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Dev - Task" sheetId="1" r:id="rId4"/>
    <sheet state="visible" name="Z Score Task" sheetId="2" r:id="rId5"/>
    <sheet state="visible" name="Percentile - Task" sheetId="3" r:id="rId6"/>
    <sheet state="hidden" name="STATS- CASE" sheetId="4" r:id="rId7"/>
    <sheet state="visible" name="STATS - Task" sheetId="5" r:id="rId8"/>
  </sheets>
  <definedNames/>
  <calcPr/>
  <extLst>
    <ext uri="GoogleSheetsCustomDataVersion2">
      <go:sheetsCustomData xmlns:go="http://customooxmlschemas.google.com/" r:id="rId9" roundtripDataChecksum="pPvURnfog8+8rwgsRF3FH2qIRL2HJKbQXL0KvY7fXkU="/>
    </ext>
  </extLst>
</workbook>
</file>

<file path=xl/sharedStrings.xml><?xml version="1.0" encoding="utf-8"?>
<sst xmlns="http://schemas.openxmlformats.org/spreadsheetml/2006/main" count="76" uniqueCount="59">
  <si>
    <t>Date</t>
  </si>
  <si>
    <t>Visitor of the Public Service</t>
  </si>
  <si>
    <t>Case</t>
  </si>
  <si>
    <t xml:space="preserve">If you are the leader of one institution in Surabaya, how many chair that you need to prepared to cover 68% of all visitior at least will get the seat? </t>
  </si>
  <si>
    <t>Answer:</t>
  </si>
  <si>
    <t>Mean</t>
  </si>
  <si>
    <t>Stdev</t>
  </si>
  <si>
    <t>Can be seen if condition normal distribution and you want to execute it 68% of all visitor at least will get the seat:</t>
  </si>
  <si>
    <t>So, we can prepare the chair to cover 68% in a standard normal distribution lies within the range ±1</t>
  </si>
  <si>
    <t>= mean + 1 * std.dev</t>
  </si>
  <si>
    <t>= 6.43 + 1*2.14</t>
  </si>
  <si>
    <r>
      <rPr>
        <rFont val="Arial"/>
        <color theme="1"/>
      </rPr>
      <t xml:space="preserve">So there are </t>
    </r>
    <r>
      <rPr>
        <rFont val="Arial"/>
        <b/>
        <color theme="1"/>
      </rPr>
      <t xml:space="preserve">9 chairs </t>
    </r>
    <r>
      <rPr>
        <rFont val="Arial"/>
        <color theme="1"/>
      </rPr>
      <t>that we need to prepare.</t>
    </r>
  </si>
  <si>
    <t>Biaya Hidup Bulanan</t>
  </si>
  <si>
    <t>Data Teman Udin</t>
  </si>
  <si>
    <t>Bekasi</t>
  </si>
  <si>
    <t>Tuban</t>
  </si>
  <si>
    <t>Tawaran Kerja dengan Gaji
Kepada si Udin</t>
  </si>
  <si>
    <t>Mana yang harus Udin Ambil jika mempertimbangkan biaya hidup berdasar lingkungannya?</t>
  </si>
  <si>
    <t>Jawaban:</t>
  </si>
  <si>
    <t>Mean Sample</t>
  </si>
  <si>
    <t>Std. Sample</t>
  </si>
  <si>
    <t>Z Score</t>
  </si>
  <si>
    <t>Transaction ID</t>
  </si>
  <si>
    <t>service duration</t>
  </si>
  <si>
    <t>Task</t>
  </si>
  <si>
    <t>In one money transfer company, the expected of Percentile 90 SLA is under 5 mins to ensure the customer satisfaction of the service provided</t>
  </si>
  <si>
    <t>There are 50 transactions occured with each of SLA is attached</t>
  </si>
  <si>
    <t>Is the company was achieved P90 Satisfaction Level Condition?</t>
  </si>
  <si>
    <t>What is your recommendation to product team to solve this condition?</t>
  </si>
  <si>
    <t>P90</t>
  </si>
  <si>
    <r>
      <rPr>
        <rFont val="Arial"/>
        <b/>
        <color theme="1"/>
      </rPr>
      <t>Client tidak akan membeli</t>
    </r>
    <r>
      <rPr>
        <rFont val="Arial"/>
        <color theme="1"/>
      </rPr>
      <t xml:space="preserve"> karna aktualnya itu 10 menit , yang dijanjikan p90 = 5 menit (atau artinya yang dijanjikan 90% transaksi yang disediakan pasti berada dibawah atau = 5 menit)</t>
    </r>
  </si>
  <si>
    <t>Voucher Redeem</t>
  </si>
  <si>
    <t>You are a part of CRM Team and asked to evaluate the redeemed voucher of the day</t>
  </si>
  <si>
    <t>Median</t>
  </si>
  <si>
    <t>Mode</t>
  </si>
  <si>
    <t>1. What the mean, median, mode, and std.dev of the last month performance?</t>
  </si>
  <si>
    <t>Var</t>
  </si>
  <si>
    <t>Std Dev S</t>
  </si>
  <si>
    <t>Percentile 25</t>
  </si>
  <si>
    <t>Percentile 75</t>
  </si>
  <si>
    <t>IQR</t>
  </si>
  <si>
    <t>OUTLIER-LOWER</t>
  </si>
  <si>
    <t>OUTLIER-UPPER</t>
  </si>
  <si>
    <t>uid</t>
  </si>
  <si>
    <t xml:space="preserve">1. What are the </t>
  </si>
  <si>
    <t>mean</t>
  </si>
  <si>
    <t>median</t>
  </si>
  <si>
    <t>mode</t>
  </si>
  <si>
    <t>std.dev</t>
  </si>
  <si>
    <t>and upper &amp; lower threshold</t>
  </si>
  <si>
    <t>cari tau apakah ada outlier</t>
  </si>
  <si>
    <t>of the last month performance?</t>
  </si>
  <si>
    <t>2. Is there any outlier from the last month performance?</t>
  </si>
  <si>
    <t>3. If yes? how many?</t>
  </si>
  <si>
    <t>Answer</t>
  </si>
  <si>
    <t>LOWER THRESHOLD</t>
  </si>
  <si>
    <t>UPPER THRESHOLD</t>
  </si>
  <si>
    <t>COUNTIF</t>
  </si>
  <si>
    <t xml:space="preserve">  Berarti terdapat 1 nilai oulier yang lebih tinggi dari batas nilai yang telah ditetapkan (203.875)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</si>
</sst>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color rgb="FFD9D9D9"/>
      <name val="Arial"/>
    </font>
    <font>
      <i/>
      <color theme="1"/>
      <name val="Arial"/>
    </font>
    <font>
      <color rgb="FFB7B7B7"/>
      <name val="Arial"/>
    </font>
    <font>
      <sz val="11.0"/>
      <color rgb="FF1F1F1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164" xfId="0" applyFont="1" applyNumberFormat="1"/>
    <xf borderId="0" fillId="0" fontId="2" numFmtId="0" xfId="0" applyFont="1"/>
    <xf borderId="0" fillId="0" fontId="1" numFmtId="0" xfId="0" applyFont="1"/>
    <xf borderId="0" fillId="3" fontId="2" numFmtId="0" xfId="0" applyFill="1" applyFont="1"/>
    <xf borderId="0" fillId="0" fontId="3" numFmtId="0" xfId="0" applyAlignment="1" applyFont="1">
      <alignment readingOrder="0"/>
    </xf>
    <xf borderId="0" fillId="4" fontId="4" numFmtId="2" xfId="0" applyFill="1" applyFont="1" applyNumberFormat="1"/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quotePrefix="1" borderId="0" fillId="0" fontId="5" numFmtId="0" xfId="0" applyAlignment="1" applyFont="1">
      <alignment readingOrder="0"/>
    </xf>
    <xf borderId="0" fillId="0" fontId="5" numFmtId="2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0" fillId="5" fontId="6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3" xfId="0" applyAlignment="1" applyFont="1" applyNumberFormat="1">
      <alignment horizontal="center"/>
    </xf>
    <xf borderId="0" fillId="0" fontId="5" numFmtId="3" xfId="0" applyFont="1" applyNumberFormat="1"/>
    <xf borderId="0" fillId="0" fontId="5" numFmtId="2" xfId="0" applyAlignment="1" applyFont="1" applyNumberFormat="1">
      <alignment horizontal="center"/>
    </xf>
    <xf borderId="0" fillId="5" fontId="4" numFmtId="0" xfId="0" applyAlignment="1" applyFont="1">
      <alignment horizontal="left"/>
    </xf>
    <xf borderId="0" fillId="4" fontId="2" numFmtId="0" xfId="0" applyFont="1"/>
    <xf borderId="0" fillId="0" fontId="2" numFmtId="0" xfId="0" applyAlignment="1" applyFont="1">
      <alignment shrinkToFit="0" wrapText="1"/>
    </xf>
    <xf borderId="0" fillId="0" fontId="2" numFmtId="165" xfId="0" applyFont="1" applyNumberFormat="1"/>
    <xf borderId="0" fillId="3" fontId="1" numFmtId="0" xfId="0" applyAlignment="1" applyFont="1">
      <alignment horizontal="center" vertical="center"/>
    </xf>
    <xf borderId="0" fillId="0" fontId="7" numFmtId="0" xfId="0" applyFont="1"/>
    <xf borderId="0" fillId="0" fontId="8" numFmtId="0" xfId="0" applyFont="1"/>
    <xf borderId="0" fillId="0" fontId="5" numFmtId="0" xfId="0" applyFont="1"/>
    <xf borderId="0" fillId="0" fontId="5" numFmtId="1" xfId="0" applyFont="1" applyNumberFormat="1"/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9" numFmtId="0" xfId="0" applyFont="1"/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3</xdr:row>
      <xdr:rowOff>85725</xdr:rowOff>
    </xdr:from>
    <xdr:ext cx="4676775" cy="2219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1514475</xdr:colOff>
      <xdr:row>19</xdr:row>
      <xdr:rowOff>85725</xdr:rowOff>
    </xdr:from>
    <xdr:ext cx="5400675" cy="5629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>
        <v>44896.0</v>
      </c>
      <c r="B2" s="3">
        <v>4.0</v>
      </c>
      <c r="D2" s="4" t="s">
        <v>2</v>
      </c>
    </row>
    <row r="3" ht="15.75" customHeight="1">
      <c r="A3" s="2">
        <v>44897.0</v>
      </c>
      <c r="B3" s="3">
        <v>2.0</v>
      </c>
      <c r="D3" s="3" t="s">
        <v>3</v>
      </c>
    </row>
    <row r="4" ht="15.75" customHeight="1">
      <c r="A4" s="2">
        <v>44898.0</v>
      </c>
      <c r="B4" s="3">
        <v>5.0</v>
      </c>
    </row>
    <row r="5" ht="15.75" customHeight="1">
      <c r="A5" s="2">
        <v>44899.0</v>
      </c>
      <c r="B5" s="5">
        <v>10.0</v>
      </c>
    </row>
    <row r="6" ht="15.75" customHeight="1">
      <c r="A6" s="2">
        <v>44900.0</v>
      </c>
      <c r="B6" s="3">
        <v>7.0</v>
      </c>
    </row>
    <row r="7" ht="15.75" customHeight="1">
      <c r="A7" s="2">
        <v>44901.0</v>
      </c>
      <c r="B7" s="3">
        <v>8.0</v>
      </c>
    </row>
    <row r="8" ht="15.75" customHeight="1">
      <c r="A8" s="2">
        <v>44902.0</v>
      </c>
      <c r="B8" s="5">
        <v>10.0</v>
      </c>
    </row>
    <row r="9" ht="15.75" customHeight="1">
      <c r="A9" s="2">
        <v>44903.0</v>
      </c>
      <c r="B9" s="3">
        <v>5.0</v>
      </c>
    </row>
    <row r="10" ht="15.75" customHeight="1">
      <c r="A10" s="2">
        <v>44904.0</v>
      </c>
      <c r="B10" s="3">
        <v>8.0</v>
      </c>
    </row>
    <row r="11" ht="15.75" customHeight="1">
      <c r="A11" s="2">
        <v>44905.0</v>
      </c>
      <c r="B11" s="3">
        <v>4.0</v>
      </c>
    </row>
    <row r="12" ht="15.75" customHeight="1">
      <c r="A12" s="2">
        <v>44906.0</v>
      </c>
      <c r="B12" s="3">
        <v>9.0</v>
      </c>
    </row>
    <row r="13" ht="15.75" customHeight="1">
      <c r="A13" s="2">
        <v>44907.0</v>
      </c>
      <c r="B13" s="3">
        <v>6.0</v>
      </c>
    </row>
    <row r="14" ht="15.75" customHeight="1">
      <c r="A14" s="2">
        <v>44908.0</v>
      </c>
      <c r="B14" s="5">
        <v>10.0</v>
      </c>
    </row>
    <row r="15" ht="15.75" customHeight="1">
      <c r="A15" s="2">
        <v>44909.0</v>
      </c>
      <c r="B15" s="3">
        <v>8.0</v>
      </c>
    </row>
    <row r="16" ht="15.75" customHeight="1">
      <c r="A16" s="2">
        <v>44910.0</v>
      </c>
      <c r="B16" s="3">
        <v>4.0</v>
      </c>
      <c r="D16" s="6" t="s">
        <v>4</v>
      </c>
    </row>
    <row r="17" ht="15.75" customHeight="1">
      <c r="A17" s="2">
        <v>44911.0</v>
      </c>
      <c r="B17" s="3">
        <v>6.0</v>
      </c>
      <c r="D17" s="3" t="s">
        <v>5</v>
      </c>
      <c r="E17" s="7">
        <f>AVERAGE(B2:B31)</f>
        <v>6.433333333</v>
      </c>
    </row>
    <row r="18" ht="15.75" customHeight="1">
      <c r="A18" s="2">
        <v>44912.0</v>
      </c>
      <c r="B18" s="3">
        <v>8.0</v>
      </c>
      <c r="D18" s="3" t="s">
        <v>6</v>
      </c>
      <c r="E18" s="7">
        <f>_xlfn.STDEV.S(B2:B31)</f>
        <v>2.144493081</v>
      </c>
    </row>
    <row r="19" ht="15.75" customHeight="1">
      <c r="A19" s="2">
        <v>44913.0</v>
      </c>
      <c r="B19" s="3">
        <v>5.0</v>
      </c>
    </row>
    <row r="20" ht="15.75" customHeight="1">
      <c r="A20" s="2">
        <v>44914.0</v>
      </c>
      <c r="B20" s="3">
        <v>7.0</v>
      </c>
      <c r="D20" s="8" t="s">
        <v>7</v>
      </c>
    </row>
    <row r="21" ht="15.75" customHeight="1">
      <c r="A21" s="2">
        <v>44915.0</v>
      </c>
      <c r="B21" s="3">
        <v>3.0</v>
      </c>
      <c r="D21" s="9" t="s">
        <v>8</v>
      </c>
    </row>
    <row r="22" ht="15.75" customHeight="1">
      <c r="A22" s="2">
        <v>44916.0</v>
      </c>
      <c r="B22" s="3">
        <v>9.0</v>
      </c>
      <c r="D22" s="10" t="s">
        <v>9</v>
      </c>
    </row>
    <row r="23" ht="15.75" customHeight="1">
      <c r="A23" s="2">
        <v>44917.0</v>
      </c>
      <c r="B23" s="3">
        <v>7.0</v>
      </c>
      <c r="D23" s="10" t="s">
        <v>10</v>
      </c>
    </row>
    <row r="24" ht="15.75" customHeight="1">
      <c r="A24" s="2">
        <v>44918.0</v>
      </c>
      <c r="B24" s="3">
        <v>5.0</v>
      </c>
      <c r="D24" s="11">
        <f>E17+(1*E18)</f>
        <v>8.577826414</v>
      </c>
    </row>
    <row r="25" ht="15.75" customHeight="1">
      <c r="A25" s="2">
        <v>44919.0</v>
      </c>
      <c r="B25" s="3">
        <v>4.0</v>
      </c>
      <c r="D25" s="8" t="s">
        <v>11</v>
      </c>
    </row>
    <row r="26" ht="15.75" customHeight="1">
      <c r="A26" s="2">
        <v>44920.0</v>
      </c>
      <c r="B26" s="3">
        <v>7.0</v>
      </c>
    </row>
    <row r="27" ht="15.75" customHeight="1">
      <c r="A27" s="2">
        <v>44921.0</v>
      </c>
      <c r="B27" s="3">
        <v>7.0</v>
      </c>
    </row>
    <row r="28" ht="15.75" customHeight="1">
      <c r="A28" s="2">
        <v>44922.0</v>
      </c>
      <c r="B28" s="3">
        <v>7.0</v>
      </c>
    </row>
    <row r="29" ht="15.75" customHeight="1">
      <c r="A29" s="2">
        <v>44923.0</v>
      </c>
      <c r="B29" s="3">
        <v>5.0</v>
      </c>
    </row>
    <row r="30" ht="15.75" customHeight="1">
      <c r="A30" s="2">
        <v>44924.0</v>
      </c>
      <c r="B30" s="3">
        <v>8.0</v>
      </c>
    </row>
    <row r="31" ht="15.75" customHeight="1">
      <c r="A31" s="2">
        <v>44925.0</v>
      </c>
      <c r="B31" s="3">
        <v>5.0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6" width="12.63"/>
  </cols>
  <sheetData>
    <row r="1" ht="15.75" customHeight="1"/>
    <row r="2" ht="15.75" customHeight="1">
      <c r="B2" s="12" t="s">
        <v>12</v>
      </c>
    </row>
    <row r="3" ht="15.75" customHeight="1">
      <c r="A3" s="13" t="s">
        <v>13</v>
      </c>
      <c r="B3" s="14" t="s">
        <v>14</v>
      </c>
      <c r="C3" s="14" t="s">
        <v>15</v>
      </c>
    </row>
    <row r="4" ht="15.75" customHeight="1">
      <c r="A4" s="15">
        <v>1.0</v>
      </c>
      <c r="B4" s="16">
        <v>4800000.0</v>
      </c>
      <c r="C4" s="16">
        <v>2500000.0</v>
      </c>
    </row>
    <row r="5" ht="15.75" customHeight="1">
      <c r="A5" s="15">
        <v>2.0</v>
      </c>
      <c r="B5" s="16">
        <v>5000000.0</v>
      </c>
      <c r="C5" s="16">
        <v>2100000.0</v>
      </c>
    </row>
    <row r="6" ht="15.75" customHeight="1">
      <c r="A6" s="15">
        <v>3.0</v>
      </c>
      <c r="B6" s="16">
        <v>4200000.0</v>
      </c>
      <c r="C6" s="16">
        <v>3000000.0</v>
      </c>
    </row>
    <row r="7" ht="15.75" customHeight="1">
      <c r="A7" s="15">
        <v>4.0</v>
      </c>
      <c r="B7" s="16">
        <v>4600000.0</v>
      </c>
      <c r="C7" s="16">
        <v>3000000.0</v>
      </c>
    </row>
    <row r="8" ht="15.75" customHeight="1">
      <c r="A8" s="15">
        <v>5.0</v>
      </c>
      <c r="B8" s="16">
        <v>4500000.0</v>
      </c>
      <c r="C8" s="16">
        <v>2500000.0</v>
      </c>
    </row>
    <row r="9" ht="15.75" customHeight="1">
      <c r="A9" s="15">
        <v>6.0</v>
      </c>
      <c r="B9" s="16">
        <v>5200000.0</v>
      </c>
      <c r="C9" s="16">
        <v>2400000.0</v>
      </c>
    </row>
    <row r="10" ht="15.75" customHeight="1">
      <c r="B10" s="14"/>
      <c r="C10" s="14"/>
    </row>
    <row r="11" ht="15.75" customHeight="1">
      <c r="B11" s="14" t="s">
        <v>14</v>
      </c>
      <c r="C11" s="14" t="s">
        <v>15</v>
      </c>
    </row>
    <row r="12" ht="15.75" customHeight="1">
      <c r="A12" s="13" t="s">
        <v>16</v>
      </c>
      <c r="B12" s="16">
        <v>5000000.0</v>
      </c>
      <c r="C12" s="16">
        <v>3500000.0</v>
      </c>
    </row>
    <row r="13" ht="15.75" customHeight="1">
      <c r="A13" s="4"/>
    </row>
    <row r="14" ht="15.75" customHeight="1">
      <c r="A14" s="4" t="s">
        <v>17</v>
      </c>
    </row>
    <row r="15" ht="15.75" customHeight="1">
      <c r="A15" s="17" t="s">
        <v>18</v>
      </c>
    </row>
    <row r="16" ht="15.75" customHeight="1">
      <c r="A16" s="17"/>
      <c r="B16" s="18" t="s">
        <v>14</v>
      </c>
      <c r="C16" s="18" t="s">
        <v>15</v>
      </c>
    </row>
    <row r="17" ht="15.75" customHeight="1">
      <c r="A17" s="4" t="s">
        <v>19</v>
      </c>
      <c r="B17" s="19">
        <f t="shared" ref="B17:C17" si="1">AVERAGE(B4:B9)</f>
        <v>4716666.667</v>
      </c>
      <c r="C17" s="19">
        <f t="shared" si="1"/>
        <v>2583333.333</v>
      </c>
    </row>
    <row r="18" ht="15.75" customHeight="1">
      <c r="A18" s="4" t="s">
        <v>20</v>
      </c>
      <c r="B18" s="19">
        <f t="shared" ref="B18:C18" si="2">_xlfn.STDEV.S(B4:B9)</f>
        <v>360092.5807</v>
      </c>
      <c r="C18" s="19">
        <f t="shared" si="2"/>
        <v>354494.9459</v>
      </c>
      <c r="D18" s="20"/>
    </row>
    <row r="19" ht="15.75" customHeight="1">
      <c r="A19" s="4" t="s">
        <v>21</v>
      </c>
      <c r="B19" s="21">
        <f t="shared" ref="B19:C19" si="3">(B12-B17)/B18</f>
        <v>0.7868346879</v>
      </c>
      <c r="C19" s="21">
        <f t="shared" si="3"/>
        <v>2.585838465</v>
      </c>
      <c r="D19" s="2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22</v>
      </c>
      <c r="B1" s="3" t="s">
        <v>23</v>
      </c>
    </row>
    <row r="2" ht="15.75" customHeight="1">
      <c r="A2" s="3">
        <v>1.0</v>
      </c>
      <c r="B2" s="3">
        <v>1.0</v>
      </c>
      <c r="D2" s="4" t="s">
        <v>24</v>
      </c>
    </row>
    <row r="3" ht="15.75" customHeight="1">
      <c r="A3" s="3">
        <v>2.0</v>
      </c>
      <c r="B3" s="3">
        <v>4.0</v>
      </c>
      <c r="D3" s="3" t="s">
        <v>25</v>
      </c>
    </row>
    <row r="4" ht="15.75" customHeight="1">
      <c r="A4" s="3">
        <v>3.0</v>
      </c>
      <c r="B4" s="3">
        <v>8.0</v>
      </c>
      <c r="D4" s="22" t="s">
        <v>26</v>
      </c>
    </row>
    <row r="5" ht="15.75" customHeight="1">
      <c r="A5" s="3">
        <v>4.0</v>
      </c>
      <c r="B5" s="3">
        <v>5.0</v>
      </c>
      <c r="D5" s="4" t="s">
        <v>27</v>
      </c>
    </row>
    <row r="6" ht="15.75" customHeight="1">
      <c r="A6" s="3">
        <v>5.0</v>
      </c>
      <c r="B6" s="3">
        <v>5.0</v>
      </c>
      <c r="D6" s="4" t="s">
        <v>28</v>
      </c>
    </row>
    <row r="7" ht="15.75" customHeight="1">
      <c r="A7" s="3">
        <v>6.0</v>
      </c>
      <c r="B7" s="3">
        <v>1.0</v>
      </c>
    </row>
    <row r="8" ht="15.75" customHeight="1">
      <c r="A8" s="3">
        <v>7.0</v>
      </c>
      <c r="B8" s="3">
        <v>10.0</v>
      </c>
    </row>
    <row r="9" ht="15.75" customHeight="1">
      <c r="A9" s="3">
        <v>8.0</v>
      </c>
      <c r="B9" s="3">
        <v>5.0</v>
      </c>
      <c r="D9" s="3" t="s">
        <v>29</v>
      </c>
      <c r="E9" s="23">
        <f>PERCENTILE(B2:B51, 0.9)</f>
        <v>10</v>
      </c>
    </row>
    <row r="10" ht="15.75" customHeight="1">
      <c r="A10" s="3">
        <v>9.0</v>
      </c>
      <c r="B10" s="3">
        <v>6.0</v>
      </c>
    </row>
    <row r="11" ht="15.75" customHeight="1">
      <c r="A11" s="3">
        <v>10.0</v>
      </c>
      <c r="B11" s="3">
        <v>1.0</v>
      </c>
      <c r="D11" s="3" t="s">
        <v>30</v>
      </c>
    </row>
    <row r="12" ht="15.75" customHeight="1">
      <c r="A12" s="3">
        <v>11.0</v>
      </c>
      <c r="B12" s="3">
        <v>1.0</v>
      </c>
      <c r="D12" s="24"/>
      <c r="E12" s="24"/>
      <c r="F12" s="24"/>
      <c r="G12" s="24"/>
      <c r="H12" s="24"/>
    </row>
    <row r="13" ht="15.75" customHeight="1">
      <c r="A13" s="3">
        <v>12.0</v>
      </c>
      <c r="B13" s="3">
        <v>10.0</v>
      </c>
    </row>
    <row r="14" ht="15.75" customHeight="1">
      <c r="A14" s="3">
        <v>13.0</v>
      </c>
      <c r="B14" s="3">
        <v>2.0</v>
      </c>
    </row>
    <row r="15" ht="15.75" customHeight="1">
      <c r="A15" s="3">
        <v>14.0</v>
      </c>
      <c r="B15" s="3">
        <v>1.0</v>
      </c>
    </row>
    <row r="16" ht="15.75" customHeight="1">
      <c r="A16" s="3">
        <v>15.0</v>
      </c>
      <c r="B16" s="3">
        <v>4.0</v>
      </c>
    </row>
    <row r="17" ht="15.75" customHeight="1">
      <c r="A17" s="3">
        <v>16.0</v>
      </c>
      <c r="B17" s="3">
        <v>6.0</v>
      </c>
    </row>
    <row r="18" ht="15.75" customHeight="1">
      <c r="A18" s="3">
        <v>17.0</v>
      </c>
      <c r="B18" s="3">
        <v>8.0</v>
      </c>
    </row>
    <row r="19" ht="15.75" customHeight="1">
      <c r="A19" s="3">
        <v>18.0</v>
      </c>
      <c r="B19" s="3">
        <v>4.0</v>
      </c>
    </row>
    <row r="20" ht="15.75" customHeight="1">
      <c r="A20" s="3">
        <v>19.0</v>
      </c>
      <c r="B20" s="3">
        <v>9.0</v>
      </c>
    </row>
    <row r="21" ht="15.75" customHeight="1">
      <c r="A21" s="3">
        <v>20.0</v>
      </c>
      <c r="B21" s="3">
        <v>5.0</v>
      </c>
    </row>
    <row r="22" ht="15.75" customHeight="1">
      <c r="A22" s="3">
        <v>21.0</v>
      </c>
      <c r="B22" s="3">
        <v>10.0</v>
      </c>
    </row>
    <row r="23" ht="15.75" customHeight="1">
      <c r="A23" s="3">
        <v>22.0</v>
      </c>
      <c r="B23" s="3">
        <v>7.0</v>
      </c>
    </row>
    <row r="24" ht="15.75" customHeight="1">
      <c r="A24" s="3">
        <v>23.0</v>
      </c>
      <c r="B24" s="3">
        <v>10.0</v>
      </c>
    </row>
    <row r="25" ht="15.75" customHeight="1">
      <c r="A25" s="3">
        <v>24.0</v>
      </c>
      <c r="B25" s="3">
        <v>2.0</v>
      </c>
    </row>
    <row r="26" ht="15.75" customHeight="1">
      <c r="A26" s="3">
        <v>25.0</v>
      </c>
      <c r="B26" s="3">
        <v>10.0</v>
      </c>
    </row>
    <row r="27" ht="15.75" customHeight="1">
      <c r="A27" s="3">
        <v>26.0</v>
      </c>
      <c r="B27" s="3">
        <v>2.0</v>
      </c>
    </row>
    <row r="28" ht="15.75" customHeight="1">
      <c r="A28" s="3">
        <v>27.0</v>
      </c>
      <c r="B28" s="3">
        <v>7.0</v>
      </c>
    </row>
    <row r="29" ht="15.75" customHeight="1">
      <c r="A29" s="3">
        <v>28.0</v>
      </c>
      <c r="B29" s="3">
        <v>10.0</v>
      </c>
    </row>
    <row r="30" ht="15.75" customHeight="1">
      <c r="A30" s="3">
        <v>29.0</v>
      </c>
      <c r="B30" s="3">
        <v>7.0</v>
      </c>
    </row>
    <row r="31" ht="15.75" customHeight="1">
      <c r="A31" s="3">
        <v>30.0</v>
      </c>
      <c r="B31" s="3">
        <v>4.0</v>
      </c>
    </row>
    <row r="32" ht="15.75" customHeight="1">
      <c r="A32" s="3">
        <v>31.0</v>
      </c>
      <c r="B32" s="3">
        <v>3.0</v>
      </c>
    </row>
    <row r="33" ht="15.75" customHeight="1">
      <c r="A33" s="3">
        <v>32.0</v>
      </c>
      <c r="B33" s="3">
        <v>10.0</v>
      </c>
    </row>
    <row r="34" ht="15.75" customHeight="1">
      <c r="A34" s="3">
        <v>33.0</v>
      </c>
      <c r="B34" s="3">
        <v>8.0</v>
      </c>
    </row>
    <row r="35" ht="15.75" customHeight="1">
      <c r="A35" s="3">
        <v>34.0</v>
      </c>
      <c r="B35" s="3">
        <v>10.0</v>
      </c>
    </row>
    <row r="36" ht="15.75" customHeight="1">
      <c r="A36" s="3">
        <v>35.0</v>
      </c>
      <c r="B36" s="3">
        <v>4.0</v>
      </c>
    </row>
    <row r="37" ht="15.75" customHeight="1">
      <c r="A37" s="3">
        <v>36.0</v>
      </c>
      <c r="B37" s="3">
        <v>10.0</v>
      </c>
    </row>
    <row r="38" ht="15.75" customHeight="1">
      <c r="A38" s="3">
        <v>37.0</v>
      </c>
      <c r="B38" s="3">
        <v>10.0</v>
      </c>
    </row>
    <row r="39" ht="15.75" customHeight="1">
      <c r="A39" s="3">
        <v>38.0</v>
      </c>
      <c r="B39" s="3">
        <v>5.0</v>
      </c>
    </row>
    <row r="40" ht="15.75" customHeight="1">
      <c r="A40" s="3">
        <v>39.0</v>
      </c>
      <c r="B40" s="3">
        <v>10.0</v>
      </c>
    </row>
    <row r="41" ht="15.75" customHeight="1">
      <c r="A41" s="3">
        <v>40.0</v>
      </c>
      <c r="B41" s="3">
        <v>9.0</v>
      </c>
    </row>
    <row r="42" ht="15.75" customHeight="1">
      <c r="A42" s="3">
        <v>41.0</v>
      </c>
      <c r="B42" s="3">
        <v>3.0</v>
      </c>
    </row>
    <row r="43" ht="15.75" customHeight="1">
      <c r="A43" s="3">
        <v>42.0</v>
      </c>
      <c r="B43" s="3">
        <v>7.0</v>
      </c>
    </row>
    <row r="44" ht="15.75" customHeight="1">
      <c r="A44" s="3">
        <v>43.0</v>
      </c>
      <c r="B44" s="3">
        <v>9.0</v>
      </c>
    </row>
    <row r="45" ht="15.75" customHeight="1">
      <c r="A45" s="3">
        <v>44.0</v>
      </c>
      <c r="B45" s="3">
        <v>9.0</v>
      </c>
    </row>
    <row r="46" ht="15.75" customHeight="1">
      <c r="A46" s="3">
        <v>45.0</v>
      </c>
      <c r="B46" s="3">
        <v>6.0</v>
      </c>
    </row>
    <row r="47" ht="15.75" customHeight="1">
      <c r="A47" s="3">
        <v>46.0</v>
      </c>
      <c r="B47" s="3">
        <v>3.0</v>
      </c>
    </row>
    <row r="48" ht="15.75" customHeight="1">
      <c r="A48" s="3">
        <v>47.0</v>
      </c>
      <c r="B48" s="3">
        <v>5.0</v>
      </c>
    </row>
    <row r="49" ht="15.75" customHeight="1">
      <c r="A49" s="3">
        <v>48.0</v>
      </c>
      <c r="B49" s="3">
        <v>7.0</v>
      </c>
    </row>
    <row r="50" ht="15.75" customHeight="1">
      <c r="A50" s="3">
        <v>49.0</v>
      </c>
      <c r="B50" s="3">
        <v>6.0</v>
      </c>
    </row>
    <row r="51" ht="15.75" customHeight="1">
      <c r="A51" s="3">
        <v>50.0</v>
      </c>
      <c r="B51" s="3">
        <v>8.0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0</v>
      </c>
      <c r="B1" s="3" t="s">
        <v>31</v>
      </c>
    </row>
    <row r="2" ht="15.75" customHeight="1">
      <c r="A2" s="2">
        <v>44927.0</v>
      </c>
      <c r="B2" s="3">
        <v>98.0</v>
      </c>
      <c r="D2" s="3" t="s">
        <v>5</v>
      </c>
      <c r="E2" s="25">
        <f>AVERAGE($B$2:$B$31)</f>
        <v>81.63333333</v>
      </c>
      <c r="G2" s="3" t="s">
        <v>32</v>
      </c>
    </row>
    <row r="3" ht="15.75" customHeight="1">
      <c r="A3" s="2">
        <v>44928.0</v>
      </c>
      <c r="B3" s="3">
        <v>112.0</v>
      </c>
      <c r="D3" s="3" t="s">
        <v>33</v>
      </c>
      <c r="E3" s="3">
        <f>MEDIAN($B$2:$B$31)</f>
        <v>87</v>
      </c>
      <c r="G3" s="3"/>
    </row>
    <row r="4" ht="15.75" customHeight="1">
      <c r="A4" s="2">
        <v>44929.0</v>
      </c>
      <c r="B4" s="3">
        <v>1.0</v>
      </c>
      <c r="D4" s="3" t="s">
        <v>34</v>
      </c>
      <c r="E4" s="3">
        <f>MODE($B$2:$B$31)</f>
        <v>86</v>
      </c>
      <c r="G4" s="3" t="s">
        <v>35</v>
      </c>
    </row>
    <row r="5" ht="15.75" customHeight="1">
      <c r="A5" s="2">
        <v>44930.0</v>
      </c>
      <c r="B5" s="3">
        <v>41.0</v>
      </c>
      <c r="D5" s="3" t="s">
        <v>36</v>
      </c>
      <c r="E5" s="3">
        <f>VAR(B2:B31)</f>
        <v>1460.309195</v>
      </c>
    </row>
    <row r="6" ht="15.75" customHeight="1">
      <c r="A6" s="2">
        <v>44931.0</v>
      </c>
      <c r="B6" s="3">
        <v>106.0</v>
      </c>
      <c r="D6" s="3" t="s">
        <v>37</v>
      </c>
      <c r="E6" s="3">
        <f>_xlfn.STDEV.S(B2:B31)</f>
        <v>38.21399214</v>
      </c>
    </row>
    <row r="7" ht="15.75" customHeight="1">
      <c r="A7" s="2">
        <v>44932.0</v>
      </c>
      <c r="B7" s="3">
        <v>111.0</v>
      </c>
      <c r="D7" s="3" t="s">
        <v>38</v>
      </c>
      <c r="E7" s="3">
        <f>PERCENTILE($B$2:$B$31,0.25)</f>
        <v>53.25</v>
      </c>
    </row>
    <row r="8" ht="15.75" customHeight="1">
      <c r="A8" s="2">
        <v>44933.0</v>
      </c>
      <c r="B8" s="3">
        <v>86.0</v>
      </c>
      <c r="D8" s="3" t="s">
        <v>39</v>
      </c>
      <c r="E8" s="3">
        <f>PERCENTILE($B$2:$B$31,0.75)</f>
        <v>111.75</v>
      </c>
    </row>
    <row r="9" ht="15.75" customHeight="1">
      <c r="A9" s="2">
        <v>44934.0</v>
      </c>
      <c r="B9" s="3">
        <v>142.0</v>
      </c>
      <c r="D9" s="3" t="s">
        <v>40</v>
      </c>
      <c r="E9" s="3">
        <f>E8-E7</f>
        <v>58.5</v>
      </c>
    </row>
    <row r="10" ht="15.75" customHeight="1">
      <c r="A10" s="2">
        <v>44935.0</v>
      </c>
      <c r="B10" s="3">
        <v>143.0</v>
      </c>
      <c r="D10" s="3" t="s">
        <v>41</v>
      </c>
      <c r="E10" s="3">
        <f>E7-(1.5*E9)</f>
        <v>-34.5</v>
      </c>
    </row>
    <row r="11" ht="15.75" customHeight="1">
      <c r="A11" s="2">
        <v>44936.0</v>
      </c>
      <c r="B11" s="3">
        <v>88.0</v>
      </c>
      <c r="D11" s="3" t="s">
        <v>42</v>
      </c>
      <c r="E11" s="3">
        <f>E8+(1.5*E9)</f>
        <v>199.5</v>
      </c>
    </row>
    <row r="12" ht="15.75" customHeight="1">
      <c r="A12" s="2">
        <v>44937.0</v>
      </c>
      <c r="B12" s="3">
        <v>32.0</v>
      </c>
    </row>
    <row r="13" ht="15.75" customHeight="1">
      <c r="A13" s="2">
        <v>44938.0</v>
      </c>
      <c r="B13" s="3">
        <v>66.0</v>
      </c>
    </row>
    <row r="14" ht="15.75" customHeight="1">
      <c r="A14" s="2">
        <v>44939.0</v>
      </c>
      <c r="B14" s="3">
        <v>92.0</v>
      </c>
    </row>
    <row r="15" ht="15.75" customHeight="1">
      <c r="A15" s="2">
        <v>44940.0</v>
      </c>
      <c r="B15" s="3">
        <v>94.0</v>
      </c>
    </row>
    <row r="16" ht="15.75" customHeight="1">
      <c r="A16" s="2">
        <v>44941.0</v>
      </c>
      <c r="B16" s="3">
        <v>118.0</v>
      </c>
    </row>
    <row r="17" ht="15.75" customHeight="1">
      <c r="A17" s="2">
        <v>44942.0</v>
      </c>
      <c r="B17" s="3">
        <v>53.0</v>
      </c>
    </row>
    <row r="18" ht="15.75" customHeight="1">
      <c r="A18" s="2">
        <v>44943.0</v>
      </c>
      <c r="B18" s="3">
        <v>119.0</v>
      </c>
    </row>
    <row r="19" ht="15.75" customHeight="1">
      <c r="A19" s="2">
        <v>44944.0</v>
      </c>
      <c r="B19" s="3">
        <v>12.0</v>
      </c>
    </row>
    <row r="20" ht="15.75" customHeight="1">
      <c r="A20" s="2">
        <v>44945.0</v>
      </c>
      <c r="B20" s="3">
        <v>37.0</v>
      </c>
    </row>
    <row r="21" ht="15.75" customHeight="1">
      <c r="A21" s="2">
        <v>44946.0</v>
      </c>
      <c r="B21" s="3">
        <v>90.0</v>
      </c>
    </row>
    <row r="22" ht="15.75" customHeight="1">
      <c r="A22" s="2">
        <v>44947.0</v>
      </c>
      <c r="B22" s="3">
        <v>128.0</v>
      </c>
    </row>
    <row r="23" ht="15.75" customHeight="1">
      <c r="A23" s="2">
        <v>44948.0</v>
      </c>
      <c r="B23" s="3">
        <v>79.0</v>
      </c>
    </row>
    <row r="24" ht="15.75" customHeight="1">
      <c r="A24" s="2">
        <v>44949.0</v>
      </c>
      <c r="B24" s="3">
        <v>86.0</v>
      </c>
    </row>
    <row r="25" ht="15.75" customHeight="1">
      <c r="A25" s="2">
        <v>44950.0</v>
      </c>
      <c r="B25" s="3">
        <v>45.0</v>
      </c>
    </row>
    <row r="26" ht="15.75" customHeight="1">
      <c r="A26" s="2">
        <v>44951.0</v>
      </c>
      <c r="B26" s="3">
        <v>33.0</v>
      </c>
    </row>
    <row r="27" ht="15.75" customHeight="1">
      <c r="A27" s="2">
        <v>44952.0</v>
      </c>
      <c r="B27" s="3">
        <v>54.0</v>
      </c>
    </row>
    <row r="28" ht="15.75" customHeight="1">
      <c r="A28" s="2">
        <v>44953.0</v>
      </c>
      <c r="B28" s="3">
        <v>115.0</v>
      </c>
    </row>
    <row r="29" ht="15.75" customHeight="1">
      <c r="A29" s="2">
        <v>44954.0</v>
      </c>
      <c r="B29" s="3">
        <v>129.0</v>
      </c>
    </row>
    <row r="30" ht="15.75" customHeight="1">
      <c r="A30" s="2">
        <v>44955.0</v>
      </c>
      <c r="B30" s="3">
        <v>56.0</v>
      </c>
    </row>
    <row r="31" ht="15.75" customHeight="1">
      <c r="A31" s="2">
        <v>44956.0</v>
      </c>
      <c r="B31" s="3">
        <v>83.0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43</v>
      </c>
      <c r="B1" s="3" t="s">
        <v>31</v>
      </c>
      <c r="D1" s="26" t="s">
        <v>2</v>
      </c>
    </row>
    <row r="2" ht="15.75" customHeight="1">
      <c r="A2" s="3">
        <v>1.0</v>
      </c>
      <c r="B2" s="3">
        <v>98.0</v>
      </c>
      <c r="D2" s="3" t="s">
        <v>32</v>
      </c>
      <c r="I2" s="27"/>
      <c r="J2" s="27"/>
    </row>
    <row r="3" ht="15.75" customHeight="1">
      <c r="A3" s="3">
        <v>2.0</v>
      </c>
      <c r="B3" s="3">
        <v>112.0</v>
      </c>
      <c r="D3" s="3"/>
      <c r="I3" s="27"/>
      <c r="J3" s="27"/>
    </row>
    <row r="4" ht="15.75" customHeight="1">
      <c r="A4" s="3">
        <v>3.0</v>
      </c>
      <c r="B4" s="3">
        <v>1.0</v>
      </c>
      <c r="D4" s="3" t="s">
        <v>44</v>
      </c>
      <c r="I4" s="27"/>
      <c r="J4" s="27"/>
    </row>
    <row r="5" ht="15.75" customHeight="1">
      <c r="A5" s="3">
        <v>4.0</v>
      </c>
      <c r="B5" s="3">
        <v>41.0</v>
      </c>
      <c r="E5" s="3" t="s">
        <v>45</v>
      </c>
      <c r="I5" s="27"/>
      <c r="J5" s="27"/>
    </row>
    <row r="6" ht="15.75" customHeight="1">
      <c r="A6" s="3">
        <v>5.0</v>
      </c>
      <c r="B6" s="3">
        <v>106.0</v>
      </c>
      <c r="E6" s="3" t="s">
        <v>46</v>
      </c>
      <c r="I6" s="27"/>
      <c r="J6" s="27"/>
    </row>
    <row r="7" ht="15.75" customHeight="1">
      <c r="A7" s="3">
        <v>6.0</v>
      </c>
      <c r="B7" s="3">
        <v>111.0</v>
      </c>
      <c r="E7" s="3" t="s">
        <v>47</v>
      </c>
      <c r="I7" s="27"/>
      <c r="J7" s="27"/>
    </row>
    <row r="8" ht="15.75" customHeight="1">
      <c r="A8" s="3">
        <v>7.0</v>
      </c>
      <c r="B8" s="3">
        <v>86.0</v>
      </c>
      <c r="E8" s="3" t="s">
        <v>48</v>
      </c>
      <c r="I8" s="27"/>
      <c r="J8" s="27"/>
    </row>
    <row r="9" ht="15.75" customHeight="1">
      <c r="A9" s="3">
        <v>8.0</v>
      </c>
      <c r="B9" s="3">
        <v>142.0</v>
      </c>
      <c r="E9" s="3" t="s">
        <v>49</v>
      </c>
      <c r="G9" s="28" t="s">
        <v>50</v>
      </c>
      <c r="I9" s="27"/>
      <c r="J9" s="27"/>
    </row>
    <row r="10" ht="15.75" customHeight="1">
      <c r="A10" s="3">
        <v>9.0</v>
      </c>
      <c r="B10" s="3">
        <v>143.0</v>
      </c>
      <c r="D10" s="22" t="s">
        <v>51</v>
      </c>
      <c r="I10" s="27"/>
      <c r="J10" s="27"/>
    </row>
    <row r="11" ht="15.75" customHeight="1">
      <c r="A11" s="3">
        <v>10.0</v>
      </c>
      <c r="B11" s="3">
        <v>88.0</v>
      </c>
      <c r="D11" s="3" t="s">
        <v>52</v>
      </c>
      <c r="I11" s="27"/>
      <c r="J11" s="27"/>
    </row>
    <row r="12" ht="15.75" customHeight="1">
      <c r="A12" s="3">
        <v>11.0</v>
      </c>
      <c r="B12" s="3">
        <v>32.0</v>
      </c>
      <c r="D12" s="3" t="s">
        <v>53</v>
      </c>
      <c r="I12" s="27"/>
      <c r="J12" s="27"/>
    </row>
    <row r="13" ht="15.75" customHeight="1">
      <c r="A13" s="3">
        <v>12.0</v>
      </c>
      <c r="B13" s="3">
        <v>66.0</v>
      </c>
      <c r="I13" s="27"/>
      <c r="J13" s="27"/>
    </row>
    <row r="14" ht="15.75" customHeight="1">
      <c r="A14" s="3">
        <v>13.0</v>
      </c>
      <c r="B14" s="3">
        <v>92.0</v>
      </c>
      <c r="D14" s="26" t="s">
        <v>54</v>
      </c>
      <c r="I14" s="27"/>
      <c r="J14" s="27"/>
    </row>
    <row r="15" ht="15.75" customHeight="1">
      <c r="A15" s="3">
        <v>14.0</v>
      </c>
      <c r="B15" s="3">
        <v>94.0</v>
      </c>
      <c r="D15" s="3"/>
      <c r="I15" s="27"/>
      <c r="J15" s="27"/>
    </row>
    <row r="16" ht="15.75" customHeight="1">
      <c r="A16" s="3">
        <v>15.0</v>
      </c>
      <c r="B16" s="3">
        <v>118.0</v>
      </c>
      <c r="D16" s="3" t="s">
        <v>5</v>
      </c>
      <c r="E16" s="29">
        <f>AVERAGE(B2:B31)</f>
        <v>97.9</v>
      </c>
      <c r="I16" s="27"/>
      <c r="J16" s="27"/>
    </row>
    <row r="17" ht="15.75" customHeight="1">
      <c r="A17" s="3">
        <v>16.0</v>
      </c>
      <c r="B17" s="3">
        <v>53.0</v>
      </c>
      <c r="D17" s="3" t="s">
        <v>33</v>
      </c>
      <c r="E17" s="29">
        <f>MEDIAN(B3:B31)</f>
        <v>88</v>
      </c>
      <c r="I17" s="27"/>
      <c r="J17" s="27"/>
    </row>
    <row r="18" ht="15.75" customHeight="1">
      <c r="A18" s="3">
        <v>17.0</v>
      </c>
      <c r="B18" s="3">
        <v>119.0</v>
      </c>
      <c r="D18" s="3" t="s">
        <v>34</v>
      </c>
      <c r="E18" s="29">
        <f>MODE(B2:B31)</f>
        <v>86</v>
      </c>
      <c r="I18" s="27"/>
      <c r="J18" s="27"/>
    </row>
    <row r="19" ht="15.75" customHeight="1">
      <c r="A19" s="3">
        <v>18.0</v>
      </c>
      <c r="B19" s="3">
        <v>500.0</v>
      </c>
      <c r="D19" s="3" t="s">
        <v>36</v>
      </c>
      <c r="E19" s="30">
        <f>VAR(B2:B31)</f>
        <v>7054.92069</v>
      </c>
      <c r="I19" s="27"/>
      <c r="J19" s="27"/>
    </row>
    <row r="20" ht="15.75" customHeight="1">
      <c r="A20" s="3">
        <v>19.0</v>
      </c>
      <c r="B20" s="3">
        <v>37.0</v>
      </c>
      <c r="D20" s="3" t="s">
        <v>37</v>
      </c>
      <c r="E20" s="30">
        <f>_xlfn.STDEV.S(B2:B31)</f>
        <v>83.99357529</v>
      </c>
      <c r="I20" s="27"/>
      <c r="J20" s="27"/>
    </row>
    <row r="21" ht="15.75" customHeight="1">
      <c r="A21" s="3">
        <v>20.0</v>
      </c>
      <c r="B21" s="3">
        <v>90.0</v>
      </c>
      <c r="D21" s="3" t="s">
        <v>38</v>
      </c>
      <c r="E21" s="29">
        <f>PERCENTILE(B2:B31, 0.25)</f>
        <v>54.5</v>
      </c>
      <c r="I21" s="27"/>
      <c r="J21" s="27"/>
    </row>
    <row r="22" ht="15.75" customHeight="1">
      <c r="A22" s="3">
        <v>21.0</v>
      </c>
      <c r="B22" s="3">
        <v>128.0</v>
      </c>
      <c r="D22" s="3" t="s">
        <v>39</v>
      </c>
      <c r="E22" s="29">
        <f>PERCENTILE(B2:B31, 0.75)</f>
        <v>114.25</v>
      </c>
      <c r="I22" s="27"/>
      <c r="J22" s="27"/>
    </row>
    <row r="23" ht="15.75" customHeight="1">
      <c r="A23" s="3">
        <v>22.0</v>
      </c>
      <c r="B23" s="3">
        <v>79.0</v>
      </c>
      <c r="D23" s="3" t="s">
        <v>40</v>
      </c>
      <c r="E23" s="29">
        <f>E22-E21</f>
        <v>59.75</v>
      </c>
    </row>
    <row r="24" ht="15.75" customHeight="1">
      <c r="A24" s="3">
        <v>23.0</v>
      </c>
      <c r="B24" s="3">
        <v>86.0</v>
      </c>
    </row>
    <row r="25" ht="15.75" customHeight="1">
      <c r="A25" s="3">
        <v>24.0</v>
      </c>
      <c r="B25" s="3">
        <v>45.0</v>
      </c>
      <c r="D25" s="31" t="s">
        <v>55</v>
      </c>
      <c r="E25" s="29">
        <f>E21-(1.5*E23)</f>
        <v>-35.125</v>
      </c>
    </row>
    <row r="26" ht="15.75" customHeight="1">
      <c r="A26" s="3">
        <v>25.0</v>
      </c>
      <c r="B26" s="3">
        <v>33.0</v>
      </c>
      <c r="D26" s="32" t="s">
        <v>56</v>
      </c>
      <c r="E26" s="29">
        <f>E22+(1.5*E23)</f>
        <v>203.875</v>
      </c>
    </row>
    <row r="27" ht="15.75" customHeight="1">
      <c r="A27" s="3">
        <v>26.0</v>
      </c>
      <c r="B27" s="3">
        <v>54.0</v>
      </c>
      <c r="D27" s="33" t="s">
        <v>57</v>
      </c>
      <c r="E27" s="29">
        <f>COUNTIF(B2:B31, "&gt;203.875")
</f>
        <v>1</v>
      </c>
      <c r="F27" s="8" t="s">
        <v>58</v>
      </c>
      <c r="H27" s="34"/>
      <c r="I27" s="34"/>
    </row>
    <row r="28" ht="15.75" customHeight="1">
      <c r="A28" s="3">
        <v>27.0</v>
      </c>
      <c r="B28" s="3">
        <v>115.0</v>
      </c>
      <c r="D28" s="35"/>
      <c r="H28" s="34"/>
      <c r="I28" s="34"/>
    </row>
    <row r="29" ht="15.75" customHeight="1">
      <c r="A29" s="3">
        <v>28.0</v>
      </c>
      <c r="B29" s="3">
        <v>129.0</v>
      </c>
      <c r="H29" s="34"/>
      <c r="I29" s="34"/>
    </row>
    <row r="30" ht="15.75" customHeight="1">
      <c r="A30" s="3">
        <v>29.0</v>
      </c>
      <c r="B30" s="3">
        <v>56.0</v>
      </c>
      <c r="H30" s="34"/>
      <c r="I30" s="34"/>
    </row>
    <row r="31" ht="15.75" customHeight="1">
      <c r="A31" s="3">
        <v>30.0</v>
      </c>
      <c r="B31" s="3">
        <v>83.0</v>
      </c>
      <c r="H31" s="34"/>
      <c r="I31" s="34"/>
    </row>
    <row r="32" ht="15.75" customHeight="1">
      <c r="H32" s="34"/>
      <c r="I32" s="34"/>
    </row>
    <row r="33" ht="15.75" customHeight="1">
      <c r="H33" s="34"/>
      <c r="I33" s="34"/>
    </row>
    <row r="34" ht="15.75" customHeight="1">
      <c r="H34" s="34"/>
      <c r="I34" s="34"/>
    </row>
    <row r="35" ht="15.75" customHeight="1">
      <c r="H35" s="34"/>
      <c r="I35" s="34"/>
    </row>
    <row r="36" ht="15.75" customHeight="1">
      <c r="H36" s="34"/>
      <c r="I36" s="34"/>
    </row>
    <row r="37" ht="15.75" customHeight="1">
      <c r="H37" s="34"/>
      <c r="I37" s="34"/>
    </row>
    <row r="38" ht="15.75" customHeight="1">
      <c r="H38" s="34"/>
      <c r="I38" s="34"/>
    </row>
    <row r="39" ht="15.75" customHeight="1">
      <c r="H39" s="34"/>
      <c r="I39" s="34"/>
    </row>
    <row r="40" ht="15.75" customHeight="1">
      <c r="H40" s="34"/>
      <c r="I40" s="34"/>
    </row>
    <row r="41" ht="15.75" customHeight="1">
      <c r="H41" s="34"/>
      <c r="I41" s="3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