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stefanini\Downloads\"/>
    </mc:Choice>
  </mc:AlternateContent>
  <xr:revisionPtr revIDLastSave="0" documentId="13_ncr:1_{4588662D-C37A-40B1-9935-B30DF6FD502E}" xr6:coauthVersionLast="47" xr6:coauthVersionMax="47" xr10:uidLastSave="{00000000-0000-0000-0000-000000000000}"/>
  <bookViews>
    <workbookView xWindow="-120" yWindow="-120" windowWidth="29040" windowHeight="15720" tabRatio="895" xr2:uid="{00000000-000D-0000-FFFF-FFFF00000000}"/>
  </bookViews>
  <sheets>
    <sheet name="Fatura 344-B " sheetId="18" r:id="rId1"/>
    <sheet name="Venda 2024-2025" sheetId="27" r:id="rId2"/>
    <sheet name="BH" sheetId="29" r:id="rId3"/>
  </sheets>
  <externalReferences>
    <externalReference r:id="rId4"/>
  </externalReferences>
  <definedNames>
    <definedName name="__shared_1_2_0">7.8*22</definedName>
    <definedName name="__shared_3_9_0">9*22</definedName>
    <definedName name="__shared_4_10_0">9*22</definedName>
    <definedName name="__shared_4_12_0">8*26</definedName>
    <definedName name="__shared_6_23_0">9.2*22</definedName>
    <definedName name="__shared_6_24_0">10.35*22</definedName>
    <definedName name="__shared_6_26_0">9.2*22</definedName>
    <definedName name="__shared_6_31_0">10.35*22</definedName>
    <definedName name="__shared_6_9_0">10.35*22</definedName>
    <definedName name="_xlnm._FilterDatabase" localSheetId="0" hidden="1">'Fatura 344-B '!$A$9:$R$47</definedName>
    <definedName name="_xlnm._FilterDatabase" localSheetId="1" hidden="1">'Venda 2024-2025'!$A$2:$G$62</definedName>
    <definedName name="Area">[1]Tabela!$M$2:$M$17</definedName>
    <definedName name="Perfis">[1]Tabela!$K$2:$K$34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8" l="1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10" i="18"/>
  <c r="Q47" i="18"/>
  <c r="P47" i="18"/>
  <c r="H47" i="18"/>
  <c r="G47" i="18"/>
  <c r="F47" i="18"/>
  <c r="E47" i="18"/>
  <c r="Q11" i="18" l="1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P46" i="18"/>
  <c r="P44" i="18"/>
  <c r="P43" i="18"/>
  <c r="E46" i="18"/>
  <c r="F46" i="18"/>
  <c r="G46" i="18"/>
  <c r="H46" i="18"/>
  <c r="A11" i="18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F23" i="18"/>
  <c r="E42" i="18"/>
  <c r="F42" i="18"/>
  <c r="G42" i="18"/>
  <c r="H42" i="18"/>
  <c r="E43" i="18"/>
  <c r="F43" i="18"/>
  <c r="G43" i="18"/>
  <c r="H43" i="18"/>
  <c r="E44" i="18"/>
  <c r="F44" i="18"/>
  <c r="G44" i="18"/>
  <c r="H44" i="18"/>
  <c r="E45" i="18"/>
  <c r="F45" i="18"/>
  <c r="G45" i="18"/>
  <c r="H45" i="18"/>
  <c r="P42" i="18"/>
  <c r="P45" i="18"/>
  <c r="P41" i="18"/>
  <c r="P40" i="18" l="1"/>
  <c r="P38" i="18"/>
  <c r="P37" i="18"/>
  <c r="P35" i="18"/>
  <c r="P32" i="18"/>
  <c r="P31" i="18"/>
  <c r="P30" i="18"/>
  <c r="P29" i="18"/>
  <c r="P25" i="18"/>
  <c r="P22" i="18"/>
  <c r="P21" i="18"/>
  <c r="P17" i="18"/>
  <c r="P15" i="18"/>
  <c r="P12" i="18"/>
  <c r="P11" i="18"/>
  <c r="P36" i="18"/>
  <c r="P14" i="18"/>
  <c r="P13" i="18"/>
  <c r="P20" i="18"/>
  <c r="P16" i="18"/>
  <c r="E41" i="18"/>
  <c r="F41" i="18"/>
  <c r="G41" i="18"/>
  <c r="H41" i="18"/>
  <c r="P18" i="18"/>
  <c r="P19" i="18"/>
  <c r="P23" i="18"/>
  <c r="P24" i="18"/>
  <c r="P26" i="18"/>
  <c r="P27" i="18"/>
  <c r="P28" i="18"/>
  <c r="P33" i="18"/>
  <c r="P34" i="18"/>
  <c r="P39" i="18"/>
  <c r="E40" i="18" l="1"/>
  <c r="F40" i="18"/>
  <c r="G40" i="18"/>
  <c r="H40" i="18"/>
  <c r="F11" i="18" l="1"/>
  <c r="G11" i="18"/>
  <c r="H11" i="18"/>
  <c r="F12" i="18"/>
  <c r="G12" i="18"/>
  <c r="H12" i="18"/>
  <c r="F15" i="18"/>
  <c r="G15" i="18"/>
  <c r="H15" i="18"/>
  <c r="F17" i="18"/>
  <c r="G17" i="18"/>
  <c r="H17" i="18"/>
  <c r="F19" i="18"/>
  <c r="G19" i="18"/>
  <c r="H19" i="18"/>
  <c r="F20" i="18"/>
  <c r="G20" i="18"/>
  <c r="H20" i="18"/>
  <c r="F21" i="18"/>
  <c r="G21" i="18"/>
  <c r="H21" i="18"/>
  <c r="F13" i="18"/>
  <c r="G13" i="18"/>
  <c r="H13" i="18"/>
  <c r="F14" i="18"/>
  <c r="G14" i="18"/>
  <c r="H14" i="18"/>
  <c r="F16" i="18"/>
  <c r="G16" i="18"/>
  <c r="H16" i="18"/>
  <c r="G23" i="18"/>
  <c r="H23" i="18"/>
  <c r="F24" i="18"/>
  <c r="G24" i="18"/>
  <c r="H24" i="18"/>
  <c r="F18" i="18"/>
  <c r="G18" i="18"/>
  <c r="H18" i="18"/>
  <c r="E11" i="18"/>
  <c r="E12" i="18"/>
  <c r="E15" i="18"/>
  <c r="E17" i="18"/>
  <c r="E19" i="18"/>
  <c r="E20" i="18"/>
  <c r="E21" i="18"/>
  <c r="E13" i="18"/>
  <c r="E14" i="18"/>
  <c r="E16" i="18"/>
  <c r="E23" i="18"/>
  <c r="Q10" i="18" l="1"/>
  <c r="P10" i="18" l="1"/>
  <c r="H37" i="18"/>
  <c r="E10" i="18"/>
  <c r="F10" i="18"/>
  <c r="G10" i="18"/>
  <c r="E37" i="18"/>
  <c r="F37" i="18"/>
  <c r="G37" i="18"/>
  <c r="H10" i="18" l="1"/>
  <c r="E38" i="18"/>
  <c r="F38" i="18"/>
  <c r="G38" i="18"/>
  <c r="H38" i="18"/>
  <c r="F25" i="18" l="1"/>
  <c r="G25" i="18"/>
  <c r="F29" i="18"/>
  <c r="G29" i="18"/>
  <c r="F22" i="18"/>
  <c r="G22" i="18"/>
  <c r="F30" i="18"/>
  <c r="G30" i="18"/>
  <c r="F26" i="18"/>
  <c r="G26" i="18"/>
  <c r="F27" i="18"/>
  <c r="G27" i="18"/>
  <c r="F33" i="18"/>
  <c r="G33" i="18"/>
  <c r="F31" i="18"/>
  <c r="G31" i="18"/>
  <c r="F32" i="18"/>
  <c r="G32" i="18"/>
  <c r="F34" i="18"/>
  <c r="G34" i="18"/>
  <c r="F35" i="18"/>
  <c r="G35" i="18"/>
  <c r="F36" i="18"/>
  <c r="G36" i="18"/>
  <c r="F39" i="18"/>
  <c r="G39" i="18"/>
  <c r="F28" i="18"/>
  <c r="G28" i="18"/>
  <c r="H31" i="18" l="1"/>
  <c r="H28" i="18" l="1"/>
  <c r="E30" i="18"/>
  <c r="H30" i="18"/>
  <c r="H36" i="18" l="1"/>
  <c r="E33" i="18"/>
  <c r="H33" i="18"/>
  <c r="H27" i="18" l="1"/>
  <c r="H34" i="18"/>
  <c r="H39" i="18"/>
  <c r="E27" i="18"/>
  <c r="E31" i="18"/>
  <c r="E34" i="18"/>
  <c r="E39" i="18"/>
  <c r="E18" i="18" l="1"/>
  <c r="E28" i="18"/>
  <c r="E36" i="18"/>
  <c r="E35" i="18"/>
  <c r="H35" i="18"/>
  <c r="E32" i="18"/>
  <c r="H32" i="18"/>
  <c r="E24" i="18" l="1"/>
  <c r="H25" i="18" l="1"/>
  <c r="H29" i="18"/>
  <c r="H26" i="18"/>
  <c r="E25" i="18"/>
  <c r="E29" i="18"/>
  <c r="E22" i="18"/>
  <c r="E26" i="18"/>
  <c r="H22" i="18"/>
</calcChain>
</file>

<file path=xl/sharedStrings.xml><?xml version="1.0" encoding="utf-8"?>
<sst xmlns="http://schemas.openxmlformats.org/spreadsheetml/2006/main" count="542" uniqueCount="216">
  <si>
    <t>NOME</t>
  </si>
  <si>
    <t>LOTAÇÃO</t>
  </si>
  <si>
    <t>RESPONSÁVEL</t>
  </si>
  <si>
    <t>OBSERVAÇÃO</t>
  </si>
  <si>
    <t>PRIMEIRO
DIA</t>
  </si>
  <si>
    <t>ÚLTIMO
DIA</t>
  </si>
  <si>
    <t>SEQ</t>
  </si>
  <si>
    <t>HORA
DIA</t>
  </si>
  <si>
    <t>HORAS PREVISTAS MÊS</t>
  </si>
  <si>
    <t>CARGO</t>
  </si>
  <si>
    <t>QTD  TOTAL HRS NO PERÍODO</t>
  </si>
  <si>
    <t xml:space="preserve">
QTD HORAS (NORMAIS)
 </t>
  </si>
  <si>
    <t>OBS: NO QUADRO DE VALOR HORA EXTRA E ADICIONAL NOTURNO ONDE ESTÁ 0,00, SIGNIFICA PROFISSIONAL PJ</t>
  </si>
  <si>
    <t>QTD HRS  ADICIONAL NOTURNO</t>
  </si>
  <si>
    <t xml:space="preserve"> CASSI - Faturamento</t>
  </si>
  <si>
    <t>JOSE DA COSTA FERREIRA JUNIOR</t>
  </si>
  <si>
    <t>MARIA FERNANDA SALAZAR PALMA</t>
  </si>
  <si>
    <t>RONAN RODRIGUES DE SOUSA</t>
  </si>
  <si>
    <t>Técnico de Suporte I</t>
  </si>
  <si>
    <t>GTI – Operação e Suporte</t>
  </si>
  <si>
    <t>MATHEUS ANDRADE DO NASCIMENTO DE OLIVEIRA</t>
  </si>
  <si>
    <t>ERICK ADAM SOARES ARAUJO</t>
  </si>
  <si>
    <t>OBS: HORAS PREVISTAS = 8 horas diárias ---------&gt; para assistentes - SERVICE DESK</t>
  </si>
  <si>
    <t>OBS: HORAS PREVISTAS = 8 horas diárias ---------&gt; para desenvolvedores - SISTEMAS</t>
  </si>
  <si>
    <t>OBS: HORAS PREVISTAS = 6 horas diárias ---------&gt; para operadores - OPERAÇÃO</t>
  </si>
  <si>
    <t>THIAGO FELIX DE FREITAS</t>
  </si>
  <si>
    <t>Categoria Contratual</t>
  </si>
  <si>
    <t>CATEGORIA NOVA</t>
  </si>
  <si>
    <t>NIVEL</t>
  </si>
  <si>
    <t>STEP</t>
  </si>
  <si>
    <t>Analista de Infraestrutura  - Big Data/Data Science</t>
  </si>
  <si>
    <t>PL</t>
  </si>
  <si>
    <t>Operador de Produção</t>
  </si>
  <si>
    <t>SR</t>
  </si>
  <si>
    <t>Desenvolvedor Full-Stack</t>
  </si>
  <si>
    <t>Web Designer</t>
  </si>
  <si>
    <t>Desenvolvedor de sistemas</t>
  </si>
  <si>
    <t>JR</t>
  </si>
  <si>
    <t>Analista de Infraestrutura - Cloud Computing</t>
  </si>
  <si>
    <t>Desenvolvedor.Net</t>
  </si>
  <si>
    <t>Analista de Suporte de Sistemas</t>
  </si>
  <si>
    <t>BRYAN PAIVA CARDOSO</t>
  </si>
  <si>
    <t>Marketing</t>
  </si>
  <si>
    <t>Programador Avançado I</t>
  </si>
  <si>
    <t>Operador de Computador II</t>
  </si>
  <si>
    <t>PMO</t>
  </si>
  <si>
    <t>BRUNO SAMPAIO PORTUGUEZ</t>
  </si>
  <si>
    <t>Lindomar de Sousa</t>
  </si>
  <si>
    <t>GTI - Governança</t>
  </si>
  <si>
    <t>RAQUEL DE ANDRADE</t>
  </si>
  <si>
    <t>GTI - Requisitos</t>
  </si>
  <si>
    <t>Analista de Negócio e Requisitos</t>
  </si>
  <si>
    <t>SALDO DE BANCO
Acumulado</t>
  </si>
  <si>
    <t>Fernanda Magalhães</t>
  </si>
  <si>
    <t>JOAO VICTOR DE SOUZA DUARTE</t>
  </si>
  <si>
    <t>JOAO VICTOR SIMPLICIO DIAS</t>
  </si>
  <si>
    <t>Operador Computador</t>
  </si>
  <si>
    <t>GESTOR</t>
  </si>
  <si>
    <t>Consultor II</t>
  </si>
  <si>
    <t>Analista Intermediário III</t>
  </si>
  <si>
    <t>Desenvolvedor Fullstack</t>
  </si>
  <si>
    <t>Daniel Evangelista Filho</t>
  </si>
  <si>
    <t>Analista De Service Desk</t>
  </si>
  <si>
    <t xml:space="preserve">Desenvolvedor de Sistemas	</t>
  </si>
  <si>
    <t>Bruno Sampaio Portuguez</t>
  </si>
  <si>
    <t>Jose Henrique Valenca Sarmento</t>
  </si>
  <si>
    <t>Vinicius Yukio Vatanabi</t>
  </si>
  <si>
    <t>Douglas Heliston</t>
  </si>
  <si>
    <t>GTI - Experiência do Usuário</t>
  </si>
  <si>
    <t>Joelmir de Vasconcelos Galindo da Silva</t>
  </si>
  <si>
    <t>Matheus Andrade do Nascimento de Oliveira</t>
  </si>
  <si>
    <t>NATAN FERREIRA DA SILVA GUIMARAES</t>
  </si>
  <si>
    <t>NÍVEL</t>
  </si>
  <si>
    <t>Lucas Canedo Goncalves de Araujo Sales</t>
  </si>
  <si>
    <t>Bryan Paiva Cardoso</t>
  </si>
  <si>
    <t>Cientista Dados</t>
  </si>
  <si>
    <t>Bruno William Barbosa Martins</t>
  </si>
  <si>
    <t>DIOGO FERNANDO ALVES</t>
  </si>
  <si>
    <t>HENRIQUE DOS SANTOS DIAS</t>
  </si>
  <si>
    <t>RICARDO DA SILVA MELLO</t>
  </si>
  <si>
    <t>GTI – Integração de Sistemas</t>
  </si>
  <si>
    <t>GTI - Implementação Analítica</t>
  </si>
  <si>
    <t>DATA DE ADMISSÃO</t>
  </si>
  <si>
    <t>DATA DE DESLIGAMENTO</t>
  </si>
  <si>
    <t>-</t>
  </si>
  <si>
    <t>DANILO BORGES SANTOS</t>
  </si>
  <si>
    <t>Alan Felipe De Lima Neres</t>
  </si>
  <si>
    <t>Tatiana Rocha</t>
  </si>
  <si>
    <t>SITUAÇÃO</t>
  </si>
  <si>
    <t>DESCEVENTO</t>
  </si>
  <si>
    <t>SALDO COMPENSAÇÃO (-)</t>
  </si>
  <si>
    <t>SALDO COMPENSAÇÃO (+)</t>
  </si>
  <si>
    <t>Cleivan de Sa Alves Junior</t>
  </si>
  <si>
    <t>Diogo Fernando Alves</t>
  </si>
  <si>
    <t>Herick Marcal dos Santos</t>
  </si>
  <si>
    <t>Joao Victor Simplicio Dias</t>
  </si>
  <si>
    <t>Everton Ulisses de Mendonca</t>
  </si>
  <si>
    <t>Joao Vitor Bracale de Jesus</t>
  </si>
  <si>
    <t>ALDO CEZAR BARBOSA MORAIS JUNIOR</t>
  </si>
  <si>
    <t>Arthur da Silva Faustino Mendes</t>
  </si>
  <si>
    <t>Cleivan de sa Alves Junior</t>
  </si>
  <si>
    <t>Arthur Da Silva Faustino Mendes</t>
  </si>
  <si>
    <t>ALMIR PINTO SOUSA MARANHAO JUNIOR</t>
  </si>
  <si>
    <t>Almir Pinto Sousa Maranhao Junior</t>
  </si>
  <si>
    <t>Fernanda da Silva Fialho Campos</t>
  </si>
  <si>
    <t>Analista de Infraestrutura - Big Data Data Science</t>
  </si>
  <si>
    <t>Desenvolvedor FrontEnd</t>
  </si>
  <si>
    <t>CLEITON GERALDO DA SILVA PEREIRA</t>
  </si>
  <si>
    <t xml:space="preserve">Analista de Infraestrutura - Cloud Computing </t>
  </si>
  <si>
    <t>VINICIUS MIRANDA TARGINO</t>
  </si>
  <si>
    <t>GTI - Modelagem Analítica</t>
  </si>
  <si>
    <t>Camila Castro</t>
  </si>
  <si>
    <t>Maurilio Siqueira Engel Arantes</t>
  </si>
  <si>
    <t>DANIEL RODRIGUES DINIZ COSTA</t>
  </si>
  <si>
    <t>JOELMIR DE VASCONCELOS GALINDO DA SILVA</t>
  </si>
  <si>
    <t>JULIO CESAR TAVARES</t>
  </si>
  <si>
    <t>LEANDRO MARQUES RODRIGUES</t>
  </si>
  <si>
    <t>GTI - Integração de Sistemas</t>
  </si>
  <si>
    <t>Brennus Caio Carvalho da Cruz</t>
  </si>
  <si>
    <t>HENRIQUE RODRIGUES CALACIA</t>
  </si>
  <si>
    <t>VINICIUS RODRIGUES MARECO</t>
  </si>
  <si>
    <t>DAVI LIMA E SILVA</t>
  </si>
  <si>
    <t xml:space="preserve">SALDO COMPENSAÇÃO (-) </t>
  </si>
  <si>
    <t>Julio Cesar Tavares De Castro Mendes</t>
  </si>
  <si>
    <t>Rubens Nunes Sales</t>
  </si>
  <si>
    <t>SULIMAR GOMES PRADO LEITE</t>
  </si>
  <si>
    <t>JOAO VITOR BRACALE DE JESUS</t>
  </si>
  <si>
    <t>LUIZ EDUARDO DO NASCIMENTO CIARALLO</t>
  </si>
  <si>
    <t>Designer UI</t>
  </si>
  <si>
    <t>AMANDA ALMEIDA COSTA SOUSA</t>
  </si>
  <si>
    <t>Eduardo Bezerra Pacheco</t>
  </si>
  <si>
    <t>KAIO GABRIEL ALVES</t>
  </si>
  <si>
    <t>Vinicius Miranda Targino</t>
  </si>
  <si>
    <t>Marcelo Santarem</t>
  </si>
  <si>
    <t>Regina Celia</t>
  </si>
  <si>
    <t>EMANUEL TAVARES TORRES</t>
  </si>
  <si>
    <t>Danilo Borges Santos</t>
  </si>
  <si>
    <t>março</t>
  </si>
  <si>
    <t>(-) 00:06:00</t>
  </si>
  <si>
    <t>GIULIA GRANCE YULE</t>
  </si>
  <si>
    <t>MAGNO DE SOUZA LIMA</t>
  </si>
  <si>
    <t>JOAO VINICIUS ALVES DE MEDEIROS</t>
  </si>
  <si>
    <t>VINICIUS FURTADO SILVA ARAUJO</t>
  </si>
  <si>
    <t>VINICIUS REIS VERAS</t>
  </si>
  <si>
    <t>Gozando Férias</t>
  </si>
  <si>
    <t>Em Atividade Normal</t>
  </si>
  <si>
    <t>Demitido em Meses Anteriores</t>
  </si>
  <si>
    <t>Vinicius Furtado Silva Araujo</t>
  </si>
  <si>
    <t xml:space="preserve">SALDO COMPENSAÇÃO (+) </t>
  </si>
  <si>
    <t>(+) 00:35:00</t>
  </si>
  <si>
    <t>(+) 00:27:00</t>
  </si>
  <si>
    <t>GTI - Gestao da Rede de Prestadores</t>
  </si>
  <si>
    <t>Luis Gustavo Guimaraes</t>
  </si>
  <si>
    <t>GSTI - Implementação de Segurança</t>
  </si>
  <si>
    <t>MATHEUS MOREIRA LOPES PERILLO</t>
  </si>
  <si>
    <t>Matheus Moreira Lopes Perillo</t>
  </si>
  <si>
    <t>Paulo Eduardo Gomes Dos Santos</t>
  </si>
  <si>
    <t>Henrique dos Santos Dias</t>
  </si>
  <si>
    <t>(+) 00:07:00</t>
  </si>
  <si>
    <t>(+) 00:13:00</t>
  </si>
  <si>
    <t>Aldo Cezar Barbosa Morais Junior</t>
  </si>
  <si>
    <t>Felipy Penha Botega</t>
  </si>
  <si>
    <t>(+) 00:22:00</t>
  </si>
  <si>
    <t>(+) 06:12:00</t>
  </si>
  <si>
    <t>(+) 00:38:00</t>
  </si>
  <si>
    <t>(+) 00:52:00</t>
  </si>
  <si>
    <t>(+) 00:04:00</t>
  </si>
  <si>
    <t>(+) 00:11:00</t>
  </si>
  <si>
    <t>(+) 01:44:00</t>
  </si>
  <si>
    <t>(+) 02:03:00</t>
  </si>
  <si>
    <t>(+) 02:12:00</t>
  </si>
  <si>
    <t>(+) 00:01:00</t>
  </si>
  <si>
    <t>(+) 01:00:00</t>
  </si>
  <si>
    <t>(+) 01:05:00</t>
  </si>
  <si>
    <t>(+) 00:41:00</t>
  </si>
  <si>
    <t>(+) 08:31:00</t>
  </si>
  <si>
    <t>(+) 00:05:00</t>
  </si>
  <si>
    <t>(-) 01:31:00</t>
  </si>
  <si>
    <t>(-) 00:10:00</t>
  </si>
  <si>
    <t>(-) 04:58:00</t>
  </si>
  <si>
    <t>(-) 00:35:00</t>
  </si>
  <si>
    <t>(-) 07:03:00</t>
  </si>
  <si>
    <t>(-) 03:07:00</t>
  </si>
  <si>
    <t>(-) 02:37:00</t>
  </si>
  <si>
    <t>(-) 00:01:00</t>
  </si>
  <si>
    <t>(-) 00:41:00</t>
  </si>
  <si>
    <t>(-) 06:24:00</t>
  </si>
  <si>
    <t>(-) 03:12:00</t>
  </si>
  <si>
    <t>(-) 00:21:00</t>
  </si>
  <si>
    <t>(-) 01:13:00</t>
  </si>
  <si>
    <t>(-) 00:13:00</t>
  </si>
  <si>
    <t>(-) 04:00:00</t>
  </si>
  <si>
    <t>(-) 07:57:00</t>
  </si>
  <si>
    <t>(+) 00:51:00*</t>
  </si>
  <si>
    <t>(+) 04:12:00*</t>
  </si>
  <si>
    <t>(+) 14:23:00*</t>
  </si>
  <si>
    <t>(+) 03:00:00*</t>
  </si>
  <si>
    <t>(+) 01:59:00*</t>
  </si>
  <si>
    <t>(+) 02:20:00*</t>
  </si>
  <si>
    <t>(-) 01:02:00*</t>
  </si>
  <si>
    <t>THAIS ARAUJO LOPES</t>
  </si>
  <si>
    <t>férias 23/06 a 07/07 (40h)</t>
  </si>
  <si>
    <t>férias 02/06 a 01/07 (8h)</t>
  </si>
  <si>
    <t>atestado 25/07</t>
  </si>
  <si>
    <t>férias 07/07 a 21/07</t>
  </si>
  <si>
    <t>férias 02/06 a 01/07 (8h) ultimo dia 18/07</t>
  </si>
  <si>
    <t>férias 28/07 a 02/08 (32h)</t>
  </si>
  <si>
    <t>férias 07/07 a 20/07 (80h)</t>
  </si>
  <si>
    <t>atestado 04/07</t>
  </si>
  <si>
    <t>férias 28/07 a 11/08 - atestado 03 E 04/07</t>
  </si>
  <si>
    <t>Ultimo dia 25/07</t>
  </si>
  <si>
    <t>atestado 17 e 18/07</t>
  </si>
  <si>
    <t>iniciou 29/07</t>
  </si>
  <si>
    <t>ultimo dia 21/07</t>
  </si>
  <si>
    <t>Aline Sousa</t>
  </si>
  <si>
    <t>GTI – Operação e Sustentação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</si>
</sst>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 &quot;#,##0.00;[Red]&quot;R$ &quot;#,##0.00"/>
    <numFmt numFmtId="165" formatCode="0.0"/>
    <numFmt numFmtId="166" formatCode="[h]:mm:ss;@"/>
    <numFmt numFmtId="167" formatCode="_(&quot;R$ &quot;* #,##0.00_);_(&quot;R$ &quot;* \(#,##0.00\);_(&quot;R$ &quot;* &quot;-&quot;??_);_(@_)"/>
    <numFmt numFmtId="168" formatCode="_(* #,##0.00_);_(* \(#,##0.00\);_(* \-??_);_(@_)"/>
    <numFmt numFmtId="169" formatCode="_-* #,##0.00_-;\-* #,##0.00_-;_-* \-??_-;_-@_-"/>
    <numFmt numFmtId="170" formatCode="_(&quot;R$ &quot;* #,##0.00_);_(&quot;R$ &quot;* \(#,##0.00\);_(&quot;R$ &quot;* \-??_);_(@_)"/>
    <numFmt numFmtId="171" formatCode="_-&quot;R$ &quot;* #,##0.00_-;&quot;-R$ &quot;* #,##0.00_-;_-&quot;R$ &quot;* \-??_-;_-@_-"/>
    <numFmt numFmtId="172" formatCode="[$-F400]h:mm:ss\ AM/PM"/>
  </numFmts>
  <fonts count="81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6"/>
      <color indexed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indexed="8"/>
      <name val="ARIAL"/>
      <family val="2"/>
      <charset val="1"/>
    </font>
    <font>
      <sz val="8"/>
      <color indexed="8"/>
      <name val="Arial"/>
      <family val="2"/>
    </font>
    <font>
      <sz val="11"/>
      <color indexed="55"/>
      <name val="Calibri"/>
      <family val="2"/>
      <charset val="1"/>
    </font>
    <font>
      <b/>
      <sz val="11"/>
      <color indexed="53"/>
      <name val="Calibri"/>
      <family val="2"/>
    </font>
    <font>
      <sz val="11"/>
      <color indexed="53"/>
      <name val="Calibri"/>
      <family val="2"/>
    </font>
    <font>
      <sz val="11"/>
      <color indexed="63"/>
      <name val="Calibri"/>
      <family val="2"/>
    </font>
    <font>
      <sz val="11"/>
      <color indexed="25"/>
      <name val="Calibri"/>
      <family val="2"/>
    </font>
    <font>
      <b/>
      <sz val="11"/>
      <color indexed="55"/>
      <name val="Calibri"/>
      <family val="2"/>
    </font>
    <font>
      <b/>
      <sz val="15"/>
      <color indexed="57"/>
      <name val="Calibri"/>
      <family val="2"/>
    </font>
    <font>
      <b/>
      <sz val="13"/>
      <color indexed="57"/>
      <name val="Calibri"/>
      <family val="2"/>
    </font>
    <font>
      <b/>
      <sz val="11"/>
      <color indexed="57"/>
      <name val="Calibri"/>
      <family val="2"/>
    </font>
    <font>
      <b/>
      <sz val="18"/>
      <color indexed="57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9"/>
      <name val="Arial"/>
      <family val="2"/>
    </font>
    <font>
      <b/>
      <sz val="9"/>
      <color theme="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201F1E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1"/>
      <color rgb="FF242424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201F1E"/>
      <name val="ARIAL"/>
      <family val="2"/>
    </font>
    <font>
      <sz val="10"/>
      <color rgb="FF242424"/>
      <name val="ARIAL"/>
      <family val="2"/>
    </font>
    <font>
      <sz val="10"/>
      <color rgb="FF444444"/>
      <name val="ARIAL"/>
      <family val="2"/>
    </font>
    <font>
      <sz val="10"/>
      <color rgb="FF323130"/>
      <name val="ARIAL"/>
      <family val="2"/>
    </font>
    <font>
      <sz val="10"/>
      <color rgb="FF000000"/>
      <name val="Calibri"/>
      <family val="2"/>
    </font>
  </fonts>
  <fills count="9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2"/>
        <bgColor indexed="5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50"/>
        <bgColor indexed="5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6"/>
        <bgColor indexed="62"/>
      </patternFill>
    </fill>
    <fill>
      <patternFill patternType="solid">
        <fgColor indexed="63"/>
        <bgColor indexed="59"/>
      </patternFill>
    </fill>
    <fill>
      <patternFill patternType="solid">
        <fgColor indexed="10"/>
        <bgColor indexed="60"/>
      </patternFill>
    </fill>
    <fill>
      <patternFill patternType="solid">
        <fgColor indexed="58"/>
        <bgColor indexed="59"/>
      </patternFill>
    </fill>
    <fill>
      <patternFill patternType="solid">
        <fgColor indexed="54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51"/>
        <bgColor indexed="13"/>
      </patternFill>
    </fill>
    <fill>
      <patternFill patternType="solid">
        <fgColor indexed="49"/>
        <bgColor indexed="40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57"/>
        <bgColor indexed="21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FF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55"/>
      </left>
      <right style="double">
        <color indexed="55"/>
      </right>
      <top style="double">
        <color indexed="55"/>
      </top>
      <bottom style="double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63"/>
      </bottom>
      <diagonal/>
    </border>
    <border>
      <left/>
      <right/>
      <top style="thin">
        <color indexed="63"/>
      </top>
      <bottom style="double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76">
    <xf numFmtId="0" fontId="0" fillId="0" borderId="0"/>
    <xf numFmtId="0" fontId="4" fillId="0" borderId="0">
      <alignment vertical="top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9" applyNumberFormat="0" applyFill="0" applyAlignment="0" applyProtection="0"/>
    <xf numFmtId="0" fontId="9" fillId="0" borderId="10" applyNumberFormat="0" applyFill="0" applyAlignment="0" applyProtection="0"/>
    <xf numFmtId="0" fontId="10" fillId="0" borderId="11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0" applyNumberFormat="0" applyBorder="0" applyAlignment="0" applyProtection="0"/>
    <xf numFmtId="0" fontId="14" fillId="9" borderId="12" applyNumberFormat="0" applyAlignment="0" applyProtection="0"/>
    <xf numFmtId="0" fontId="15" fillId="10" borderId="13" applyNumberFormat="0" applyAlignment="0" applyProtection="0"/>
    <xf numFmtId="0" fontId="16" fillId="10" borderId="12" applyNumberFormat="0" applyAlignment="0" applyProtection="0"/>
    <xf numFmtId="0" fontId="17" fillId="0" borderId="14" applyNumberFormat="0" applyFill="0" applyAlignment="0" applyProtection="0"/>
    <xf numFmtId="0" fontId="18" fillId="11" borderId="15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7" applyNumberFormat="0" applyFill="0" applyAlignment="0" applyProtection="0"/>
    <xf numFmtId="0" fontId="22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22" fillId="36" borderId="0" applyNumberFormat="0" applyBorder="0" applyAlignment="0" applyProtection="0"/>
    <xf numFmtId="0" fontId="23" fillId="0" borderId="0"/>
    <xf numFmtId="0" fontId="26" fillId="37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0" borderId="0" applyNumberFormat="0" applyBorder="0" applyAlignment="0" applyProtection="0"/>
    <xf numFmtId="0" fontId="26" fillId="43" borderId="0" applyNumberFormat="0" applyBorder="0" applyAlignment="0" applyProtection="0"/>
    <xf numFmtId="0" fontId="26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8" fillId="39" borderId="0" applyNumberFormat="0" applyBorder="0" applyAlignment="0" applyProtection="0"/>
    <xf numFmtId="0" fontId="29" fillId="51" borderId="18" applyNumberFormat="0" applyAlignment="0" applyProtection="0"/>
    <xf numFmtId="0" fontId="30" fillId="52" borderId="19" applyNumberFormat="0" applyAlignment="0" applyProtection="0"/>
    <xf numFmtId="0" fontId="31" fillId="0" borderId="20" applyNumberFormat="0" applyFill="0" applyAlignment="0" applyProtection="0"/>
    <xf numFmtId="0" fontId="27" fillId="53" borderId="0" applyNumberFormat="0" applyBorder="0" applyAlignment="0" applyProtection="0"/>
    <xf numFmtId="0" fontId="27" fillId="54" borderId="0" applyNumberFormat="0" applyBorder="0" applyAlignment="0" applyProtection="0"/>
    <xf numFmtId="0" fontId="27" fillId="55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56" borderId="0" applyNumberFormat="0" applyBorder="0" applyAlignment="0" applyProtection="0"/>
    <xf numFmtId="0" fontId="32" fillId="42" borderId="18" applyNumberFormat="0" applyAlignment="0" applyProtection="0"/>
    <xf numFmtId="0" fontId="33" fillId="38" borderId="0" applyNumberFormat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34" fillId="57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>
      <alignment vertical="top"/>
    </xf>
    <xf numFmtId="0" fontId="26" fillId="12" borderId="16" applyNumberFormat="0" applyFont="0" applyAlignment="0" applyProtection="0"/>
    <xf numFmtId="0" fontId="26" fillId="12" borderId="16" applyNumberFormat="0" applyFont="0" applyAlignment="0" applyProtection="0"/>
    <xf numFmtId="0" fontId="26" fillId="12" borderId="16" applyNumberFormat="0" applyFont="0" applyAlignment="0" applyProtection="0"/>
    <xf numFmtId="0" fontId="26" fillId="12" borderId="16" applyNumberFormat="0" applyFont="0" applyAlignment="0" applyProtection="0"/>
    <xf numFmtId="0" fontId="26" fillId="12" borderId="16" applyNumberFormat="0" applyFont="0" applyAlignment="0" applyProtection="0"/>
    <xf numFmtId="0" fontId="26" fillId="12" borderId="16" applyNumberFormat="0" applyFont="0" applyAlignment="0" applyProtection="0"/>
    <xf numFmtId="0" fontId="26" fillId="12" borderId="16" applyNumberFormat="0" applyFont="0" applyAlignment="0" applyProtection="0"/>
    <xf numFmtId="0" fontId="26" fillId="12" borderId="16" applyNumberFormat="0" applyFont="0" applyAlignment="0" applyProtection="0"/>
    <xf numFmtId="0" fontId="26" fillId="12" borderId="16" applyNumberFormat="0" applyFont="0" applyAlignment="0" applyProtection="0"/>
    <xf numFmtId="0" fontId="26" fillId="12" borderId="16" applyNumberFormat="0" applyFont="0" applyAlignment="0" applyProtection="0"/>
    <xf numFmtId="0" fontId="26" fillId="12" borderId="16" applyNumberFormat="0" applyFont="0" applyAlignment="0" applyProtection="0"/>
    <xf numFmtId="0" fontId="26" fillId="12" borderId="16" applyNumberFormat="0" applyFont="0" applyAlignment="0" applyProtection="0"/>
    <xf numFmtId="0" fontId="26" fillId="12" borderId="16" applyNumberFormat="0" applyFont="0" applyAlignment="0" applyProtection="0"/>
    <xf numFmtId="0" fontId="26" fillId="12" borderId="16" applyNumberFormat="0" applyFont="0" applyAlignment="0" applyProtection="0"/>
    <xf numFmtId="0" fontId="26" fillId="12" borderId="16" applyNumberFormat="0" applyFont="0" applyAlignment="0" applyProtection="0"/>
    <xf numFmtId="0" fontId="26" fillId="12" borderId="16" applyNumberFormat="0" applyFont="0" applyAlignment="0" applyProtection="0"/>
    <xf numFmtId="0" fontId="26" fillId="12" borderId="16" applyNumberFormat="0" applyFont="0" applyAlignment="0" applyProtection="0"/>
    <xf numFmtId="0" fontId="26" fillId="12" borderId="16" applyNumberFormat="0" applyFont="0" applyAlignment="0" applyProtection="0"/>
    <xf numFmtId="0" fontId="26" fillId="12" borderId="16" applyNumberFormat="0" applyFont="0" applyAlignment="0" applyProtection="0"/>
    <xf numFmtId="0" fontId="26" fillId="12" borderId="16" applyNumberFormat="0" applyFont="0" applyAlignment="0" applyProtection="0"/>
    <xf numFmtId="0" fontId="26" fillId="12" borderId="16" applyNumberFormat="0" applyFont="0" applyAlignment="0" applyProtection="0"/>
    <xf numFmtId="0" fontId="26" fillId="12" borderId="16" applyNumberFormat="0" applyFont="0" applyAlignment="0" applyProtection="0"/>
    <xf numFmtId="0" fontId="26" fillId="12" borderId="16" applyNumberFormat="0" applyFont="0" applyAlignment="0" applyProtection="0"/>
    <xf numFmtId="0" fontId="26" fillId="12" borderId="16" applyNumberFormat="0" applyFont="0" applyAlignment="0" applyProtection="0"/>
    <xf numFmtId="0" fontId="26" fillId="12" borderId="16" applyNumberFormat="0" applyFont="0" applyAlignment="0" applyProtection="0"/>
    <xf numFmtId="0" fontId="26" fillId="12" borderId="16" applyNumberFormat="0" applyFont="0" applyAlignment="0" applyProtection="0"/>
    <xf numFmtId="0" fontId="26" fillId="12" borderId="16" applyNumberFormat="0" applyFont="0" applyAlignment="0" applyProtection="0"/>
    <xf numFmtId="0" fontId="26" fillId="12" borderId="16" applyNumberFormat="0" applyFont="0" applyAlignment="0" applyProtection="0"/>
    <xf numFmtId="0" fontId="26" fillId="12" borderId="16" applyNumberFormat="0" applyFont="0" applyAlignment="0" applyProtection="0"/>
    <xf numFmtId="0" fontId="26" fillId="12" borderId="16" applyNumberFormat="0" applyFont="0" applyAlignment="0" applyProtection="0"/>
    <xf numFmtId="0" fontId="24" fillId="58" borderId="21" applyNumberFormat="0" applyFont="0" applyAlignment="0" applyProtection="0"/>
    <xf numFmtId="0" fontId="24" fillId="58" borderId="21" applyNumberFormat="0" applyFont="0" applyAlignment="0" applyProtection="0"/>
    <xf numFmtId="0" fontId="35" fillId="51" borderId="22" applyNumberFormat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9" fillId="0" borderId="23" applyNumberFormat="0" applyFill="0" applyAlignment="0" applyProtection="0"/>
    <xf numFmtId="0" fontId="40" fillId="0" borderId="24" applyNumberFormat="0" applyFill="0" applyAlignment="0" applyProtection="0"/>
    <xf numFmtId="0" fontId="41" fillId="0" borderId="25" applyNumberFormat="0" applyFill="0" applyAlignment="0" applyProtection="0"/>
    <xf numFmtId="0" fontId="4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2" fillId="0" borderId="26" applyNumberFormat="0" applyFill="0" applyAlignment="0" applyProtection="0"/>
    <xf numFmtId="0" fontId="4" fillId="0" borderId="0">
      <alignment vertical="top"/>
    </xf>
    <xf numFmtId="0" fontId="44" fillId="0" borderId="0">
      <alignment vertical="top"/>
    </xf>
    <xf numFmtId="44" fontId="44" fillId="0" borderId="0" applyFont="0" applyFill="0" applyBorder="0" applyAlignment="0" applyProtection="0"/>
    <xf numFmtId="0" fontId="4" fillId="0" borderId="0">
      <alignment vertical="top"/>
    </xf>
    <xf numFmtId="0" fontId="7" fillId="0" borderId="0"/>
    <xf numFmtId="0" fontId="5" fillId="0" borderId="0"/>
    <xf numFmtId="0" fontId="45" fillId="0" borderId="0"/>
    <xf numFmtId="0" fontId="4" fillId="0" borderId="0">
      <alignment vertical="top"/>
    </xf>
    <xf numFmtId="0" fontId="5" fillId="0" borderId="0"/>
    <xf numFmtId="0" fontId="5" fillId="0" borderId="0"/>
    <xf numFmtId="0" fontId="4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6" fillId="59" borderId="0" applyNumberFormat="0" applyBorder="0" applyProtection="0">
      <alignment vertical="top"/>
    </xf>
    <xf numFmtId="0" fontId="26" fillId="60" borderId="0" applyNumberFormat="0" applyBorder="0" applyProtection="0">
      <alignment vertical="top"/>
    </xf>
    <xf numFmtId="0" fontId="26" fillId="61" borderId="0" applyNumberFormat="0" applyBorder="0" applyProtection="0">
      <alignment vertical="top"/>
    </xf>
    <xf numFmtId="0" fontId="26" fillId="62" borderId="0" applyNumberFormat="0" applyBorder="0" applyProtection="0">
      <alignment vertical="top"/>
    </xf>
    <xf numFmtId="0" fontId="26" fillId="63" borderId="0" applyNumberFormat="0" applyBorder="0" applyProtection="0">
      <alignment vertical="top"/>
    </xf>
    <xf numFmtId="0" fontId="26" fillId="64" borderId="0" applyNumberFormat="0" applyBorder="0" applyProtection="0">
      <alignment vertical="top"/>
    </xf>
    <xf numFmtId="0" fontId="26" fillId="65" borderId="0" applyNumberFormat="0" applyBorder="0" applyProtection="0">
      <alignment vertical="top"/>
    </xf>
    <xf numFmtId="0" fontId="26" fillId="66" borderId="0" applyNumberFormat="0" applyBorder="0" applyProtection="0">
      <alignment vertical="top"/>
    </xf>
    <xf numFmtId="0" fontId="26" fillId="67" borderId="0" applyNumberFormat="0" applyBorder="0" applyProtection="0">
      <alignment vertical="top"/>
    </xf>
    <xf numFmtId="0" fontId="26" fillId="62" borderId="0" applyNumberFormat="0" applyBorder="0" applyProtection="0">
      <alignment vertical="top"/>
    </xf>
    <xf numFmtId="0" fontId="26" fillId="65" borderId="0" applyNumberFormat="0" applyBorder="0" applyProtection="0">
      <alignment vertical="top"/>
    </xf>
    <xf numFmtId="0" fontId="26" fillId="68" borderId="0" applyNumberFormat="0" applyBorder="0" applyProtection="0">
      <alignment vertical="top"/>
    </xf>
    <xf numFmtId="0" fontId="27" fillId="69" borderId="0" applyNumberFormat="0" applyBorder="0" applyProtection="0">
      <alignment vertical="top"/>
    </xf>
    <xf numFmtId="0" fontId="27" fillId="66" borderId="0" applyNumberFormat="0" applyBorder="0" applyProtection="0">
      <alignment vertical="top"/>
    </xf>
    <xf numFmtId="0" fontId="27" fillId="67" borderId="0" applyNumberFormat="0" applyBorder="0" applyProtection="0">
      <alignment vertical="top"/>
    </xf>
    <xf numFmtId="0" fontId="27" fillId="70" borderId="0" applyNumberFormat="0" applyBorder="0" applyProtection="0">
      <alignment vertical="top"/>
    </xf>
    <xf numFmtId="0" fontId="27" fillId="71" borderId="0" applyNumberFormat="0" applyBorder="0" applyProtection="0">
      <alignment vertical="top"/>
    </xf>
    <xf numFmtId="0" fontId="27" fillId="72" borderId="0" applyNumberFormat="0" applyBorder="0" applyProtection="0">
      <alignment vertical="top"/>
    </xf>
    <xf numFmtId="0" fontId="28" fillId="61" borderId="0" applyNumberFormat="0" applyBorder="0" applyProtection="0">
      <alignment vertical="top"/>
    </xf>
    <xf numFmtId="0" fontId="49" fillId="73" borderId="18" applyNumberFormat="0" applyProtection="0">
      <alignment vertical="top"/>
    </xf>
    <xf numFmtId="0" fontId="24" fillId="0" borderId="0" applyNumberFormat="0" applyFill="0" applyBorder="0" applyProtection="0">
      <alignment vertical="top"/>
    </xf>
    <xf numFmtId="0" fontId="24" fillId="0" borderId="0" applyNumberFormat="0" applyFill="0" applyBorder="0" applyProtection="0">
      <alignment vertical="top"/>
    </xf>
    <xf numFmtId="0" fontId="24" fillId="0" borderId="0" applyNumberFormat="0" applyFill="0" applyBorder="0" applyProtection="0">
      <alignment horizontal="left"/>
    </xf>
    <xf numFmtId="0" fontId="30" fillId="74" borderId="27" applyNumberFormat="0" applyProtection="0">
      <alignment vertical="top"/>
    </xf>
    <xf numFmtId="0" fontId="50" fillId="0" borderId="28" applyNumberFormat="0" applyFill="0" applyProtection="0">
      <alignment vertical="top"/>
    </xf>
    <xf numFmtId="168" fontId="48" fillId="0" borderId="0" applyFill="0" applyBorder="0" applyProtection="0">
      <alignment vertical="top"/>
    </xf>
    <xf numFmtId="169" fontId="46" fillId="0" borderId="0" applyFill="0" applyBorder="0" applyProtection="0">
      <alignment vertical="top"/>
    </xf>
    <xf numFmtId="168" fontId="46" fillId="0" borderId="0" applyFill="0" applyBorder="0" applyProtection="0">
      <alignment vertical="top"/>
    </xf>
    <xf numFmtId="170" fontId="46" fillId="0" borderId="0" applyFill="0" applyBorder="0" applyProtection="0">
      <alignment vertical="top"/>
    </xf>
    <xf numFmtId="0" fontId="27" fillId="75" borderId="0" applyNumberFormat="0" applyBorder="0" applyProtection="0">
      <alignment vertical="top"/>
    </xf>
    <xf numFmtId="0" fontId="27" fillId="76" borderId="0" applyNumberFormat="0" applyBorder="0" applyProtection="0">
      <alignment vertical="top"/>
    </xf>
    <xf numFmtId="0" fontId="27" fillId="77" borderId="0" applyNumberFormat="0" applyBorder="0" applyProtection="0">
      <alignment vertical="top"/>
    </xf>
    <xf numFmtId="0" fontId="27" fillId="70" borderId="0" applyNumberFormat="0" applyBorder="0" applyProtection="0">
      <alignment vertical="top"/>
    </xf>
    <xf numFmtId="0" fontId="27" fillId="71" borderId="0" applyNumberFormat="0" applyBorder="0" applyProtection="0">
      <alignment vertical="top"/>
    </xf>
    <xf numFmtId="0" fontId="27" fillId="78" borderId="0" applyNumberFormat="0" applyBorder="0" applyProtection="0">
      <alignment vertical="top"/>
    </xf>
    <xf numFmtId="0" fontId="51" fillId="64" borderId="18" applyNumberFormat="0" applyProtection="0">
      <alignment vertical="top"/>
    </xf>
    <xf numFmtId="0" fontId="33" fillId="60" borderId="0" applyNumberFormat="0" applyBorder="0" applyProtection="0">
      <alignment vertical="top"/>
    </xf>
    <xf numFmtId="170" fontId="24" fillId="0" borderId="0" applyFill="0" applyBorder="0" applyProtection="0">
      <alignment vertical="top"/>
    </xf>
    <xf numFmtId="171" fontId="24" fillId="0" borderId="0" applyFill="0" applyBorder="0" applyProtection="0">
      <alignment vertical="top"/>
    </xf>
    <xf numFmtId="171" fontId="24" fillId="0" borderId="0" applyFill="0" applyBorder="0" applyProtection="0">
      <alignment vertical="top"/>
    </xf>
    <xf numFmtId="171" fontId="24" fillId="0" borderId="0" applyFill="0" applyBorder="0" applyProtection="0">
      <alignment vertical="top"/>
    </xf>
    <xf numFmtId="170" fontId="46" fillId="0" borderId="0" applyFill="0" applyBorder="0" applyProtection="0">
      <alignment vertical="top"/>
    </xf>
    <xf numFmtId="0" fontId="52" fillId="79" borderId="0" applyNumberFormat="0" applyBorder="0" applyProtection="0">
      <alignment vertical="top"/>
    </xf>
    <xf numFmtId="0" fontId="24" fillId="0" borderId="0"/>
    <xf numFmtId="0" fontId="4" fillId="0" borderId="0">
      <alignment vertical="top"/>
    </xf>
    <xf numFmtId="0" fontId="48" fillId="0" borderId="0"/>
    <xf numFmtId="0" fontId="26" fillId="0" borderId="0"/>
    <xf numFmtId="0" fontId="26" fillId="0" borderId="0"/>
    <xf numFmtId="0" fontId="47" fillId="0" borderId="0"/>
    <xf numFmtId="0" fontId="46" fillId="0" borderId="0">
      <alignment vertical="top"/>
    </xf>
    <xf numFmtId="0" fontId="24" fillId="80" borderId="21" applyNumberFormat="0" applyProtection="0">
      <alignment vertical="top"/>
    </xf>
    <xf numFmtId="0" fontId="25" fillId="0" borderId="0" applyNumberFormat="0" applyFill="0" applyBorder="0" applyProtection="0">
      <alignment vertical="top"/>
    </xf>
    <xf numFmtId="0" fontId="53" fillId="73" borderId="29" applyNumberFormat="0" applyProtection="0">
      <alignment vertical="top"/>
    </xf>
    <xf numFmtId="169" fontId="46" fillId="0" borderId="0" applyFill="0" applyBorder="0" applyProtection="0">
      <alignment vertical="top"/>
    </xf>
    <xf numFmtId="169" fontId="48" fillId="0" borderId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37" fillId="0" borderId="0" applyNumberFormat="0" applyFill="0" applyBorder="0" applyProtection="0">
      <alignment vertical="top"/>
    </xf>
    <xf numFmtId="0" fontId="54" fillId="0" borderId="30" applyNumberFormat="0" applyFill="0" applyProtection="0">
      <alignment vertical="top"/>
    </xf>
    <xf numFmtId="0" fontId="55" fillId="0" borderId="24" applyNumberFormat="0" applyFill="0" applyProtection="0">
      <alignment vertical="top"/>
    </xf>
    <xf numFmtId="0" fontId="56" fillId="0" borderId="25" applyNumberFormat="0" applyFill="0" applyProtection="0">
      <alignment vertical="top"/>
    </xf>
    <xf numFmtId="0" fontId="56" fillId="0" borderId="0" applyNumberFormat="0" applyFill="0" applyBorder="0" applyProtection="0">
      <alignment vertical="top"/>
    </xf>
    <xf numFmtId="0" fontId="57" fillId="0" borderId="0" applyNumberFormat="0" applyFill="0" applyBorder="0" applyProtection="0">
      <alignment vertical="top"/>
    </xf>
    <xf numFmtId="0" fontId="25" fillId="0" borderId="0" applyNumberFormat="0" applyFill="0" applyBorder="0" applyProtection="0">
      <alignment horizontal="left"/>
    </xf>
    <xf numFmtId="0" fontId="42" fillId="0" borderId="31" applyNumberFormat="0" applyFill="0" applyProtection="0">
      <alignment vertical="top"/>
    </xf>
    <xf numFmtId="0" fontId="24" fillId="0" borderId="0" applyNumberFormat="0" applyFill="0" applyBorder="0" applyProtection="0">
      <alignment vertical="top"/>
    </xf>
    <xf numFmtId="168" fontId="46" fillId="0" borderId="0" applyFill="0" applyBorder="0" applyProtection="0">
      <alignment vertical="top"/>
    </xf>
    <xf numFmtId="168" fontId="46" fillId="0" borderId="0" applyFill="0" applyBorder="0" applyProtection="0">
      <alignment vertical="top"/>
    </xf>
    <xf numFmtId="0" fontId="5" fillId="0" borderId="0"/>
    <xf numFmtId="167" fontId="5" fillId="0" borderId="0" applyFont="0" applyFill="0" applyBorder="0" applyAlignment="0" applyProtection="0"/>
    <xf numFmtId="170" fontId="24" fillId="0" borderId="0" applyFill="0" applyBorder="0" applyAlignment="0" applyProtection="0"/>
    <xf numFmtId="0" fontId="38" fillId="0" borderId="0" applyNumberFormat="0" applyFill="0" applyBorder="0" applyAlignment="0" applyProtection="0"/>
    <xf numFmtId="0" fontId="42" fillId="0" borderId="26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4" fontId="24" fillId="0" borderId="0" applyFill="0" applyBorder="0" applyAlignment="0" applyProtection="0"/>
    <xf numFmtId="0" fontId="5" fillId="0" borderId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4" fontId="24" fillId="0" borderId="0" applyFill="0" applyBorder="0" applyAlignment="0" applyProtection="0"/>
    <xf numFmtId="44" fontId="24" fillId="0" borderId="0" applyFill="0" applyBorder="0" applyAlignment="0" applyProtection="0"/>
    <xf numFmtId="0" fontId="26" fillId="81" borderId="0" applyNumberFormat="0" applyBorder="0" applyAlignment="0" applyProtection="0"/>
    <xf numFmtId="0" fontId="26" fillId="60" borderId="0" applyNumberFormat="0" applyBorder="0" applyAlignment="0" applyProtection="0"/>
    <xf numFmtId="0" fontId="26" fillId="61" borderId="0" applyNumberFormat="0" applyBorder="0" applyAlignment="0" applyProtection="0"/>
    <xf numFmtId="0" fontId="26" fillId="62" borderId="0" applyNumberFormat="0" applyBorder="0" applyAlignment="0" applyProtection="0"/>
    <xf numFmtId="0" fontId="26" fillId="82" borderId="0" applyNumberFormat="0" applyBorder="0" applyAlignment="0" applyProtection="0"/>
    <xf numFmtId="0" fontId="26" fillId="83" borderId="0" applyNumberFormat="0" applyBorder="0" applyAlignment="0" applyProtection="0"/>
    <xf numFmtId="0" fontId="26" fillId="65" borderId="0" applyNumberFormat="0" applyBorder="0" applyAlignment="0" applyProtection="0"/>
    <xf numFmtId="0" fontId="26" fillId="66" borderId="0" applyNumberFormat="0" applyBorder="0" applyAlignment="0" applyProtection="0"/>
    <xf numFmtId="0" fontId="26" fillId="67" borderId="0" applyNumberFormat="0" applyBorder="0" applyAlignment="0" applyProtection="0"/>
    <xf numFmtId="0" fontId="26" fillId="62" borderId="0" applyNumberFormat="0" applyBorder="0" applyAlignment="0" applyProtection="0"/>
    <xf numFmtId="0" fontId="26" fillId="65" borderId="0" applyNumberFormat="0" applyBorder="0" applyAlignment="0" applyProtection="0"/>
    <xf numFmtId="0" fontId="26" fillId="84" borderId="0" applyNumberFormat="0" applyBorder="0" applyAlignment="0" applyProtection="0"/>
    <xf numFmtId="0" fontId="27" fillId="69" borderId="0" applyNumberFormat="0" applyBorder="0" applyAlignment="0" applyProtection="0"/>
    <xf numFmtId="0" fontId="27" fillId="66" borderId="0" applyNumberFormat="0" applyBorder="0" applyAlignment="0" applyProtection="0"/>
    <xf numFmtId="0" fontId="27" fillId="67" borderId="0" applyNumberFormat="0" applyBorder="0" applyAlignment="0" applyProtection="0"/>
    <xf numFmtId="0" fontId="27" fillId="70" borderId="0" applyNumberFormat="0" applyBorder="0" applyAlignment="0" applyProtection="0"/>
    <xf numFmtId="0" fontId="27" fillId="85" borderId="0" applyNumberFormat="0" applyBorder="0" applyAlignment="0" applyProtection="0"/>
    <xf numFmtId="0" fontId="27" fillId="68" borderId="0" applyNumberFormat="0" applyBorder="0" applyAlignment="0" applyProtection="0"/>
    <xf numFmtId="0" fontId="28" fillId="61" borderId="0" applyNumberFormat="0" applyBorder="0" applyAlignment="0" applyProtection="0"/>
    <xf numFmtId="0" fontId="29" fillId="73" borderId="18" applyNumberFormat="0" applyAlignment="0" applyProtection="0"/>
    <xf numFmtId="0" fontId="30" fillId="86" borderId="19" applyNumberFormat="0" applyAlignment="0" applyProtection="0"/>
    <xf numFmtId="0" fontId="31" fillId="0" borderId="20" applyNumberFormat="0" applyFill="0" applyAlignment="0" applyProtection="0"/>
    <xf numFmtId="0" fontId="27" fillId="87" borderId="0" applyNumberFormat="0" applyBorder="0" applyAlignment="0" applyProtection="0"/>
    <xf numFmtId="0" fontId="27" fillId="76" borderId="0" applyNumberFormat="0" applyBorder="0" applyAlignment="0" applyProtection="0"/>
    <xf numFmtId="0" fontId="27" fillId="88" borderId="0" applyNumberFormat="0" applyBorder="0" applyAlignment="0" applyProtection="0"/>
    <xf numFmtId="0" fontId="27" fillId="70" borderId="0" applyNumberFormat="0" applyBorder="0" applyAlignment="0" applyProtection="0"/>
    <xf numFmtId="0" fontId="27" fillId="85" borderId="0" applyNumberFormat="0" applyBorder="0" applyAlignment="0" applyProtection="0"/>
    <xf numFmtId="0" fontId="27" fillId="72" borderId="0" applyNumberFormat="0" applyBorder="0" applyAlignment="0" applyProtection="0"/>
    <xf numFmtId="0" fontId="32" fillId="83" borderId="18" applyNumberFormat="0" applyAlignment="0" applyProtection="0"/>
    <xf numFmtId="0" fontId="33" fillId="60" borderId="0" applyNumberFormat="0" applyBorder="0" applyAlignment="0" applyProtection="0"/>
    <xf numFmtId="0" fontId="34" fillId="79" borderId="0" applyNumberFormat="0" applyBorder="0" applyAlignment="0" applyProtection="0"/>
    <xf numFmtId="0" fontId="24" fillId="80" borderId="21" applyNumberFormat="0" applyAlignment="0" applyProtection="0"/>
    <xf numFmtId="0" fontId="35" fillId="73" borderId="22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23" applyNumberFormat="0" applyFill="0" applyAlignment="0" applyProtection="0"/>
    <xf numFmtId="0" fontId="40" fillId="0" borderId="24" applyNumberFormat="0" applyFill="0" applyAlignment="0" applyProtection="0"/>
    <xf numFmtId="0" fontId="41" fillId="0" borderId="25" applyNumberFormat="0" applyFill="0" applyAlignment="0" applyProtection="0"/>
    <xf numFmtId="0" fontId="41" fillId="0" borderId="0" applyNumberFormat="0" applyFill="0" applyBorder="0" applyAlignment="0" applyProtection="0"/>
    <xf numFmtId="43" fontId="2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9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5" fillId="0" borderId="0"/>
    <xf numFmtId="0" fontId="4" fillId="0" borderId="0">
      <alignment vertical="top"/>
    </xf>
    <xf numFmtId="0" fontId="7" fillId="0" borderId="0"/>
    <xf numFmtId="0" fontId="5" fillId="0" borderId="0"/>
    <xf numFmtId="0" fontId="5" fillId="0" borderId="0"/>
    <xf numFmtId="0" fontId="4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23" fillId="58" borderId="21" applyNumberFormat="0" applyFont="0" applyAlignment="0" applyProtection="0"/>
    <xf numFmtId="0" fontId="23" fillId="58" borderId="21" applyNumberFormat="0" applyFont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44" fillId="0" borderId="0" applyFont="0" applyFill="0" applyBorder="0" applyAlignment="0" applyProtection="0"/>
    <xf numFmtId="0" fontId="23" fillId="0" borderId="0" applyNumberFormat="0" applyFill="0" applyBorder="0" applyProtection="0">
      <alignment vertical="top"/>
    </xf>
    <xf numFmtId="0" fontId="23" fillId="0" borderId="0" applyNumberFormat="0" applyFill="0" applyBorder="0" applyProtection="0">
      <alignment vertical="top"/>
    </xf>
    <xf numFmtId="0" fontId="23" fillId="0" borderId="0" applyNumberFormat="0" applyFill="0" applyBorder="0" applyProtection="0">
      <alignment horizontal="left"/>
    </xf>
    <xf numFmtId="170" fontId="23" fillId="0" borderId="0" applyFill="0" applyBorder="0" applyProtection="0">
      <alignment vertical="top"/>
    </xf>
    <xf numFmtId="171" fontId="23" fillId="0" borderId="0" applyFill="0" applyBorder="0" applyProtection="0">
      <alignment vertical="top"/>
    </xf>
    <xf numFmtId="171" fontId="23" fillId="0" borderId="0" applyFill="0" applyBorder="0" applyProtection="0">
      <alignment vertical="top"/>
    </xf>
    <xf numFmtId="171" fontId="23" fillId="0" borderId="0" applyFill="0" applyBorder="0" applyProtection="0">
      <alignment vertical="top"/>
    </xf>
    <xf numFmtId="0" fontId="23" fillId="0" borderId="0"/>
    <xf numFmtId="0" fontId="23" fillId="80" borderId="21" applyNumberFormat="0" applyProtection="0">
      <alignment vertical="top"/>
    </xf>
    <xf numFmtId="0" fontId="23" fillId="0" borderId="0" applyNumberFormat="0" applyFill="0" applyBorder="0" applyProtection="0">
      <alignment vertical="top"/>
    </xf>
    <xf numFmtId="170" fontId="23" fillId="0" borderId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4" fontId="23" fillId="0" borderId="0" applyFill="0" applyBorder="0" applyAlignment="0" applyProtection="0"/>
    <xf numFmtId="0" fontId="23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4" fontId="23" fillId="0" borderId="0" applyFill="0" applyBorder="0" applyAlignment="0" applyProtection="0"/>
    <xf numFmtId="44" fontId="23" fillId="0" borderId="0" applyFill="0" applyBorder="0" applyAlignment="0" applyProtection="0"/>
    <xf numFmtId="0" fontId="23" fillId="80" borderId="21" applyNumberFormat="0" applyAlignment="0" applyProtection="0"/>
    <xf numFmtId="43" fontId="2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9" fillId="0" borderId="0"/>
    <xf numFmtId="44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23" fillId="0" borderId="0" applyFill="0" applyBorder="0" applyAlignment="0" applyProtection="0"/>
    <xf numFmtId="43" fontId="5" fillId="0" borderId="0" applyFont="0" applyFill="0" applyBorder="0" applyAlignment="0" applyProtection="0"/>
    <xf numFmtId="44" fontId="23" fillId="0" borderId="0" applyFill="0" applyBorder="0" applyAlignment="0" applyProtection="0"/>
    <xf numFmtId="44" fontId="23" fillId="0" borderId="0" applyFill="0" applyBorder="0" applyAlignment="0" applyProtection="0"/>
    <xf numFmtId="43" fontId="2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23" fillId="0" borderId="0" applyFill="0" applyBorder="0" applyAlignment="0" applyProtection="0"/>
    <xf numFmtId="43" fontId="5" fillId="0" borderId="0" applyFont="0" applyFill="0" applyBorder="0" applyAlignment="0" applyProtection="0"/>
    <xf numFmtId="44" fontId="23" fillId="0" borderId="0" applyFill="0" applyBorder="0" applyAlignment="0" applyProtection="0"/>
    <xf numFmtId="44" fontId="23" fillId="0" borderId="0" applyFill="0" applyBorder="0" applyAlignment="0" applyProtection="0"/>
    <xf numFmtId="43" fontId="2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4" fillId="0" borderId="0">
      <alignment vertical="top"/>
    </xf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23" fillId="0" borderId="0" applyFill="0" applyBorder="0" applyAlignment="0" applyProtection="0"/>
    <xf numFmtId="43" fontId="5" fillId="0" borderId="0" applyFont="0" applyFill="0" applyBorder="0" applyAlignment="0" applyProtection="0"/>
    <xf numFmtId="44" fontId="23" fillId="0" borderId="0" applyFill="0" applyBorder="0" applyAlignment="0" applyProtection="0"/>
    <xf numFmtId="44" fontId="23" fillId="0" borderId="0" applyFill="0" applyBorder="0" applyAlignment="0" applyProtection="0"/>
    <xf numFmtId="43" fontId="2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23" fillId="0" borderId="0" applyFill="0" applyBorder="0" applyAlignment="0" applyProtection="0"/>
    <xf numFmtId="43" fontId="5" fillId="0" borderId="0" applyFont="0" applyFill="0" applyBorder="0" applyAlignment="0" applyProtection="0"/>
    <xf numFmtId="44" fontId="23" fillId="0" borderId="0" applyFill="0" applyBorder="0" applyAlignment="0" applyProtection="0"/>
    <xf numFmtId="44" fontId="23" fillId="0" borderId="0" applyFill="0" applyBorder="0" applyAlignment="0" applyProtection="0"/>
    <xf numFmtId="43" fontId="2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4" fillId="0" borderId="0">
      <alignment vertical="top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164" fontId="6" fillId="5" borderId="1" xfId="0" applyNumberFormat="1" applyFont="1" applyFill="1" applyBorder="1" applyAlignment="1">
      <alignment horizontal="center" vertical="center" wrapText="1"/>
    </xf>
    <xf numFmtId="165" fontId="6" fillId="5" borderId="1" xfId="0" applyNumberFormat="1" applyFont="1" applyFill="1" applyBorder="1" applyAlignment="1">
      <alignment horizontal="center" vertical="center" wrapText="1"/>
    </xf>
    <xf numFmtId="14" fontId="6" fillId="5" borderId="1" xfId="0" applyNumberFormat="1" applyFont="1" applyFill="1" applyBorder="1" applyAlignment="1">
      <alignment horizontal="center" vertical="center" wrapText="1"/>
    </xf>
    <xf numFmtId="165" fontId="2" fillId="4" borderId="0" xfId="0" applyNumberFormat="1" applyFont="1" applyFill="1" applyAlignment="1">
      <alignment horizontal="center" vertical="center" wrapText="1"/>
    </xf>
    <xf numFmtId="14" fontId="2" fillId="4" borderId="0" xfId="0" applyNumberFormat="1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166" fontId="2" fillId="4" borderId="0" xfId="0" applyNumberFormat="1" applyFont="1" applyFill="1" applyAlignment="1">
      <alignment horizontal="center" vertical="center" wrapText="1"/>
    </xf>
    <xf numFmtId="43" fontId="2" fillId="4" borderId="0" xfId="3" applyFont="1" applyFill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4" fontId="61" fillId="5" borderId="1" xfId="0" applyNumberFormat="1" applyFont="1" applyFill="1" applyBorder="1" applyAlignment="1">
      <alignment horizontal="center" vertical="center" wrapText="1"/>
    </xf>
    <xf numFmtId="0" fontId="62" fillId="0" borderId="0" xfId="0" applyFont="1"/>
    <xf numFmtId="0" fontId="60" fillId="4" borderId="0" xfId="0" applyFont="1" applyFill="1" applyAlignment="1">
      <alignment horizontal="center" vertical="center" wrapText="1"/>
    </xf>
    <xf numFmtId="4" fontId="60" fillId="4" borderId="0" xfId="0" applyNumberFormat="1" applyFont="1" applyFill="1" applyAlignment="1">
      <alignment horizontal="center" vertical="center" wrapText="1"/>
    </xf>
    <xf numFmtId="2" fontId="60" fillId="4" borderId="0" xfId="0" applyNumberFormat="1" applyFont="1" applyFill="1" applyAlignment="1">
      <alignment horizontal="center" vertical="center" wrapText="1"/>
    </xf>
    <xf numFmtId="0" fontId="62" fillId="4" borderId="0" xfId="0" applyFont="1" applyFill="1"/>
    <xf numFmtId="0" fontId="62" fillId="4" borderId="0" xfId="0" applyFont="1" applyFill="1" applyAlignment="1">
      <alignment vertical="center"/>
    </xf>
    <xf numFmtId="0" fontId="62" fillId="0" borderId="0" xfId="0" applyFont="1" applyAlignment="1">
      <alignment horizontal="left"/>
    </xf>
    <xf numFmtId="0" fontId="62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20" fontId="2" fillId="4" borderId="0" xfId="3" applyNumberFormat="1" applyFont="1" applyFill="1" applyAlignment="1">
      <alignment horizontal="center" vertical="center" wrapText="1"/>
    </xf>
    <xf numFmtId="20" fontId="60" fillId="4" borderId="0" xfId="0" applyNumberFormat="1" applyFont="1" applyFill="1" applyAlignment="1">
      <alignment horizontal="center" vertical="center" wrapText="1"/>
    </xf>
    <xf numFmtId="0" fontId="62" fillId="4" borderId="0" xfId="0" applyFont="1" applyFill="1" applyAlignment="1">
      <alignment horizontal="center"/>
    </xf>
    <xf numFmtId="0" fontId="62" fillId="4" borderId="2" xfId="0" applyFont="1" applyFill="1" applyBorder="1" applyAlignment="1">
      <alignment vertical="center"/>
    </xf>
    <xf numFmtId="165" fontId="2" fillId="89" borderId="0" xfId="0" applyNumberFormat="1" applyFont="1" applyFill="1" applyAlignment="1">
      <alignment horizontal="center" vertical="center" wrapText="1"/>
    </xf>
    <xf numFmtId="46" fontId="1" fillId="4" borderId="2" xfId="0" applyNumberFormat="1" applyFont="1" applyFill="1" applyBorder="1" applyAlignment="1">
      <alignment horizontal="center" vertical="center" wrapText="1"/>
    </xf>
    <xf numFmtId="0" fontId="19" fillId="4" borderId="0" xfId="0" applyFont="1" applyFill="1" applyAlignment="1">
      <alignment vertical="center"/>
    </xf>
    <xf numFmtId="0" fontId="0" fillId="0" borderId="2" xfId="0" applyBorder="1"/>
    <xf numFmtId="0" fontId="2" fillId="0" borderId="0" xfId="0" applyFont="1" applyAlignment="1">
      <alignment horizontal="left" vertical="center" wrapText="1"/>
    </xf>
    <xf numFmtId="0" fontId="64" fillId="89" borderId="33" xfId="1" applyFont="1" applyFill="1" applyBorder="1" applyAlignment="1">
      <alignment horizontal="center" vertical="top"/>
    </xf>
    <xf numFmtId="0" fontId="64" fillId="4" borderId="2" xfId="1" applyFont="1" applyFill="1" applyBorder="1">
      <alignment vertical="top"/>
    </xf>
    <xf numFmtId="0" fontId="64" fillId="4" borderId="2" xfId="1" applyFont="1" applyFill="1" applyBorder="1" applyAlignment="1">
      <alignment horizontal="center" vertical="top"/>
    </xf>
    <xf numFmtId="0" fontId="65" fillId="0" borderId="2" xfId="0" applyFont="1" applyBorder="1"/>
    <xf numFmtId="14" fontId="62" fillId="4" borderId="2" xfId="0" applyNumberFormat="1" applyFont="1" applyFill="1" applyBorder="1" applyAlignment="1">
      <alignment vertical="center"/>
    </xf>
    <xf numFmtId="0" fontId="0" fillId="4" borderId="0" xfId="0" applyFill="1"/>
    <xf numFmtId="0" fontId="62" fillId="4" borderId="0" xfId="0" applyFont="1" applyFill="1" applyAlignment="1">
      <alignment horizontal="left"/>
    </xf>
    <xf numFmtId="46" fontId="0" fillId="4" borderId="0" xfId="0" applyNumberFormat="1" applyFill="1"/>
    <xf numFmtId="0" fontId="0" fillId="4" borderId="2" xfId="0" applyFill="1" applyBorder="1"/>
    <xf numFmtId="0" fontId="65" fillId="4" borderId="2" xfId="0" applyFont="1" applyFill="1" applyBorder="1"/>
    <xf numFmtId="0" fontId="66" fillId="91" borderId="2" xfId="0" applyFont="1" applyFill="1" applyBorder="1"/>
    <xf numFmtId="0" fontId="66" fillId="91" borderId="2" xfId="0" applyFont="1" applyFill="1" applyBorder="1" applyAlignment="1">
      <alignment horizontal="center"/>
    </xf>
    <xf numFmtId="0" fontId="63" fillId="91" borderId="2" xfId="0" applyFont="1" applyFill="1" applyBorder="1"/>
    <xf numFmtId="0" fontId="23" fillId="91" borderId="2" xfId="79" applyFont="1" applyFill="1" applyBorder="1" applyAlignment="1">
      <alignment horizontal="center" vertical="top"/>
    </xf>
    <xf numFmtId="0" fontId="23" fillId="91" borderId="2" xfId="79" applyFont="1" applyFill="1" applyBorder="1" applyAlignment="1">
      <alignment vertical="top"/>
    </xf>
    <xf numFmtId="0" fontId="0" fillId="4" borderId="2" xfId="0" applyFill="1" applyBorder="1" applyAlignment="1">
      <alignment horizontal="center"/>
    </xf>
    <xf numFmtId="0" fontId="63" fillId="91" borderId="2" xfId="0" applyFont="1" applyFill="1" applyBorder="1" applyAlignment="1">
      <alignment horizontal="center"/>
    </xf>
    <xf numFmtId="0" fontId="66" fillId="91" borderId="2" xfId="0" applyFont="1" applyFill="1" applyBorder="1" applyAlignment="1">
      <alignment horizontal="center" vertical="center"/>
    </xf>
    <xf numFmtId="0" fontId="68" fillId="4" borderId="2" xfId="0" applyFont="1" applyFill="1" applyBorder="1"/>
    <xf numFmtId="46" fontId="63" fillId="90" borderId="2" xfId="0" applyNumberFormat="1" applyFont="1" applyFill="1" applyBorder="1" applyAlignment="1">
      <alignment vertical="center"/>
    </xf>
    <xf numFmtId="0" fontId="70" fillId="4" borderId="0" xfId="0" applyFont="1" applyFill="1"/>
    <xf numFmtId="0" fontId="2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2" fillId="4" borderId="2" xfId="0" applyFont="1" applyFill="1" applyBorder="1" applyAlignment="1">
      <alignment horizontal="center" vertical="center"/>
    </xf>
    <xf numFmtId="172" fontId="60" fillId="4" borderId="0" xfId="0" applyNumberFormat="1" applyFont="1" applyFill="1" applyAlignment="1">
      <alignment horizontal="center" vertical="center" wrapText="1"/>
    </xf>
    <xf numFmtId="172" fontId="60" fillId="4" borderId="0" xfId="3" applyNumberFormat="1" applyFont="1" applyFill="1" applyAlignment="1">
      <alignment horizontal="center" vertical="center" wrapText="1"/>
    </xf>
    <xf numFmtId="172" fontId="61" fillId="5" borderId="1" xfId="0" applyNumberFormat="1" applyFont="1" applyFill="1" applyBorder="1" applyAlignment="1">
      <alignment horizontal="center" vertical="center" wrapText="1"/>
    </xf>
    <xf numFmtId="172" fontId="71" fillId="0" borderId="0" xfId="0" applyNumberFormat="1" applyFont="1" applyAlignment="1">
      <alignment horizontal="center"/>
    </xf>
    <xf numFmtId="46" fontId="63" fillId="0" borderId="2" xfId="0" applyNumberFormat="1" applyFont="1" applyBorder="1" applyAlignment="1">
      <alignment vertical="center"/>
    </xf>
    <xf numFmtId="0" fontId="62" fillId="0" borderId="2" xfId="0" applyFont="1" applyBorder="1"/>
    <xf numFmtId="0" fontId="73" fillId="0" borderId="2" xfId="0" applyFont="1" applyBorder="1"/>
    <xf numFmtId="14" fontId="62" fillId="0" borderId="2" xfId="0" applyNumberFormat="1" applyFont="1" applyBorder="1" applyAlignment="1">
      <alignment horizontal="center"/>
    </xf>
    <xf numFmtId="20" fontId="72" fillId="0" borderId="2" xfId="0" applyNumberFormat="1" applyFont="1" applyBorder="1" applyAlignment="1">
      <alignment horizontal="center"/>
    </xf>
    <xf numFmtId="20" fontId="0" fillId="0" borderId="0" xfId="0" applyNumberFormat="1"/>
    <xf numFmtId="0" fontId="63" fillId="4" borderId="32" xfId="0" applyFont="1" applyFill="1" applyBorder="1" applyAlignment="1">
      <alignment horizontal="center" vertical="center" wrapText="1"/>
    </xf>
    <xf numFmtId="0" fontId="63" fillId="4" borderId="2" xfId="0" applyFont="1" applyFill="1" applyBorder="1" applyAlignment="1">
      <alignment horizontal="center" vertical="center" wrapText="1"/>
    </xf>
    <xf numFmtId="166" fontId="0" fillId="0" borderId="2" xfId="0" applyNumberFormat="1" applyBorder="1" applyAlignment="1">
      <alignment horizontal="center"/>
    </xf>
    <xf numFmtId="166" fontId="63" fillId="91" borderId="2" xfId="0" applyNumberFormat="1" applyFont="1" applyFill="1" applyBorder="1" applyAlignment="1">
      <alignment vertical="center"/>
    </xf>
    <xf numFmtId="1" fontId="1" fillId="4" borderId="2" xfId="0" applyNumberFormat="1" applyFont="1" applyFill="1" applyBorder="1" applyAlignment="1">
      <alignment horizontal="center" vertical="center" wrapText="1"/>
    </xf>
    <xf numFmtId="166" fontId="63" fillId="90" borderId="35" xfId="0" applyNumberFormat="1" applyFont="1" applyFill="1" applyBorder="1" applyAlignment="1">
      <alignment horizontal="right" vertical="center"/>
    </xf>
    <xf numFmtId="166" fontId="63" fillId="90" borderId="2" xfId="0" applyNumberFormat="1" applyFont="1" applyFill="1" applyBorder="1" applyAlignment="1">
      <alignment horizontal="right" vertical="center"/>
    </xf>
    <xf numFmtId="0" fontId="64" fillId="92" borderId="2" xfId="1" applyFont="1" applyFill="1" applyBorder="1">
      <alignment vertical="top"/>
    </xf>
    <xf numFmtId="0" fontId="63" fillId="93" borderId="2" xfId="0" applyFont="1" applyFill="1" applyBorder="1" applyAlignment="1">
      <alignment vertical="center"/>
    </xf>
    <xf numFmtId="0" fontId="67" fillId="92" borderId="2" xfId="0" applyFont="1" applyFill="1" applyBorder="1"/>
    <xf numFmtId="0" fontId="63" fillId="93" borderId="2" xfId="0" applyFont="1" applyFill="1" applyBorder="1"/>
    <xf numFmtId="0" fontId="66" fillId="93" borderId="2" xfId="0" applyFont="1" applyFill="1" applyBorder="1"/>
    <xf numFmtId="0" fontId="65" fillId="93" borderId="2" xfId="0" applyFont="1" applyFill="1" applyBorder="1" applyAlignment="1">
      <alignment vertical="center"/>
    </xf>
    <xf numFmtId="166" fontId="63" fillId="91" borderId="35" xfId="0" applyNumberFormat="1" applyFont="1" applyFill="1" applyBorder="1" applyAlignment="1">
      <alignment horizontal="right" vertical="center"/>
    </xf>
    <xf numFmtId="166" fontId="63" fillId="91" borderId="2" xfId="0" applyNumberFormat="1" applyFont="1" applyFill="1" applyBorder="1" applyAlignment="1">
      <alignment horizontal="right" vertical="center"/>
    </xf>
    <xf numFmtId="22" fontId="63" fillId="4" borderId="32" xfId="0" applyNumberFormat="1" applyFont="1" applyFill="1" applyBorder="1" applyAlignment="1">
      <alignment horizontal="center" vertical="center" wrapText="1"/>
    </xf>
    <xf numFmtId="0" fontId="74" fillId="91" borderId="2" xfId="0" applyFont="1" applyFill="1" applyBorder="1"/>
    <xf numFmtId="0" fontId="23" fillId="91" borderId="2" xfId="0" applyFont="1" applyFill="1" applyBorder="1" applyAlignment="1">
      <alignment vertical="center"/>
    </xf>
    <xf numFmtId="0" fontId="74" fillId="0" borderId="2" xfId="0" applyFont="1" applyBorder="1"/>
    <xf numFmtId="0" fontId="74" fillId="4" borderId="2" xfId="0" applyFont="1" applyFill="1" applyBorder="1"/>
    <xf numFmtId="0" fontId="75" fillId="4" borderId="2" xfId="0" applyFont="1" applyFill="1" applyBorder="1" applyAlignment="1">
      <alignment horizontal="left" vertical="center" wrapText="1"/>
    </xf>
    <xf numFmtId="0" fontId="74" fillId="89" borderId="2" xfId="0" applyFont="1" applyFill="1" applyBorder="1"/>
    <xf numFmtId="0" fontId="76" fillId="4" borderId="2" xfId="0" applyFont="1" applyFill="1" applyBorder="1"/>
    <xf numFmtId="0" fontId="77" fillId="0" borderId="2" xfId="0" applyFont="1" applyBorder="1"/>
    <xf numFmtId="0" fontId="75" fillId="0" borderId="2" xfId="0" applyFont="1" applyBorder="1"/>
    <xf numFmtId="0" fontId="75" fillId="94" borderId="2" xfId="0" applyFont="1" applyFill="1" applyBorder="1" applyAlignment="1">
      <alignment vertical="center" wrapText="1"/>
    </xf>
    <xf numFmtId="0" fontId="23" fillId="0" borderId="2" xfId="0" applyFont="1" applyBorder="1"/>
    <xf numFmtId="0" fontId="23" fillId="91" borderId="2" xfId="0" applyFont="1" applyFill="1" applyBorder="1"/>
    <xf numFmtId="0" fontId="75" fillId="4" borderId="2" xfId="0" applyFont="1" applyFill="1" applyBorder="1"/>
    <xf numFmtId="0" fontId="78" fillId="4" borderId="2" xfId="0" applyFont="1" applyFill="1" applyBorder="1"/>
    <xf numFmtId="0" fontId="23" fillId="4" borderId="2" xfId="0" applyFont="1" applyFill="1" applyBorder="1" applyAlignment="1">
      <alignment vertical="center"/>
    </xf>
    <xf numFmtId="0" fontId="79" fillId="0" borderId="2" xfId="0" applyFont="1" applyBorder="1"/>
    <xf numFmtId="14" fontId="62" fillId="0" borderId="2" xfId="0" applyNumberFormat="1" applyFont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0" fillId="0" borderId="2" xfId="0" applyBorder="1" applyAlignment="1">
      <alignment horizontal="center"/>
    </xf>
    <xf numFmtId="0" fontId="0" fillId="4" borderId="36" xfId="0" applyFill="1" applyBorder="1"/>
    <xf numFmtId="0" fontId="80" fillId="94" borderId="2" xfId="0" applyFont="1" applyFill="1" applyBorder="1" applyAlignment="1">
      <alignment vertical="center" wrapText="1"/>
    </xf>
    <xf numFmtId="14" fontId="63" fillId="4" borderId="32" xfId="0" applyNumberFormat="1" applyFont="1" applyFill="1" applyBorder="1" applyAlignment="1">
      <alignment horizontal="center" vertical="center" wrapText="1"/>
    </xf>
    <xf numFmtId="0" fontId="23" fillId="91" borderId="2" xfId="79" applyFont="1" applyFill="1" applyBorder="1" applyAlignment="1">
      <alignment vertical="center"/>
    </xf>
    <xf numFmtId="0" fontId="23" fillId="91" borderId="36" xfId="79" applyFont="1" applyFill="1" applyBorder="1" applyAlignment="1">
      <alignment vertical="top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64" fillId="89" borderId="33" xfId="1" applyFont="1" applyFill="1" applyBorder="1" applyAlignment="1">
      <alignment horizontal="center" vertical="top"/>
    </xf>
    <xf numFmtId="0" fontId="64" fillId="89" borderId="34" xfId="1" applyFont="1" applyFill="1" applyBorder="1" applyAlignment="1">
      <alignment horizontal="center" vertical="top"/>
    </xf>
  </cellXfs>
  <cellStyles count="576">
    <cellStyle name="20% - Ênfase1" xfId="20" builtinId="30" customBuiltin="1"/>
    <cellStyle name="20% - Ênfase1 2" xfId="44" xr:uid="{00000000-0005-0000-0000-000001000000}"/>
    <cellStyle name="20% - Ênfase1 2 2" xfId="232" xr:uid="{00000000-0005-0000-0000-000002000000}"/>
    <cellStyle name="20% - Ênfase1 2 3" xfId="151" xr:uid="{00000000-0005-0000-0000-000003000000}"/>
    <cellStyle name="20% - Ênfase2" xfId="24" builtinId="34" customBuiltin="1"/>
    <cellStyle name="20% - Ênfase2 2" xfId="45" xr:uid="{00000000-0005-0000-0000-000005000000}"/>
    <cellStyle name="20% - Ênfase2 2 2" xfId="233" xr:uid="{00000000-0005-0000-0000-000006000000}"/>
    <cellStyle name="20% - Ênfase2 2 3" xfId="152" xr:uid="{00000000-0005-0000-0000-000007000000}"/>
    <cellStyle name="20% - Ênfase3" xfId="28" builtinId="38" customBuiltin="1"/>
    <cellStyle name="20% - Ênfase3 2" xfId="46" xr:uid="{00000000-0005-0000-0000-000009000000}"/>
    <cellStyle name="20% - Ênfase3 2 2" xfId="234" xr:uid="{00000000-0005-0000-0000-00000A000000}"/>
    <cellStyle name="20% - Ênfase3 2 3" xfId="153" xr:uid="{00000000-0005-0000-0000-00000B000000}"/>
    <cellStyle name="20% - Ênfase4" xfId="32" builtinId="42" customBuiltin="1"/>
    <cellStyle name="20% - Ênfase4 2" xfId="47" xr:uid="{00000000-0005-0000-0000-00000D000000}"/>
    <cellStyle name="20% - Ênfase4 2 2" xfId="235" xr:uid="{00000000-0005-0000-0000-00000E000000}"/>
    <cellStyle name="20% - Ênfase4 2 3" xfId="154" xr:uid="{00000000-0005-0000-0000-00000F000000}"/>
    <cellStyle name="20% - Ênfase5" xfId="36" builtinId="46" customBuiltin="1"/>
    <cellStyle name="20% - Ênfase5 2" xfId="48" xr:uid="{00000000-0005-0000-0000-000011000000}"/>
    <cellStyle name="20% - Ênfase5 2 2" xfId="236" xr:uid="{00000000-0005-0000-0000-000012000000}"/>
    <cellStyle name="20% - Ênfase5 2 3" xfId="155" xr:uid="{00000000-0005-0000-0000-000013000000}"/>
    <cellStyle name="20% - Ênfase6" xfId="40" builtinId="50" customBuiltin="1"/>
    <cellStyle name="20% - Ênfase6 2" xfId="49" xr:uid="{00000000-0005-0000-0000-000015000000}"/>
    <cellStyle name="20% - Ênfase6 2 2" xfId="237" xr:uid="{00000000-0005-0000-0000-000016000000}"/>
    <cellStyle name="20% - Ênfase6 2 3" xfId="156" xr:uid="{00000000-0005-0000-0000-000017000000}"/>
    <cellStyle name="40% - Ênfase1" xfId="21" builtinId="31" customBuiltin="1"/>
    <cellStyle name="40% - Ênfase1 2" xfId="50" xr:uid="{00000000-0005-0000-0000-000019000000}"/>
    <cellStyle name="40% - Ênfase1 2 2" xfId="238" xr:uid="{00000000-0005-0000-0000-00001A000000}"/>
    <cellStyle name="40% - Ênfase1 2 3" xfId="157" xr:uid="{00000000-0005-0000-0000-00001B000000}"/>
    <cellStyle name="40% - Ênfase2" xfId="25" builtinId="35" customBuiltin="1"/>
    <cellStyle name="40% - Ênfase2 2" xfId="51" xr:uid="{00000000-0005-0000-0000-00001D000000}"/>
    <cellStyle name="40% - Ênfase2 2 2" xfId="239" xr:uid="{00000000-0005-0000-0000-00001E000000}"/>
    <cellStyle name="40% - Ênfase2 2 3" xfId="158" xr:uid="{00000000-0005-0000-0000-00001F000000}"/>
    <cellStyle name="40% - Ênfase3" xfId="29" builtinId="39" customBuiltin="1"/>
    <cellStyle name="40% - Ênfase3 2" xfId="52" xr:uid="{00000000-0005-0000-0000-000021000000}"/>
    <cellStyle name="40% - Ênfase3 2 2" xfId="240" xr:uid="{00000000-0005-0000-0000-000022000000}"/>
    <cellStyle name="40% - Ênfase3 2 3" xfId="159" xr:uid="{00000000-0005-0000-0000-000023000000}"/>
    <cellStyle name="40% - Ênfase4" xfId="33" builtinId="43" customBuiltin="1"/>
    <cellStyle name="40% - Ênfase4 2" xfId="53" xr:uid="{00000000-0005-0000-0000-000025000000}"/>
    <cellStyle name="40% - Ênfase4 2 2" xfId="241" xr:uid="{00000000-0005-0000-0000-000026000000}"/>
    <cellStyle name="40% - Ênfase4 2 3" xfId="160" xr:uid="{00000000-0005-0000-0000-000027000000}"/>
    <cellStyle name="40% - Ênfase5" xfId="37" builtinId="47" customBuiltin="1"/>
    <cellStyle name="40% - Ênfase5 2" xfId="54" xr:uid="{00000000-0005-0000-0000-000029000000}"/>
    <cellStyle name="40% - Ênfase5 2 2" xfId="242" xr:uid="{00000000-0005-0000-0000-00002A000000}"/>
    <cellStyle name="40% - Ênfase5 2 3" xfId="161" xr:uid="{00000000-0005-0000-0000-00002B000000}"/>
    <cellStyle name="40% - Ênfase6" xfId="41" builtinId="51" customBuiltin="1"/>
    <cellStyle name="40% - Ênfase6 2" xfId="55" xr:uid="{00000000-0005-0000-0000-00002D000000}"/>
    <cellStyle name="40% - Ênfase6 2 2" xfId="243" xr:uid="{00000000-0005-0000-0000-00002E000000}"/>
    <cellStyle name="40% - Ênfase6 2 3" xfId="162" xr:uid="{00000000-0005-0000-0000-00002F000000}"/>
    <cellStyle name="60% - Ênfase1" xfId="22" builtinId="32" customBuiltin="1"/>
    <cellStyle name="60% - Ênfase1 2" xfId="56" xr:uid="{00000000-0005-0000-0000-000031000000}"/>
    <cellStyle name="60% - Ênfase1 2 2" xfId="244" xr:uid="{00000000-0005-0000-0000-000032000000}"/>
    <cellStyle name="60% - Ênfase1 2 3" xfId="163" xr:uid="{00000000-0005-0000-0000-000033000000}"/>
    <cellStyle name="60% - Ênfase2" xfId="26" builtinId="36" customBuiltin="1"/>
    <cellStyle name="60% - Ênfase2 2" xfId="57" xr:uid="{00000000-0005-0000-0000-000035000000}"/>
    <cellStyle name="60% - Ênfase2 2 2" xfId="245" xr:uid="{00000000-0005-0000-0000-000036000000}"/>
    <cellStyle name="60% - Ênfase2 2 3" xfId="164" xr:uid="{00000000-0005-0000-0000-000037000000}"/>
    <cellStyle name="60% - Ênfase3" xfId="30" builtinId="40" customBuiltin="1"/>
    <cellStyle name="60% - Ênfase3 2" xfId="58" xr:uid="{00000000-0005-0000-0000-000039000000}"/>
    <cellStyle name="60% - Ênfase3 2 2" xfId="246" xr:uid="{00000000-0005-0000-0000-00003A000000}"/>
    <cellStyle name="60% - Ênfase3 2 3" xfId="165" xr:uid="{00000000-0005-0000-0000-00003B000000}"/>
    <cellStyle name="60% - Ênfase4" xfId="34" builtinId="44" customBuiltin="1"/>
    <cellStyle name="60% - Ênfase4 2" xfId="59" xr:uid="{00000000-0005-0000-0000-00003D000000}"/>
    <cellStyle name="60% - Ênfase4 2 2" xfId="247" xr:uid="{00000000-0005-0000-0000-00003E000000}"/>
    <cellStyle name="60% - Ênfase4 2 3" xfId="166" xr:uid="{00000000-0005-0000-0000-00003F000000}"/>
    <cellStyle name="60% - Ênfase5" xfId="38" builtinId="48" customBuiltin="1"/>
    <cellStyle name="60% - Ênfase5 2" xfId="60" xr:uid="{00000000-0005-0000-0000-000041000000}"/>
    <cellStyle name="60% - Ênfase5 2 2" xfId="248" xr:uid="{00000000-0005-0000-0000-000042000000}"/>
    <cellStyle name="60% - Ênfase5 2 3" xfId="167" xr:uid="{00000000-0005-0000-0000-000043000000}"/>
    <cellStyle name="60% - Ênfase6" xfId="42" builtinId="52" customBuiltin="1"/>
    <cellStyle name="60% - Ênfase6 2" xfId="61" xr:uid="{00000000-0005-0000-0000-000045000000}"/>
    <cellStyle name="60% - Ênfase6 2 2" xfId="249" xr:uid="{00000000-0005-0000-0000-000046000000}"/>
    <cellStyle name="60% - Ênfase6 2 3" xfId="168" xr:uid="{00000000-0005-0000-0000-000047000000}"/>
    <cellStyle name="Bom" xfId="8" builtinId="26" customBuiltin="1"/>
    <cellStyle name="Bom 2" xfId="62" xr:uid="{00000000-0005-0000-0000-000049000000}"/>
    <cellStyle name="Bom 2 2" xfId="250" xr:uid="{00000000-0005-0000-0000-00004A000000}"/>
    <cellStyle name="Bom 2 3" xfId="169" xr:uid="{00000000-0005-0000-0000-00004B000000}"/>
    <cellStyle name="Cálculo" xfId="13" builtinId="22" customBuiltin="1"/>
    <cellStyle name="Cálculo 2" xfId="63" xr:uid="{00000000-0005-0000-0000-00004D000000}"/>
    <cellStyle name="Cálculo 2 2" xfId="251" xr:uid="{00000000-0005-0000-0000-00004E000000}"/>
    <cellStyle name="Cálculo 2 3" xfId="170" xr:uid="{00000000-0005-0000-0000-00004F000000}"/>
    <cellStyle name="Campo da tabela dinâmica" xfId="171" xr:uid="{00000000-0005-0000-0000-000050000000}"/>
    <cellStyle name="Campo da tabela dinâmica 2" xfId="223" xr:uid="{00000000-0005-0000-0000-000051000000}"/>
    <cellStyle name="Campo da tabela dinâmica 2 2" xfId="347" xr:uid="{00000000-0005-0000-0000-000052000000}"/>
    <cellStyle name="Campo da tabela dinâmica 3" xfId="336" xr:uid="{00000000-0005-0000-0000-000053000000}"/>
    <cellStyle name="Canto da tabela dinâmica" xfId="172" xr:uid="{00000000-0005-0000-0000-000054000000}"/>
    <cellStyle name="Canto da tabela dinâmica 2" xfId="224" xr:uid="{00000000-0005-0000-0000-000055000000}"/>
    <cellStyle name="Canto da tabela dinâmica 2 2" xfId="348" xr:uid="{00000000-0005-0000-0000-000056000000}"/>
    <cellStyle name="Canto da tabela dinâmica 3" xfId="337" xr:uid="{00000000-0005-0000-0000-000057000000}"/>
    <cellStyle name="Categoria da tabela dinâmica" xfId="173" xr:uid="{00000000-0005-0000-0000-000058000000}"/>
    <cellStyle name="Categoria da tabela dinâmica 2" xfId="338" xr:uid="{00000000-0005-0000-0000-000059000000}"/>
    <cellStyle name="Célula de Verificação" xfId="15" builtinId="23" customBuiltin="1"/>
    <cellStyle name="Célula de Verificação 2" xfId="64" xr:uid="{00000000-0005-0000-0000-00005B000000}"/>
    <cellStyle name="Célula de Verificação 2 2" xfId="252" xr:uid="{00000000-0005-0000-0000-00005C000000}"/>
    <cellStyle name="Célula de Verificação 2 3" xfId="174" xr:uid="{00000000-0005-0000-0000-00005D000000}"/>
    <cellStyle name="Célula Vinculada" xfId="14" builtinId="24" customBuiltin="1"/>
    <cellStyle name="Célula Vinculada 2" xfId="65" xr:uid="{00000000-0005-0000-0000-00005F000000}"/>
    <cellStyle name="Célula Vinculada 2 2" xfId="253" xr:uid="{00000000-0005-0000-0000-000060000000}"/>
    <cellStyle name="Célula Vinculada 2 3" xfId="175" xr:uid="{00000000-0005-0000-0000-000061000000}"/>
    <cellStyle name="Comma 2" xfId="176" xr:uid="{00000000-0005-0000-0000-000062000000}"/>
    <cellStyle name="Comma 3" xfId="177" xr:uid="{00000000-0005-0000-0000-000063000000}"/>
    <cellStyle name="Comma 4" xfId="178" xr:uid="{00000000-0005-0000-0000-000064000000}"/>
    <cellStyle name="Comma 5" xfId="272" xr:uid="{00000000-0005-0000-0000-000065000000}"/>
    <cellStyle name="Comma 5 2" xfId="298" xr:uid="{00000000-0005-0000-0000-000066000000}"/>
    <cellStyle name="Comma 5 2 2" xfId="361" xr:uid="{00000000-0005-0000-0000-000067000000}"/>
    <cellStyle name="Comma 5 2 2 2" xfId="447" xr:uid="{00000000-0005-0000-0000-000068000000}"/>
    <cellStyle name="Comma 5 2 2 2 2" xfId="557" xr:uid="{296EAEEE-B321-4079-B6D6-2E06C9E5A51F}"/>
    <cellStyle name="Comma 5 2 2 3" xfId="404" xr:uid="{00000000-0005-0000-0000-000069000000}"/>
    <cellStyle name="Comma 5 2 2 4" xfId="497" xr:uid="{E907634C-56AB-456D-8258-B016CA2D2C57}"/>
    <cellStyle name="Comma 5 2 3" xfId="427" xr:uid="{00000000-0005-0000-0000-00006A000000}"/>
    <cellStyle name="Comma 5 2 3 2" xfId="533" xr:uid="{980A868B-A4E7-4A96-A02F-70D2977806AB}"/>
    <cellStyle name="Comma 5 2 4" xfId="384" xr:uid="{00000000-0005-0000-0000-00006B000000}"/>
    <cellStyle name="Comma 5 2 5" xfId="473" xr:uid="{A3287B2F-42E5-4490-A2E6-4702639068B1}"/>
    <cellStyle name="Comma 5 3" xfId="319" xr:uid="{00000000-0005-0000-0000-00006C000000}"/>
    <cellStyle name="Comma 5 3 2" xfId="365" xr:uid="{00000000-0005-0000-0000-00006D000000}"/>
    <cellStyle name="Comma 5 3 2 2" xfId="451" xr:uid="{00000000-0005-0000-0000-00006E000000}"/>
    <cellStyle name="Comma 5 3 2 2 2" xfId="561" xr:uid="{8891BE82-D586-4987-B22F-642B315BD87A}"/>
    <cellStyle name="Comma 5 3 2 3" xfId="408" xr:uid="{00000000-0005-0000-0000-00006F000000}"/>
    <cellStyle name="Comma 5 3 2 4" xfId="501" xr:uid="{EA5B19CC-FE79-47C6-ACBB-8BBC978FD182}"/>
    <cellStyle name="Comma 5 3 3" xfId="431" xr:uid="{00000000-0005-0000-0000-000070000000}"/>
    <cellStyle name="Comma 5 3 3 2" xfId="537" xr:uid="{2CFBE19A-083E-43D2-B1FE-3A7B7665612D}"/>
    <cellStyle name="Comma 5 3 4" xfId="388" xr:uid="{00000000-0005-0000-0000-000071000000}"/>
    <cellStyle name="Comma 5 3 5" xfId="477" xr:uid="{3B468D89-DA81-444C-B85D-C9EC3D00EE2A}"/>
    <cellStyle name="Comma 5 4" xfId="356" xr:uid="{00000000-0005-0000-0000-000072000000}"/>
    <cellStyle name="Comma 5 4 2" xfId="442" xr:uid="{00000000-0005-0000-0000-000073000000}"/>
    <cellStyle name="Comma 5 4 2 2" xfId="552" xr:uid="{9B030F67-8DD9-425B-9410-34FFBED0DFC7}"/>
    <cellStyle name="Comma 5 4 3" xfId="399" xr:uid="{00000000-0005-0000-0000-000074000000}"/>
    <cellStyle name="Comma 5 4 4" xfId="492" xr:uid="{2DBB7762-CEFD-4C36-A58E-6CB988B650FF}"/>
    <cellStyle name="Comma 5 5" xfId="422" xr:uid="{00000000-0005-0000-0000-000075000000}"/>
    <cellStyle name="Comma 5 5 2" xfId="528" xr:uid="{E00BC4F6-583B-470D-9395-FA982246C0EB}"/>
    <cellStyle name="Comma 5 6" xfId="379" xr:uid="{00000000-0005-0000-0000-000076000000}"/>
    <cellStyle name="Comma 5 7" xfId="468" xr:uid="{70EF1745-9FC1-4D7C-B6E2-36DF455C3E69}"/>
    <cellStyle name="Comma 6" xfId="273" xr:uid="{00000000-0005-0000-0000-000077000000}"/>
    <cellStyle name="Comma 6 2" xfId="299" xr:uid="{00000000-0005-0000-0000-000078000000}"/>
    <cellStyle name="Comma 6 2 2" xfId="362" xr:uid="{00000000-0005-0000-0000-000079000000}"/>
    <cellStyle name="Comma 6 2 2 2" xfId="448" xr:uid="{00000000-0005-0000-0000-00007A000000}"/>
    <cellStyle name="Comma 6 2 2 2 2" xfId="558" xr:uid="{AB29445B-241F-490E-8E42-22663ED1CBCF}"/>
    <cellStyle name="Comma 6 2 2 3" xfId="405" xr:uid="{00000000-0005-0000-0000-00007B000000}"/>
    <cellStyle name="Comma 6 2 2 4" xfId="498" xr:uid="{A836D1B9-1C3E-4B47-B22E-D69AE43FDBF2}"/>
    <cellStyle name="Comma 6 2 3" xfId="428" xr:uid="{00000000-0005-0000-0000-00007C000000}"/>
    <cellStyle name="Comma 6 2 3 2" xfId="534" xr:uid="{5386840E-1565-4665-8661-CA832EB622F0}"/>
    <cellStyle name="Comma 6 2 4" xfId="385" xr:uid="{00000000-0005-0000-0000-00007D000000}"/>
    <cellStyle name="Comma 6 2 5" xfId="474" xr:uid="{D53C8186-73CA-4406-BDCE-D12A0F10DBD5}"/>
    <cellStyle name="Comma 6 3" xfId="320" xr:uid="{00000000-0005-0000-0000-00007E000000}"/>
    <cellStyle name="Comma 6 3 2" xfId="366" xr:uid="{00000000-0005-0000-0000-00007F000000}"/>
    <cellStyle name="Comma 6 3 2 2" xfId="452" xr:uid="{00000000-0005-0000-0000-000080000000}"/>
    <cellStyle name="Comma 6 3 2 2 2" xfId="562" xr:uid="{1780AAE1-9931-46A9-B287-6626EF13D923}"/>
    <cellStyle name="Comma 6 3 2 3" xfId="409" xr:uid="{00000000-0005-0000-0000-000081000000}"/>
    <cellStyle name="Comma 6 3 2 4" xfId="502" xr:uid="{CF7F3826-DB22-4121-965F-212628590EA8}"/>
    <cellStyle name="Comma 6 3 3" xfId="432" xr:uid="{00000000-0005-0000-0000-000082000000}"/>
    <cellStyle name="Comma 6 3 3 2" xfId="538" xr:uid="{BD8369A9-979B-498E-8EB2-958DDCDE19FA}"/>
    <cellStyle name="Comma 6 3 4" xfId="389" xr:uid="{00000000-0005-0000-0000-000083000000}"/>
    <cellStyle name="Comma 6 3 5" xfId="478" xr:uid="{9E7E5DC1-9243-44C6-9295-794BE6CF4F0B}"/>
    <cellStyle name="Comma 6 4" xfId="357" xr:uid="{00000000-0005-0000-0000-000084000000}"/>
    <cellStyle name="Comma 6 4 2" xfId="443" xr:uid="{00000000-0005-0000-0000-000085000000}"/>
    <cellStyle name="Comma 6 4 2 2" xfId="553" xr:uid="{2A9628DE-96BB-4092-A4C8-92F4303CFD0C}"/>
    <cellStyle name="Comma 6 4 3" xfId="400" xr:uid="{00000000-0005-0000-0000-000086000000}"/>
    <cellStyle name="Comma 6 4 4" xfId="493" xr:uid="{D6B62F49-F941-4571-9B55-B342FB5999F1}"/>
    <cellStyle name="Comma 6 5" xfId="423" xr:uid="{00000000-0005-0000-0000-000087000000}"/>
    <cellStyle name="Comma 6 5 2" xfId="529" xr:uid="{F47BB0F3-7F0C-419A-AD95-634D53EE2DBD}"/>
    <cellStyle name="Comma 6 6" xfId="380" xr:uid="{00000000-0005-0000-0000-000088000000}"/>
    <cellStyle name="Comma 6 7" xfId="469" xr:uid="{C6B1F854-E571-4C46-B08C-8C03CF494E04}"/>
    <cellStyle name="Currency 2" xfId="179" xr:uid="{00000000-0005-0000-0000-000089000000}"/>
    <cellStyle name="Ênfase1" xfId="19" builtinId="29" customBuiltin="1"/>
    <cellStyle name="Ênfase1 2" xfId="66" xr:uid="{00000000-0005-0000-0000-00008B000000}"/>
    <cellStyle name="Ênfase1 2 2" xfId="254" xr:uid="{00000000-0005-0000-0000-00008C000000}"/>
    <cellStyle name="Ênfase1 2 3" xfId="180" xr:uid="{00000000-0005-0000-0000-00008D000000}"/>
    <cellStyle name="Ênfase2" xfId="23" builtinId="33" customBuiltin="1"/>
    <cellStyle name="Ênfase2 2" xfId="67" xr:uid="{00000000-0005-0000-0000-00008F000000}"/>
    <cellStyle name="Ênfase2 2 2" xfId="255" xr:uid="{00000000-0005-0000-0000-000090000000}"/>
    <cellStyle name="Ênfase2 2 3" xfId="181" xr:uid="{00000000-0005-0000-0000-000091000000}"/>
    <cellStyle name="Ênfase3" xfId="27" builtinId="37" customBuiltin="1"/>
    <cellStyle name="Ênfase3 2" xfId="68" xr:uid="{00000000-0005-0000-0000-000093000000}"/>
    <cellStyle name="Ênfase3 2 2" xfId="256" xr:uid="{00000000-0005-0000-0000-000094000000}"/>
    <cellStyle name="Ênfase3 2 3" xfId="182" xr:uid="{00000000-0005-0000-0000-000095000000}"/>
    <cellStyle name="Ênfase4" xfId="31" builtinId="41" customBuiltin="1"/>
    <cellStyle name="Ênfase4 2" xfId="69" xr:uid="{00000000-0005-0000-0000-000097000000}"/>
    <cellStyle name="Ênfase4 2 2" xfId="257" xr:uid="{00000000-0005-0000-0000-000098000000}"/>
    <cellStyle name="Ênfase4 2 3" xfId="183" xr:uid="{00000000-0005-0000-0000-000099000000}"/>
    <cellStyle name="Ênfase5" xfId="35" builtinId="45" customBuiltin="1"/>
    <cellStyle name="Ênfase5 2" xfId="70" xr:uid="{00000000-0005-0000-0000-00009B000000}"/>
    <cellStyle name="Ênfase5 2 2" xfId="258" xr:uid="{00000000-0005-0000-0000-00009C000000}"/>
    <cellStyle name="Ênfase5 2 3" xfId="184" xr:uid="{00000000-0005-0000-0000-00009D000000}"/>
    <cellStyle name="Ênfase6" xfId="39" builtinId="49" customBuiltin="1"/>
    <cellStyle name="Ênfase6 2" xfId="71" xr:uid="{00000000-0005-0000-0000-00009F000000}"/>
    <cellStyle name="Ênfase6 2 2" xfId="259" xr:uid="{00000000-0005-0000-0000-0000A0000000}"/>
    <cellStyle name="Ênfase6 2 3" xfId="185" xr:uid="{00000000-0005-0000-0000-0000A1000000}"/>
    <cellStyle name="Entrada" xfId="11" builtinId="20" customBuiltin="1"/>
    <cellStyle name="Entrada 2" xfId="72" xr:uid="{00000000-0005-0000-0000-0000A3000000}"/>
    <cellStyle name="Entrada 2 2" xfId="260" xr:uid="{00000000-0005-0000-0000-0000A4000000}"/>
    <cellStyle name="Entrada 2 3" xfId="186" xr:uid="{00000000-0005-0000-0000-0000A5000000}"/>
    <cellStyle name="Hyperlink 2" xfId="274" xr:uid="{00000000-0005-0000-0000-0000A6000000}"/>
    <cellStyle name="Incorreto 2" xfId="73" xr:uid="{00000000-0005-0000-0000-0000A8000000}"/>
    <cellStyle name="Incorreto 2 2" xfId="261" xr:uid="{00000000-0005-0000-0000-0000A9000000}"/>
    <cellStyle name="Incorreto 2 3" xfId="187" xr:uid="{00000000-0005-0000-0000-0000AA000000}"/>
    <cellStyle name="Moeda 10" xfId="412" xr:uid="{00000000-0005-0000-0000-0000AB000000}"/>
    <cellStyle name="Moeda 10 2" xfId="568" xr:uid="{C0A7F5EA-C2FB-413D-ACFC-49AA6A7016B7}"/>
    <cellStyle name="Moeda 10 3" xfId="508" xr:uid="{C66998C0-4D88-4CAE-932B-7441E03FC5E3}"/>
    <cellStyle name="Moeda 11" xfId="510" xr:uid="{AA6D0671-4A13-4911-8F46-DAA12CB34940}"/>
    <cellStyle name="Moeda 11 2" xfId="571" xr:uid="{EB96C648-0387-4DB6-A548-E1E4154430DC}"/>
    <cellStyle name="Moeda 12" xfId="512" xr:uid="{2EA9A544-DD69-4E32-B966-948CD623863E}"/>
    <cellStyle name="Moeda 12 2" xfId="573" xr:uid="{F213471B-92AC-4924-A437-7378EB8FADD1}"/>
    <cellStyle name="Moeda 13" xfId="514" xr:uid="{B18E1434-1833-4BEF-92DC-749437E1E892}"/>
    <cellStyle name="Moeda 13 2" xfId="575" xr:uid="{19AB3AF1-8B6F-4427-BB4D-196597C4F7E4}"/>
    <cellStyle name="Moeda 14" xfId="569" xr:uid="{BB3C9A3D-27F8-4556-98E4-57E9CECA7738}"/>
    <cellStyle name="Moeda 2" xfId="75" xr:uid="{00000000-0005-0000-0000-0000AC000000}"/>
    <cellStyle name="Moeda 2 2" xfId="76" xr:uid="{00000000-0005-0000-0000-0000AD000000}"/>
    <cellStyle name="Moeda 2 2 2" xfId="220" xr:uid="{00000000-0005-0000-0000-0000AE000000}"/>
    <cellStyle name="Moeda 2 2 2 2" xfId="346" xr:uid="{00000000-0005-0000-0000-0000AF000000}"/>
    <cellStyle name="Moeda 2 2 3" xfId="327" xr:uid="{00000000-0005-0000-0000-0000B0000000}"/>
    <cellStyle name="Moeda 2 3" xfId="188" xr:uid="{00000000-0005-0000-0000-0000B1000000}"/>
    <cellStyle name="Moeda 2 3 2" xfId="339" xr:uid="{00000000-0005-0000-0000-0000B2000000}"/>
    <cellStyle name="Moeda 2 4" xfId="326" xr:uid="{00000000-0005-0000-0000-0000B3000000}"/>
    <cellStyle name="Moeda 3" xfId="189" xr:uid="{00000000-0005-0000-0000-0000B4000000}"/>
    <cellStyle name="Moeda 3 2" xfId="225" xr:uid="{00000000-0005-0000-0000-0000B5000000}"/>
    <cellStyle name="Moeda 3 2 2" xfId="349" xr:uid="{00000000-0005-0000-0000-0000B6000000}"/>
    <cellStyle name="Moeda 3 2 2 2" xfId="547" xr:uid="{38DB82BE-EA60-4A59-9ACE-3E97967742C3}"/>
    <cellStyle name="Moeda 3 2 2 3" xfId="487" xr:uid="{F0885A7A-D15C-444C-8E1D-19CBDC386471}"/>
    <cellStyle name="Moeda 3 2 3" xfId="523" xr:uid="{EF02021B-5634-443E-AEAE-A44DB3CC2D73}"/>
    <cellStyle name="Moeda 3 2 4" xfId="463" xr:uid="{D4B24856-C456-49B6-B1C5-52D25C8717CD}"/>
    <cellStyle name="Moeda 3 3" xfId="340" xr:uid="{00000000-0005-0000-0000-0000B7000000}"/>
    <cellStyle name="Moeda 4" xfId="190" xr:uid="{00000000-0005-0000-0000-0000B8000000}"/>
    <cellStyle name="Moeda 4 2" xfId="191" xr:uid="{00000000-0005-0000-0000-0000B9000000}"/>
    <cellStyle name="Moeda 4 2 2" xfId="231" xr:uid="{00000000-0005-0000-0000-0000BA000000}"/>
    <cellStyle name="Moeda 4 2 2 2" xfId="353" xr:uid="{00000000-0005-0000-0000-0000BB000000}"/>
    <cellStyle name="Moeda 4 2 2 2 2" xfId="550" xr:uid="{CC746738-E7AE-41A8-B5E5-ED8C30D8E602}"/>
    <cellStyle name="Moeda 4 2 2 2 3" xfId="490" xr:uid="{77497DB4-8349-46C3-9D9F-40BC2639F3AF}"/>
    <cellStyle name="Moeda 4 2 2 3" xfId="526" xr:uid="{B3232795-19EC-494C-9B47-32A1B7BCC767}"/>
    <cellStyle name="Moeda 4 2 2 4" xfId="466" xr:uid="{AEFD9596-8AE0-44E4-A10E-792600D6396F}"/>
    <cellStyle name="Moeda 4 2 3" xfId="342" xr:uid="{00000000-0005-0000-0000-0000BC000000}"/>
    <cellStyle name="Moeda 4 3" xfId="230" xr:uid="{00000000-0005-0000-0000-0000BD000000}"/>
    <cellStyle name="Moeda 4 3 2" xfId="352" xr:uid="{00000000-0005-0000-0000-0000BE000000}"/>
    <cellStyle name="Moeda 4 3 2 2" xfId="549" xr:uid="{09213BF2-2AE3-4265-A658-61EDDF125F1D}"/>
    <cellStyle name="Moeda 4 3 2 3" xfId="489" xr:uid="{3FEC5CD8-E5CF-4400-A235-32188D0C5031}"/>
    <cellStyle name="Moeda 4 3 3" xfId="525" xr:uid="{A86B317C-D16E-4183-852F-8B3778244531}"/>
    <cellStyle name="Moeda 4 3 4" xfId="465" xr:uid="{EA95C8FC-EA1C-4DD1-A6FB-163BFB3B8E70}"/>
    <cellStyle name="Moeda 4 4" xfId="341" xr:uid="{00000000-0005-0000-0000-0000BF000000}"/>
    <cellStyle name="Moeda 5" xfId="192" xr:uid="{00000000-0005-0000-0000-0000C0000000}"/>
    <cellStyle name="Moeda 6" xfId="219" xr:uid="{00000000-0005-0000-0000-0000C1000000}"/>
    <cellStyle name="Moeda 6 2" xfId="295" xr:uid="{00000000-0005-0000-0000-0000C2000000}"/>
    <cellStyle name="Moeda 6 3" xfId="316" xr:uid="{00000000-0005-0000-0000-0000C3000000}"/>
    <cellStyle name="Moeda 7" xfId="136" xr:uid="{00000000-0005-0000-0000-0000C4000000}"/>
    <cellStyle name="Moeda 7 2" xfId="335" xr:uid="{00000000-0005-0000-0000-0000C5000000}"/>
    <cellStyle name="Moeda 7 2 2" xfId="546" xr:uid="{2DECF23D-27A1-4F81-9EFA-2EE5C926CE22}"/>
    <cellStyle name="Moeda 7 2 3" xfId="486" xr:uid="{664C8FD8-F7FB-44E8-88A9-DAF299F21A15}"/>
    <cellStyle name="Moeda 7 3" xfId="522" xr:uid="{AD98FBA1-250D-4A93-9CF6-59EAA34904B9}"/>
    <cellStyle name="Moeda 7 4" xfId="462" xr:uid="{0A258362-CFEB-4B59-8E58-EFA245605715}"/>
    <cellStyle name="Moeda 8" xfId="74" xr:uid="{00000000-0005-0000-0000-0000C6000000}"/>
    <cellStyle name="Moeda 8 2" xfId="325" xr:uid="{00000000-0005-0000-0000-0000C7000000}"/>
    <cellStyle name="Moeda 9" xfId="369" xr:uid="{00000000-0005-0000-0000-0000C8000000}"/>
    <cellStyle name="Moeda 9 2" xfId="564" xr:uid="{D0CEB6EC-28B0-4A45-9023-05074627DC07}"/>
    <cellStyle name="Moeda 9 3" xfId="504" xr:uid="{52FE4F61-7809-422D-AC5A-AC001E873B2B}"/>
    <cellStyle name="Neutra 2" xfId="77" xr:uid="{00000000-0005-0000-0000-0000CA000000}"/>
    <cellStyle name="Neutra 2 2" xfId="262" xr:uid="{00000000-0005-0000-0000-0000CB000000}"/>
    <cellStyle name="Neutra 2 3" xfId="193" xr:uid="{00000000-0005-0000-0000-0000CC000000}"/>
    <cellStyle name="Neutro" xfId="10" builtinId="28" customBuiltin="1"/>
    <cellStyle name="Normal" xfId="0" builtinId="0"/>
    <cellStyle name="Normal 10" xfId="305" xr:uid="{00000000-0005-0000-0000-0000CE000000}"/>
    <cellStyle name="Normal 11" xfId="135" xr:uid="{00000000-0005-0000-0000-0000CF000000}"/>
    <cellStyle name="Normal 12" xfId="43" xr:uid="{00000000-0005-0000-0000-0000D0000000}"/>
    <cellStyle name="Normal 13" xfId="368" xr:uid="{00000000-0005-0000-0000-0000D1000000}"/>
    <cellStyle name="Normal 14" xfId="505" xr:uid="{C72F064A-A6C2-410C-A9FA-2A4C4B0FF1FB}"/>
    <cellStyle name="Normal 14 2" xfId="565" xr:uid="{E5E82F5B-23F0-48C1-9EEF-F25938BE01FA}"/>
    <cellStyle name="Normal 15" xfId="507" xr:uid="{25389F4B-1025-4F50-8118-4DD197A92875}"/>
    <cellStyle name="Normal 15 2" xfId="567" xr:uid="{B6FEB37C-30A7-4E8E-8125-EE20542E2B73}"/>
    <cellStyle name="Normal 2" xfId="1" xr:uid="{00000000-0005-0000-0000-0000D2000000}"/>
    <cellStyle name="Normal 2 2" xfId="79" xr:uid="{00000000-0005-0000-0000-0000D3000000}"/>
    <cellStyle name="Normal 2 2 2" xfId="194" xr:uid="{00000000-0005-0000-0000-0000D4000000}"/>
    <cellStyle name="Normal 2 2 2 2" xfId="343" xr:uid="{00000000-0005-0000-0000-0000D5000000}"/>
    <cellStyle name="Normal 2 2 3" xfId="284" xr:uid="{00000000-0005-0000-0000-0000D6000000}"/>
    <cellStyle name="Normal 2 2 4" xfId="138" xr:uid="{00000000-0005-0000-0000-0000D7000000}"/>
    <cellStyle name="Normal 2 3" xfId="195" xr:uid="{00000000-0005-0000-0000-0000D8000000}"/>
    <cellStyle name="Normal 2 4" xfId="137" xr:uid="{00000000-0005-0000-0000-0000D9000000}"/>
    <cellStyle name="Normal 2 5" xfId="78" xr:uid="{00000000-0005-0000-0000-0000DA000000}"/>
    <cellStyle name="Normal 3" xfId="134" xr:uid="{00000000-0005-0000-0000-0000DB000000}"/>
    <cellStyle name="Normal 3 2" xfId="141" xr:uid="{00000000-0005-0000-0000-0000DC000000}"/>
    <cellStyle name="Normal 3 2 2" xfId="197" xr:uid="{00000000-0005-0000-0000-0000DD000000}"/>
    <cellStyle name="Normal 3 3" xfId="196" xr:uid="{00000000-0005-0000-0000-0000DE000000}"/>
    <cellStyle name="Normal 3 4" xfId="283" xr:uid="{00000000-0005-0000-0000-0000DF000000}"/>
    <cellStyle name="Normal 4" xfId="139" xr:uid="{00000000-0005-0000-0000-0000E0000000}"/>
    <cellStyle name="Normal 4 2" xfId="80" xr:uid="{00000000-0005-0000-0000-0000E1000000}"/>
    <cellStyle name="Normal 4 2 2" xfId="149" xr:uid="{00000000-0005-0000-0000-0000E2000000}"/>
    <cellStyle name="Normal 4 2 2 2" xfId="292" xr:uid="{00000000-0005-0000-0000-0000E3000000}"/>
    <cellStyle name="Normal 4 2 2 3" xfId="313" xr:uid="{00000000-0005-0000-0000-0000E4000000}"/>
    <cellStyle name="Normal 4 2 3" xfId="146" xr:uid="{00000000-0005-0000-0000-0000E5000000}"/>
    <cellStyle name="Normal 4 2 3 2" xfId="289" xr:uid="{00000000-0005-0000-0000-0000E6000000}"/>
    <cellStyle name="Normal 4 2 3 3" xfId="310" xr:uid="{00000000-0005-0000-0000-0000E7000000}"/>
    <cellStyle name="Normal 4 2 4" xfId="198" xr:uid="{00000000-0005-0000-0000-0000E8000000}"/>
    <cellStyle name="Normal 4 2 5" xfId="275" xr:uid="{00000000-0005-0000-0000-0000E9000000}"/>
    <cellStyle name="Normal 4 2 5 2" xfId="300" xr:uid="{00000000-0005-0000-0000-0000EA000000}"/>
    <cellStyle name="Normal 4 2 5 3" xfId="321" xr:uid="{00000000-0005-0000-0000-0000EB000000}"/>
    <cellStyle name="Normal 4 2 6" xfId="285" xr:uid="{00000000-0005-0000-0000-0000EC000000}"/>
    <cellStyle name="Normal 4 2 7" xfId="307" xr:uid="{00000000-0005-0000-0000-0000ED000000}"/>
    <cellStyle name="Normal 4 2 8" xfId="142" xr:uid="{00000000-0005-0000-0000-0000EE000000}"/>
    <cellStyle name="Normal 4 3" xfId="81" xr:uid="{00000000-0005-0000-0000-0000EF000000}"/>
    <cellStyle name="Normal 4 3 2" xfId="150" xr:uid="{00000000-0005-0000-0000-0000F0000000}"/>
    <cellStyle name="Normal 4 3 2 2" xfId="293" xr:uid="{00000000-0005-0000-0000-0000F1000000}"/>
    <cellStyle name="Normal 4 3 2 3" xfId="314" xr:uid="{00000000-0005-0000-0000-0000F2000000}"/>
    <cellStyle name="Normal 4 3 3" xfId="147" xr:uid="{00000000-0005-0000-0000-0000F3000000}"/>
    <cellStyle name="Normal 4 3 3 2" xfId="290" xr:uid="{00000000-0005-0000-0000-0000F4000000}"/>
    <cellStyle name="Normal 4 3 3 3" xfId="311" xr:uid="{00000000-0005-0000-0000-0000F5000000}"/>
    <cellStyle name="Normal 4 3 4" xfId="286" xr:uid="{00000000-0005-0000-0000-0000F6000000}"/>
    <cellStyle name="Normal 4 3 5" xfId="308" xr:uid="{00000000-0005-0000-0000-0000F7000000}"/>
    <cellStyle name="Normal 4 3 6" xfId="143" xr:uid="{00000000-0005-0000-0000-0000F8000000}"/>
    <cellStyle name="Normal 4 4" xfId="148" xr:uid="{00000000-0005-0000-0000-0000F9000000}"/>
    <cellStyle name="Normal 4 4 2" xfId="291" xr:uid="{00000000-0005-0000-0000-0000FA000000}"/>
    <cellStyle name="Normal 4 4 3" xfId="312" xr:uid="{00000000-0005-0000-0000-0000FB000000}"/>
    <cellStyle name="Normal 4 5" xfId="145" xr:uid="{00000000-0005-0000-0000-0000FC000000}"/>
    <cellStyle name="Normal 4 5 2" xfId="288" xr:uid="{00000000-0005-0000-0000-0000FD000000}"/>
    <cellStyle name="Normal 4 5 3" xfId="309" xr:uid="{00000000-0005-0000-0000-0000FE000000}"/>
    <cellStyle name="Normal 4 6" xfId="226" xr:uid="{00000000-0005-0000-0000-0000FF000000}"/>
    <cellStyle name="Normal 4 6 2" xfId="296" xr:uid="{00000000-0005-0000-0000-000000010000}"/>
    <cellStyle name="Normal 4 6 3" xfId="317" xr:uid="{00000000-0005-0000-0000-000001010000}"/>
    <cellStyle name="Normal 4 7" xfId="282" xr:uid="{00000000-0005-0000-0000-000002010000}"/>
    <cellStyle name="Normal 4 8" xfId="306" xr:uid="{00000000-0005-0000-0000-000003010000}"/>
    <cellStyle name="Normal 5" xfId="144" xr:uid="{00000000-0005-0000-0000-000004010000}"/>
    <cellStyle name="Normal 5 2" xfId="199" xr:uid="{00000000-0005-0000-0000-000005010000}"/>
    <cellStyle name="Normal 5 3" xfId="287" xr:uid="{00000000-0005-0000-0000-000006010000}"/>
    <cellStyle name="Normal 6" xfId="200" xr:uid="{00000000-0005-0000-0000-000007010000}"/>
    <cellStyle name="Normal 6 2" xfId="82" xr:uid="{00000000-0005-0000-0000-000008010000}"/>
    <cellStyle name="Normal 6 2 2" xfId="301" xr:uid="{00000000-0005-0000-0000-000009010000}"/>
    <cellStyle name="Normal 6 2 3" xfId="322" xr:uid="{00000000-0005-0000-0000-00000A010000}"/>
    <cellStyle name="Normal 6 2 4" xfId="276" xr:uid="{00000000-0005-0000-0000-00000B010000}"/>
    <cellStyle name="Normal 6 3" xfId="83" xr:uid="{00000000-0005-0000-0000-00000C010000}"/>
    <cellStyle name="Normal 7" xfId="218" xr:uid="{00000000-0005-0000-0000-00000D010000}"/>
    <cellStyle name="Normal 7 2" xfId="84" xr:uid="{00000000-0005-0000-0000-00000E010000}"/>
    <cellStyle name="Normal 7 2 2" xfId="294" xr:uid="{00000000-0005-0000-0000-00000F010000}"/>
    <cellStyle name="Normal 7 3" xfId="85" xr:uid="{00000000-0005-0000-0000-000010010000}"/>
    <cellStyle name="Normal 7 3 2" xfId="315" xr:uid="{00000000-0005-0000-0000-000011010000}"/>
    <cellStyle name="Normal 8" xfId="86" xr:uid="{00000000-0005-0000-0000-000012010000}"/>
    <cellStyle name="Normal 8 2" xfId="303" xr:uid="{00000000-0005-0000-0000-000013010000}"/>
    <cellStyle name="Normal 8 3" xfId="278" xr:uid="{00000000-0005-0000-0000-000014010000}"/>
    <cellStyle name="Normal 9" xfId="279" xr:uid="{00000000-0005-0000-0000-000015010000}"/>
    <cellStyle name="Normal 9 2" xfId="304" xr:uid="{00000000-0005-0000-0000-000016010000}"/>
    <cellStyle name="Nota 2" xfId="87" xr:uid="{00000000-0005-0000-0000-000017010000}"/>
    <cellStyle name="Nota 2 2" xfId="88" xr:uid="{00000000-0005-0000-0000-000018010000}"/>
    <cellStyle name="Nota 2 2 2" xfId="89" xr:uid="{00000000-0005-0000-0000-000019010000}"/>
    <cellStyle name="Nota 2 2 3" xfId="263" xr:uid="{00000000-0005-0000-0000-00001A010000}"/>
    <cellStyle name="Nota 2 2 3 2" xfId="354" xr:uid="{00000000-0005-0000-0000-00001B010000}"/>
    <cellStyle name="Nota 2 3" xfId="90" xr:uid="{00000000-0005-0000-0000-00001C010000}"/>
    <cellStyle name="Nota 2 3 2" xfId="91" xr:uid="{00000000-0005-0000-0000-00001D010000}"/>
    <cellStyle name="Nota 2 4" xfId="92" xr:uid="{00000000-0005-0000-0000-00001E010000}"/>
    <cellStyle name="Nota 2 5" xfId="201" xr:uid="{00000000-0005-0000-0000-00001F010000}"/>
    <cellStyle name="Nota 2 5 2" xfId="344" xr:uid="{00000000-0005-0000-0000-000020010000}"/>
    <cellStyle name="Nota 3" xfId="93" xr:uid="{00000000-0005-0000-0000-000021010000}"/>
    <cellStyle name="Nota 3 2" xfId="94" xr:uid="{00000000-0005-0000-0000-000022010000}"/>
    <cellStyle name="Nota 3 2 2" xfId="95" xr:uid="{00000000-0005-0000-0000-000023010000}"/>
    <cellStyle name="Nota 3 3" xfId="96" xr:uid="{00000000-0005-0000-0000-000024010000}"/>
    <cellStyle name="Nota 3 3 2" xfId="97" xr:uid="{00000000-0005-0000-0000-000025010000}"/>
    <cellStyle name="Nota 3 4" xfId="98" xr:uid="{00000000-0005-0000-0000-000026010000}"/>
    <cellStyle name="Nota 4" xfId="99" xr:uid="{00000000-0005-0000-0000-000027010000}"/>
    <cellStyle name="Nota 4 2" xfId="100" xr:uid="{00000000-0005-0000-0000-000028010000}"/>
    <cellStyle name="Nota 4 2 2" xfId="101" xr:uid="{00000000-0005-0000-0000-000029010000}"/>
    <cellStyle name="Nota 4 3" xfId="102" xr:uid="{00000000-0005-0000-0000-00002A010000}"/>
    <cellStyle name="Nota 4 3 2" xfId="103" xr:uid="{00000000-0005-0000-0000-00002B010000}"/>
    <cellStyle name="Nota 4 4" xfId="104" xr:uid="{00000000-0005-0000-0000-00002C010000}"/>
    <cellStyle name="Nota 5" xfId="105" xr:uid="{00000000-0005-0000-0000-00002D010000}"/>
    <cellStyle name="Nota 5 2" xfId="106" xr:uid="{00000000-0005-0000-0000-00002E010000}"/>
    <cellStyle name="Nota 5 2 2" xfId="107" xr:uid="{00000000-0005-0000-0000-00002F010000}"/>
    <cellStyle name="Nota 5 3" xfId="108" xr:uid="{00000000-0005-0000-0000-000030010000}"/>
    <cellStyle name="Nota 5 3 2" xfId="109" xr:uid="{00000000-0005-0000-0000-000031010000}"/>
    <cellStyle name="Nota 5 4" xfId="110" xr:uid="{00000000-0005-0000-0000-000032010000}"/>
    <cellStyle name="Nota 6" xfId="111" xr:uid="{00000000-0005-0000-0000-000033010000}"/>
    <cellStyle name="Nota 6 2" xfId="112" xr:uid="{00000000-0005-0000-0000-000034010000}"/>
    <cellStyle name="Nota 6 2 2" xfId="113" xr:uid="{00000000-0005-0000-0000-000035010000}"/>
    <cellStyle name="Nota 6 3" xfId="114" xr:uid="{00000000-0005-0000-0000-000036010000}"/>
    <cellStyle name="Nota 6 3 2" xfId="115" xr:uid="{00000000-0005-0000-0000-000037010000}"/>
    <cellStyle name="Nota 6 4" xfId="116" xr:uid="{00000000-0005-0000-0000-000038010000}"/>
    <cellStyle name="Nota 7" xfId="117" xr:uid="{00000000-0005-0000-0000-000039010000}"/>
    <cellStyle name="Nota 7 2" xfId="328" xr:uid="{00000000-0005-0000-0000-00003A010000}"/>
    <cellStyle name="Nota 8" xfId="118" xr:uid="{00000000-0005-0000-0000-00003B010000}"/>
    <cellStyle name="Nota 8 2" xfId="329" xr:uid="{00000000-0005-0000-0000-00003C010000}"/>
    <cellStyle name="Porcentagem 2" xfId="280" xr:uid="{00000000-0005-0000-0000-00003D010000}"/>
    <cellStyle name="Resultado da tabela dinâmica" xfId="202" xr:uid="{00000000-0005-0000-0000-00003E010000}"/>
    <cellStyle name="Resultado da tabela dinâmica 2" xfId="227" xr:uid="{00000000-0005-0000-0000-00003F010000}"/>
    <cellStyle name="Ruim" xfId="9" builtinId="27" customBuiltin="1"/>
    <cellStyle name="Saída" xfId="12" builtinId="21" customBuiltin="1"/>
    <cellStyle name="Saída 2" xfId="119" xr:uid="{00000000-0005-0000-0000-000041010000}"/>
    <cellStyle name="Saída 2 2" xfId="264" xr:uid="{00000000-0005-0000-0000-000042010000}"/>
    <cellStyle name="Saída 2 3" xfId="203" xr:uid="{00000000-0005-0000-0000-000043010000}"/>
    <cellStyle name="Separador de milhares 2" xfId="2" xr:uid="{00000000-0005-0000-0000-000044010000}"/>
    <cellStyle name="Separador de milhares 2 2" xfId="122" xr:uid="{00000000-0005-0000-0000-000045010000}"/>
    <cellStyle name="Separador de milhares 2 2 2" xfId="205" xr:uid="{00000000-0005-0000-0000-000046010000}"/>
    <cellStyle name="Separador de milhares 2 2 3" xfId="332" xr:uid="{00000000-0005-0000-0000-000047010000}"/>
    <cellStyle name="Separador de milhares 2 2 3 2" xfId="437" xr:uid="{00000000-0005-0000-0000-000048010000}"/>
    <cellStyle name="Separador de milhares 2 2 3 2 2" xfId="543" xr:uid="{B19E8766-AA68-438C-B676-5C975B8D5AD7}"/>
    <cellStyle name="Separador de milhares 2 2 3 3" xfId="394" xr:uid="{00000000-0005-0000-0000-000049010000}"/>
    <cellStyle name="Separador de milhares 2 2 3 4" xfId="483" xr:uid="{B9D54BF4-722D-4394-B159-46FE69C0C83D}"/>
    <cellStyle name="Separador de milhares 2 2 4" xfId="417" xr:uid="{00000000-0005-0000-0000-00004A010000}"/>
    <cellStyle name="Separador de milhares 2 2 4 2" xfId="519" xr:uid="{0C2C26D0-DC0B-420A-A37B-4C421F806C54}"/>
    <cellStyle name="Separador de milhares 2 2 5" xfId="374" xr:uid="{00000000-0005-0000-0000-00004B010000}"/>
    <cellStyle name="Separador de milhares 2 2 6" xfId="459" xr:uid="{EC94F7E3-1FBD-4C49-B97C-B5143F6A4A0B}"/>
    <cellStyle name="Separador de milhares 2 3" xfId="204" xr:uid="{00000000-0005-0000-0000-00004C010000}"/>
    <cellStyle name="Separador de milhares 2 4" xfId="121" xr:uid="{00000000-0005-0000-0000-00004D010000}"/>
    <cellStyle name="Separador de milhares 2 4 2" xfId="331" xr:uid="{00000000-0005-0000-0000-00004E010000}"/>
    <cellStyle name="Separador de milhares 2 4 2 2" xfId="436" xr:uid="{00000000-0005-0000-0000-00004F010000}"/>
    <cellStyle name="Separador de milhares 2 4 2 2 2" xfId="542" xr:uid="{CF5F3079-C99B-46DA-9B35-9C62FF750E5C}"/>
    <cellStyle name="Separador de milhares 2 4 2 3" xfId="393" xr:uid="{00000000-0005-0000-0000-000050010000}"/>
    <cellStyle name="Separador de milhares 2 4 2 4" xfId="482" xr:uid="{1F57C85D-C5B1-46A8-9BA8-5DDD5FCF489F}"/>
    <cellStyle name="Separador de milhares 2 4 3" xfId="416" xr:uid="{00000000-0005-0000-0000-000051010000}"/>
    <cellStyle name="Separador de milhares 2 4 3 2" xfId="518" xr:uid="{775837CC-2F02-4EFB-877D-513D39A516E8}"/>
    <cellStyle name="Separador de milhares 2 4 4" xfId="373" xr:uid="{00000000-0005-0000-0000-000052010000}"/>
    <cellStyle name="Separador de milhares 2 4 5" xfId="458" xr:uid="{272D2B00-F250-4437-8B18-E4548F10EF52}"/>
    <cellStyle name="Separador de milhares 2 5" xfId="324" xr:uid="{00000000-0005-0000-0000-000053010000}"/>
    <cellStyle name="Separador de milhares 2 5 2" xfId="434" xr:uid="{00000000-0005-0000-0000-000054010000}"/>
    <cellStyle name="Separador de milhares 2 5 2 2" xfId="540" xr:uid="{F872AD93-D30F-4154-844A-924D524DBF0B}"/>
    <cellStyle name="Separador de milhares 2 5 3" xfId="391" xr:uid="{00000000-0005-0000-0000-000055010000}"/>
    <cellStyle name="Separador de milhares 2 5 4" xfId="480" xr:uid="{4E57A929-511E-493B-ABA5-D94D50AF1F43}"/>
    <cellStyle name="Separador de milhares 2 6" xfId="413" xr:uid="{00000000-0005-0000-0000-000056010000}"/>
    <cellStyle name="Separador de milhares 2 6 2" xfId="515" xr:uid="{3A9B9131-526C-454D-BF75-9ED9C06FF1B4}"/>
    <cellStyle name="Separador de milhares 2 7" xfId="370" xr:uid="{00000000-0005-0000-0000-000057010000}"/>
    <cellStyle name="Separador de milhares 2 8" xfId="455" xr:uid="{BB8F4DF8-2FD0-4144-AD65-C72957FD9092}"/>
    <cellStyle name="Separador de milhares 3" xfId="123" xr:uid="{00000000-0005-0000-0000-000058010000}"/>
    <cellStyle name="Separador de milhares 3 2" xfId="333" xr:uid="{00000000-0005-0000-0000-000059010000}"/>
    <cellStyle name="Separador de milhares 3 2 2" xfId="438" xr:uid="{00000000-0005-0000-0000-00005A010000}"/>
    <cellStyle name="Separador de milhares 3 2 2 2" xfId="544" xr:uid="{2030119E-06BC-47C8-9E7F-C20E76FE6A4F}"/>
    <cellStyle name="Separador de milhares 3 2 3" xfId="395" xr:uid="{00000000-0005-0000-0000-00005B010000}"/>
    <cellStyle name="Separador de milhares 3 2 4" xfId="484" xr:uid="{E45F1A82-A63D-4E22-BF50-E96E0C2AC09A}"/>
    <cellStyle name="Separador de milhares 3 3" xfId="418" xr:uid="{00000000-0005-0000-0000-00005C010000}"/>
    <cellStyle name="Separador de milhares 3 3 2" xfId="520" xr:uid="{4243422B-64A7-4243-B967-743A5A4E0137}"/>
    <cellStyle name="Separador de milhares 3 4" xfId="375" xr:uid="{00000000-0005-0000-0000-00005D010000}"/>
    <cellStyle name="Separador de milhares 3 5" xfId="460" xr:uid="{256CC778-BA7C-450B-AD74-DD08346C797F}"/>
    <cellStyle name="Separador de milhares 5 2" xfId="124" xr:uid="{00000000-0005-0000-0000-00005E010000}"/>
    <cellStyle name="Separador de milhares 5 2 2" xfId="334" xr:uid="{00000000-0005-0000-0000-00005F010000}"/>
    <cellStyle name="Separador de milhares 5 2 2 2" xfId="439" xr:uid="{00000000-0005-0000-0000-000060010000}"/>
    <cellStyle name="Separador de milhares 5 2 2 2 2" xfId="545" xr:uid="{E338DDAC-1E11-4DE3-8ACC-4706C7129C5B}"/>
    <cellStyle name="Separador de milhares 5 2 2 3" xfId="396" xr:uid="{00000000-0005-0000-0000-000061010000}"/>
    <cellStyle name="Separador de milhares 5 2 2 4" xfId="485" xr:uid="{C97D82D0-5402-4F0A-99F3-DC6F24BC727B}"/>
    <cellStyle name="Separador de milhares 5 2 3" xfId="419" xr:uid="{00000000-0005-0000-0000-000062010000}"/>
    <cellStyle name="Separador de milhares 5 2 3 2" xfId="521" xr:uid="{B0BDE3D6-32B3-4D40-8119-3DA6C4C8D29C}"/>
    <cellStyle name="Separador de milhares 5 2 4" xfId="376" xr:uid="{00000000-0005-0000-0000-000063010000}"/>
    <cellStyle name="Separador de milhares 5 2 5" xfId="461" xr:uid="{0085B050-9B58-4883-8997-9901A8550309}"/>
    <cellStyle name="TableStyleLight1" xfId="140" xr:uid="{00000000-0005-0000-0000-000064010000}"/>
    <cellStyle name="Texto de Aviso" xfId="16" builtinId="11" customBuiltin="1"/>
    <cellStyle name="Texto de Aviso 2" xfId="125" xr:uid="{00000000-0005-0000-0000-000066010000}"/>
    <cellStyle name="Texto de Aviso 2 2" xfId="265" xr:uid="{00000000-0005-0000-0000-000067010000}"/>
    <cellStyle name="Texto de Aviso 2 3" xfId="206" xr:uid="{00000000-0005-0000-0000-000068010000}"/>
    <cellStyle name="Texto Explicativo" xfId="17" builtinId="53" customBuiltin="1"/>
    <cellStyle name="Texto Explicativo 2" xfId="126" xr:uid="{00000000-0005-0000-0000-00006A010000}"/>
    <cellStyle name="Texto Explicativo 2 2" xfId="266" xr:uid="{00000000-0005-0000-0000-00006B010000}"/>
    <cellStyle name="Texto Explicativo 2 3" xfId="207" xr:uid="{00000000-0005-0000-0000-00006C010000}"/>
    <cellStyle name="Título 1" xfId="4" builtinId="16" customBuiltin="1"/>
    <cellStyle name="Título 1 2" xfId="128" xr:uid="{00000000-0005-0000-0000-00006E010000}"/>
    <cellStyle name="Título 1 2 2" xfId="267" xr:uid="{00000000-0005-0000-0000-00006F010000}"/>
    <cellStyle name="Título 1 2 3" xfId="208" xr:uid="{00000000-0005-0000-0000-000070010000}"/>
    <cellStyle name="Título 2" xfId="5" builtinId="17" customBuiltin="1"/>
    <cellStyle name="Título 2 2" xfId="129" xr:uid="{00000000-0005-0000-0000-000072010000}"/>
    <cellStyle name="Título 2 2 2" xfId="268" xr:uid="{00000000-0005-0000-0000-000073010000}"/>
    <cellStyle name="Título 2 2 3" xfId="209" xr:uid="{00000000-0005-0000-0000-000074010000}"/>
    <cellStyle name="Título 3" xfId="6" builtinId="18" customBuiltin="1"/>
    <cellStyle name="Título 3 2" xfId="130" xr:uid="{00000000-0005-0000-0000-000076010000}"/>
    <cellStyle name="Título 3 2 2" xfId="269" xr:uid="{00000000-0005-0000-0000-000077010000}"/>
    <cellStyle name="Título 3 2 3" xfId="210" xr:uid="{00000000-0005-0000-0000-000078010000}"/>
    <cellStyle name="Título 4" xfId="7" builtinId="19" customBuiltin="1"/>
    <cellStyle name="Título 4 2" xfId="131" xr:uid="{00000000-0005-0000-0000-00007A010000}"/>
    <cellStyle name="Título 4 2 2" xfId="270" xr:uid="{00000000-0005-0000-0000-00007B010000}"/>
    <cellStyle name="Título 4 2 3" xfId="211" xr:uid="{00000000-0005-0000-0000-00007C010000}"/>
    <cellStyle name="Título 5" xfId="132" xr:uid="{00000000-0005-0000-0000-00007D010000}"/>
    <cellStyle name="Título 5 2" xfId="221" xr:uid="{00000000-0005-0000-0000-00007E010000}"/>
    <cellStyle name="Título 5 3" xfId="212" xr:uid="{00000000-0005-0000-0000-00007F010000}"/>
    <cellStyle name="Título 6" xfId="127" xr:uid="{00000000-0005-0000-0000-000080010000}"/>
    <cellStyle name="Título da tabela dinâmica" xfId="213" xr:uid="{00000000-0005-0000-0000-000081010000}"/>
    <cellStyle name="Total" xfId="18" builtinId="25" customBuiltin="1"/>
    <cellStyle name="Total 2" xfId="133" xr:uid="{00000000-0005-0000-0000-000083010000}"/>
    <cellStyle name="Total 2 2" xfId="222" xr:uid="{00000000-0005-0000-0000-000084010000}"/>
    <cellStyle name="Total 2 3" xfId="214" xr:uid="{00000000-0005-0000-0000-000085010000}"/>
    <cellStyle name="Valor da tabela dinâmica" xfId="215" xr:uid="{00000000-0005-0000-0000-000086010000}"/>
    <cellStyle name="Valor da tabela dinâmica 2" xfId="228" xr:uid="{00000000-0005-0000-0000-000087010000}"/>
    <cellStyle name="Valor da tabela dinâmica 2 2" xfId="350" xr:uid="{00000000-0005-0000-0000-000088010000}"/>
    <cellStyle name="Valor da tabela dinâmica 3" xfId="345" xr:uid="{00000000-0005-0000-0000-000089010000}"/>
    <cellStyle name="Vírgula" xfId="3" builtinId="3"/>
    <cellStyle name="Vírgula 10" xfId="516" xr:uid="{0A9300EA-687B-4F56-9EC6-BAAAFCD93F71}"/>
    <cellStyle name="Vírgula 11" xfId="456" xr:uid="{0BC3F5B6-59A8-433E-9647-D30517B9D164}"/>
    <cellStyle name="Vírgula 2" xfId="216" xr:uid="{00000000-0005-0000-0000-00008B010000}"/>
    <cellStyle name="Vírgula 2 2" xfId="229" xr:uid="{00000000-0005-0000-0000-00008C010000}"/>
    <cellStyle name="Vírgula 2 2 2" xfId="277" xr:uid="{00000000-0005-0000-0000-00008D010000}"/>
    <cellStyle name="Vírgula 2 2 2 2" xfId="302" xr:uid="{00000000-0005-0000-0000-00008E010000}"/>
    <cellStyle name="Vírgula 2 2 2 2 2" xfId="363" xr:uid="{00000000-0005-0000-0000-00008F010000}"/>
    <cellStyle name="Vírgula 2 2 2 2 2 2" xfId="449" xr:uid="{00000000-0005-0000-0000-000090010000}"/>
    <cellStyle name="Vírgula 2 2 2 2 2 2 2" xfId="559" xr:uid="{265E9B79-ABCF-4EA7-A25E-82FBD552B963}"/>
    <cellStyle name="Vírgula 2 2 2 2 2 3" xfId="406" xr:uid="{00000000-0005-0000-0000-000091010000}"/>
    <cellStyle name="Vírgula 2 2 2 2 2 4" xfId="499" xr:uid="{F209AD3C-CED1-463C-9906-C6C02A4C7547}"/>
    <cellStyle name="Vírgula 2 2 2 2 3" xfId="429" xr:uid="{00000000-0005-0000-0000-000092010000}"/>
    <cellStyle name="Vírgula 2 2 2 2 3 2" xfId="535" xr:uid="{394F7871-02E9-486C-98E4-393A7A345194}"/>
    <cellStyle name="Vírgula 2 2 2 2 4" xfId="386" xr:uid="{00000000-0005-0000-0000-000093010000}"/>
    <cellStyle name="Vírgula 2 2 2 2 5" xfId="475" xr:uid="{EB90EFBE-0A12-4B61-B316-DD63CAA3CD49}"/>
    <cellStyle name="Vírgula 2 2 2 3" xfId="323" xr:uid="{00000000-0005-0000-0000-000094010000}"/>
    <cellStyle name="Vírgula 2 2 2 3 2" xfId="367" xr:uid="{00000000-0005-0000-0000-000095010000}"/>
    <cellStyle name="Vírgula 2 2 2 3 2 2" xfId="453" xr:uid="{00000000-0005-0000-0000-000096010000}"/>
    <cellStyle name="Vírgula 2 2 2 3 2 2 2" xfId="563" xr:uid="{E88401C4-92A5-47A7-A385-2B64A9067417}"/>
    <cellStyle name="Vírgula 2 2 2 3 2 3" xfId="410" xr:uid="{00000000-0005-0000-0000-000097010000}"/>
    <cellStyle name="Vírgula 2 2 2 3 2 4" xfId="503" xr:uid="{93AE4885-B103-427A-A3C6-1B6D001A6DD3}"/>
    <cellStyle name="Vírgula 2 2 2 3 3" xfId="433" xr:uid="{00000000-0005-0000-0000-000098010000}"/>
    <cellStyle name="Vírgula 2 2 2 3 3 2" xfId="539" xr:uid="{598D1E3F-C4DA-49F1-90DE-763D9A47E690}"/>
    <cellStyle name="Vírgula 2 2 2 3 4" xfId="390" xr:uid="{00000000-0005-0000-0000-000099010000}"/>
    <cellStyle name="Vírgula 2 2 2 3 5" xfId="479" xr:uid="{FCC36918-6F0C-4F29-A23B-2F8DA6B6BE2C}"/>
    <cellStyle name="Vírgula 2 2 2 4" xfId="358" xr:uid="{00000000-0005-0000-0000-00009A010000}"/>
    <cellStyle name="Vírgula 2 2 2 4 2" xfId="444" xr:uid="{00000000-0005-0000-0000-00009B010000}"/>
    <cellStyle name="Vírgula 2 2 2 4 2 2" xfId="554" xr:uid="{A36A5B16-CA4C-4A64-BEA3-D09D7F72134D}"/>
    <cellStyle name="Vírgula 2 2 2 4 3" xfId="401" xr:uid="{00000000-0005-0000-0000-00009C010000}"/>
    <cellStyle name="Vírgula 2 2 2 4 4" xfId="494" xr:uid="{FA30BC56-D5DF-4172-A898-5EAC39EF62AA}"/>
    <cellStyle name="Vírgula 2 2 2 5" xfId="424" xr:uid="{00000000-0005-0000-0000-00009D010000}"/>
    <cellStyle name="Vírgula 2 2 2 5 2" xfId="530" xr:uid="{5028836F-BE84-42C8-B7A0-2B1F9B9017B8}"/>
    <cellStyle name="Vírgula 2 2 2 6" xfId="381" xr:uid="{00000000-0005-0000-0000-00009E010000}"/>
    <cellStyle name="Vírgula 2 2 2 7" xfId="470" xr:uid="{4C36E8FE-2134-47C4-9EF5-589EB130E610}"/>
    <cellStyle name="Vírgula 2 2 3" xfId="297" xr:uid="{00000000-0005-0000-0000-00009F010000}"/>
    <cellStyle name="Vírgula 2 2 3 2" xfId="360" xr:uid="{00000000-0005-0000-0000-0000A0010000}"/>
    <cellStyle name="Vírgula 2 2 3 2 2" xfId="446" xr:uid="{00000000-0005-0000-0000-0000A1010000}"/>
    <cellStyle name="Vírgula 2 2 3 2 2 2" xfId="556" xr:uid="{32976ACE-D0DE-4C1E-9452-D2A169EC4289}"/>
    <cellStyle name="Vírgula 2 2 3 2 3" xfId="403" xr:uid="{00000000-0005-0000-0000-0000A2010000}"/>
    <cellStyle name="Vírgula 2 2 3 2 4" xfId="496" xr:uid="{6B38BF99-A069-4321-8DA4-75A4DCEDC50D}"/>
    <cellStyle name="Vírgula 2 2 3 3" xfId="426" xr:uid="{00000000-0005-0000-0000-0000A3010000}"/>
    <cellStyle name="Vírgula 2 2 3 3 2" xfId="532" xr:uid="{E04DEFC1-47BC-4777-AF08-A25B6541F0C9}"/>
    <cellStyle name="Vírgula 2 2 3 4" xfId="383" xr:uid="{00000000-0005-0000-0000-0000A4010000}"/>
    <cellStyle name="Vírgula 2 2 3 5" xfId="472" xr:uid="{D1BB5195-EC14-4E08-BF3F-5FC4D8C6C45F}"/>
    <cellStyle name="Vírgula 2 2 4" xfId="318" xr:uid="{00000000-0005-0000-0000-0000A5010000}"/>
    <cellStyle name="Vírgula 2 2 4 2" xfId="364" xr:uid="{00000000-0005-0000-0000-0000A6010000}"/>
    <cellStyle name="Vírgula 2 2 4 2 2" xfId="450" xr:uid="{00000000-0005-0000-0000-0000A7010000}"/>
    <cellStyle name="Vírgula 2 2 4 2 2 2" xfId="560" xr:uid="{3D4B0831-6671-4682-AD55-739C1E60B19A}"/>
    <cellStyle name="Vírgula 2 2 4 2 3" xfId="407" xr:uid="{00000000-0005-0000-0000-0000A8010000}"/>
    <cellStyle name="Vírgula 2 2 4 2 4" xfId="500" xr:uid="{760B4B7A-BCFF-43C8-9B12-62D59226E094}"/>
    <cellStyle name="Vírgula 2 2 4 3" xfId="430" xr:uid="{00000000-0005-0000-0000-0000A9010000}"/>
    <cellStyle name="Vírgula 2 2 4 3 2" xfId="536" xr:uid="{C4D9F8B5-CB63-40DD-BA4A-DB0673ABA53B}"/>
    <cellStyle name="Vírgula 2 2 4 4" xfId="387" xr:uid="{00000000-0005-0000-0000-0000AA010000}"/>
    <cellStyle name="Vírgula 2 2 4 5" xfId="476" xr:uid="{C4B52F86-3BCE-4D84-BA79-20CBA459D141}"/>
    <cellStyle name="Vírgula 2 2 5" xfId="351" xr:uid="{00000000-0005-0000-0000-0000AB010000}"/>
    <cellStyle name="Vírgula 2 2 5 2" xfId="440" xr:uid="{00000000-0005-0000-0000-0000AC010000}"/>
    <cellStyle name="Vírgula 2 2 5 2 2" xfId="548" xr:uid="{42EFFF5E-DA65-4C3E-80C3-CBF72E3BB634}"/>
    <cellStyle name="Vírgula 2 2 5 3" xfId="397" xr:uid="{00000000-0005-0000-0000-0000AD010000}"/>
    <cellStyle name="Vírgula 2 2 5 4" xfId="488" xr:uid="{91776FD7-EFE7-4EDD-BD91-D5906CC96A19}"/>
    <cellStyle name="Vírgula 2 2 6" xfId="420" xr:uid="{00000000-0005-0000-0000-0000AE010000}"/>
    <cellStyle name="Vírgula 2 2 6 2" xfId="524" xr:uid="{2D7B2750-45D6-40A8-96CD-7123CBE57DC8}"/>
    <cellStyle name="Vírgula 2 2 7" xfId="377" xr:uid="{00000000-0005-0000-0000-0000AF010000}"/>
    <cellStyle name="Vírgula 2 2 8" xfId="464" xr:uid="{14C3E399-D0B5-4B3B-9C04-432BD492FC27}"/>
    <cellStyle name="Vírgula 3" xfId="217" xr:uid="{00000000-0005-0000-0000-0000B0010000}"/>
    <cellStyle name="Vírgula 3 2" xfId="271" xr:uid="{00000000-0005-0000-0000-0000B1010000}"/>
    <cellStyle name="Vírgula 3 2 2" xfId="355" xr:uid="{00000000-0005-0000-0000-0000B2010000}"/>
    <cellStyle name="Vírgula 3 2 2 2" xfId="441" xr:uid="{00000000-0005-0000-0000-0000B3010000}"/>
    <cellStyle name="Vírgula 3 2 2 2 2" xfId="551" xr:uid="{3112CE30-C09C-4EBC-A59D-7EFA0B1139EF}"/>
    <cellStyle name="Vírgula 3 2 2 3" xfId="398" xr:uid="{00000000-0005-0000-0000-0000B4010000}"/>
    <cellStyle name="Vírgula 3 2 2 4" xfId="491" xr:uid="{FCCB79EA-7035-41C0-B948-F2A5AD3ACB23}"/>
    <cellStyle name="Vírgula 3 2 3" xfId="421" xr:uid="{00000000-0005-0000-0000-0000B5010000}"/>
    <cellStyle name="Vírgula 3 2 3 2" xfId="527" xr:uid="{153714F3-C2A2-4E96-B6BA-9175BFFB8711}"/>
    <cellStyle name="Vírgula 3 2 4" xfId="378" xr:uid="{00000000-0005-0000-0000-0000B6010000}"/>
    <cellStyle name="Vírgula 3 2 5" xfId="467" xr:uid="{7477B3B0-CEBD-4130-B2B6-4B4609791D7E}"/>
    <cellStyle name="Vírgula 4" xfId="281" xr:uid="{00000000-0005-0000-0000-0000B7010000}"/>
    <cellStyle name="Vírgula 4 2" xfId="359" xr:uid="{00000000-0005-0000-0000-0000B8010000}"/>
    <cellStyle name="Vírgula 4 2 2" xfId="445" xr:uid="{00000000-0005-0000-0000-0000B9010000}"/>
    <cellStyle name="Vírgula 4 2 2 2" xfId="555" xr:uid="{C7D994B5-AF26-4753-8570-08CAF5E952FA}"/>
    <cellStyle name="Vírgula 4 2 3" xfId="402" xr:uid="{00000000-0005-0000-0000-0000BA010000}"/>
    <cellStyle name="Vírgula 4 2 4" xfId="495" xr:uid="{07D71A73-8C93-452B-BFD3-02FF647DD167}"/>
    <cellStyle name="Vírgula 4 3" xfId="425" xr:uid="{00000000-0005-0000-0000-0000BB010000}"/>
    <cellStyle name="Vírgula 4 3 2" xfId="531" xr:uid="{62CB2C4B-1A7B-4838-BCFF-27660A9C31F4}"/>
    <cellStyle name="Vírgula 4 4" xfId="382" xr:uid="{00000000-0005-0000-0000-0000BC010000}"/>
    <cellStyle name="Vírgula 4 5" xfId="471" xr:uid="{C7EE2427-07CC-4A56-815F-4C44EAE3AF6D}"/>
    <cellStyle name="Vírgula 5" xfId="120" xr:uid="{00000000-0005-0000-0000-0000BD010000}"/>
    <cellStyle name="Vírgula 5 2" xfId="330" xr:uid="{00000000-0005-0000-0000-0000BE010000}"/>
    <cellStyle name="Vírgula 5 2 2" xfId="435" xr:uid="{00000000-0005-0000-0000-0000BF010000}"/>
    <cellStyle name="Vírgula 5 2 2 2" xfId="541" xr:uid="{CD68E6F9-307B-4314-9091-E735369297B2}"/>
    <cellStyle name="Vírgula 5 2 3" xfId="392" xr:uid="{00000000-0005-0000-0000-0000C0010000}"/>
    <cellStyle name="Vírgula 5 2 4" xfId="481" xr:uid="{C267C6A4-1FBA-4D84-9BB0-0237199EA023}"/>
    <cellStyle name="Vírgula 5 3" xfId="415" xr:uid="{00000000-0005-0000-0000-0000C1010000}"/>
    <cellStyle name="Vírgula 5 3 2" xfId="517" xr:uid="{F46CE05C-9FFD-43B0-B03E-153656B5760A}"/>
    <cellStyle name="Vírgula 5 4" xfId="372" xr:uid="{00000000-0005-0000-0000-0000C2010000}"/>
    <cellStyle name="Vírgula 5 5" xfId="457" xr:uid="{0195D7BB-27F6-4604-BDF7-3794D42F95D3}"/>
    <cellStyle name="Vírgula 6" xfId="411" xr:uid="{00000000-0005-0000-0000-0000C3010000}"/>
    <cellStyle name="Vírgula 6 2" xfId="454" xr:uid="{00000000-0005-0000-0000-0000C4010000}"/>
    <cellStyle name="Vírgula 6 2 2" xfId="566" xr:uid="{E054D76F-CA68-46D1-91B7-5A5ACA161478}"/>
    <cellStyle name="Vírgula 6 3" xfId="506" xr:uid="{45FD183E-4B30-4383-BFAE-76192D7D5146}"/>
    <cellStyle name="Vírgula 7" xfId="414" xr:uid="{00000000-0005-0000-0000-0000C5010000}"/>
    <cellStyle name="Vírgula 7 2" xfId="570" xr:uid="{DB23F1BE-9661-4D10-AAB1-9250646D71A4}"/>
    <cellStyle name="Vírgula 7 3" xfId="509" xr:uid="{945BFBEF-D743-47E5-B3FE-F598398F8720}"/>
    <cellStyle name="Vírgula 8" xfId="371" xr:uid="{00000000-0005-0000-0000-0000C6010000}"/>
    <cellStyle name="Vírgula 8 2" xfId="572" xr:uid="{CE9B918E-8AC9-42AC-A287-BD79DE489442}"/>
    <cellStyle name="Vírgula 8 3" xfId="511" xr:uid="{3E41A0DD-87B9-4F6E-9839-E5EEEA449BE7}"/>
    <cellStyle name="Vírgula 9" xfId="513" xr:uid="{966A88A5-C38C-4E89-9BB3-9CCA647A25BB}"/>
    <cellStyle name="Vírgula 9 2" xfId="574" xr:uid="{09E084CC-C1F2-4C78-9866-42459BC2F661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5" formatCode="hh:mm"/>
    </dxf>
    <dxf>
      <numFmt numFmtId="25" formatCode="hh:m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ardo.serafim/AppData/Local/Microsoft/Windows/Temporary%20Internet%20Files/Content.Outlook/RAAW7OSI/Valor%20de%20Venda%20-%20201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nda"/>
      <sheetName val="Tabela"/>
      <sheetName val="Plan3"/>
    </sheetNames>
    <sheetDataSet>
      <sheetData sheetId="0"/>
      <sheetData sheetId="1">
        <row r="2">
          <cell r="K2" t="str">
            <v>Consultor I</v>
          </cell>
          <cell r="M2" t="str">
            <v>Contas Médicas</v>
          </cell>
        </row>
        <row r="3">
          <cell r="K3" t="str">
            <v>Consultor II</v>
          </cell>
          <cell r="M3" t="str">
            <v>Finanças</v>
          </cell>
        </row>
        <row r="4">
          <cell r="K4" t="str">
            <v>Consultor III</v>
          </cell>
          <cell r="M4" t="str">
            <v>GTI - Cadastro</v>
          </cell>
        </row>
        <row r="5">
          <cell r="K5" t="str">
            <v>Analista Avançado I</v>
          </cell>
          <cell r="M5" t="str">
            <v>GTI - Contas Médicas</v>
          </cell>
        </row>
        <row r="6">
          <cell r="K6" t="str">
            <v>Analista Avançado II</v>
          </cell>
          <cell r="M6" t="str">
            <v>GTI - Desenvolvimento Web</v>
          </cell>
        </row>
        <row r="7">
          <cell r="K7" t="str">
            <v>Analista Avançado III</v>
          </cell>
          <cell r="M7" t="str">
            <v>GTI - Governança</v>
          </cell>
        </row>
        <row r="8">
          <cell r="K8" t="str">
            <v>Analista Intermediário I</v>
          </cell>
          <cell r="M8" t="str">
            <v>GTI - Informação</v>
          </cell>
        </row>
        <row r="9">
          <cell r="K9" t="str">
            <v>Analista Intermediário II</v>
          </cell>
          <cell r="M9" t="str">
            <v>GTI - Produção</v>
          </cell>
        </row>
        <row r="10">
          <cell r="K10" t="str">
            <v>Analista Intermediário III</v>
          </cell>
          <cell r="M10" t="str">
            <v>GTI - Produção II</v>
          </cell>
        </row>
        <row r="11">
          <cell r="K11" t="str">
            <v>Analista Básico I</v>
          </cell>
          <cell r="M11" t="str">
            <v>GTI - Sistemas de Negócios</v>
          </cell>
        </row>
        <row r="12">
          <cell r="K12" t="str">
            <v>Analista Básico II</v>
          </cell>
          <cell r="M12" t="str">
            <v>GTI - Sistemas Adm</v>
          </cell>
        </row>
        <row r="13">
          <cell r="K13" t="str">
            <v>Analista Básico III</v>
          </cell>
          <cell r="M13" t="str">
            <v>Help Desk</v>
          </cell>
        </row>
        <row r="14">
          <cell r="K14" t="str">
            <v>Programador Avançado I</v>
          </cell>
          <cell r="M14" t="str">
            <v>Marketing</v>
          </cell>
        </row>
        <row r="15">
          <cell r="K15" t="str">
            <v>Programador Avançado II</v>
          </cell>
          <cell r="M15" t="str">
            <v xml:space="preserve">Service Desk </v>
          </cell>
        </row>
        <row r="16">
          <cell r="K16" t="str">
            <v>Programador Avançado III</v>
          </cell>
          <cell r="M16" t="str">
            <v>Suporte</v>
          </cell>
        </row>
        <row r="17">
          <cell r="K17" t="str">
            <v>Programador Intermediário I</v>
          </cell>
          <cell r="M17" t="str">
            <v>Projeto</v>
          </cell>
        </row>
        <row r="18">
          <cell r="K18" t="str">
            <v>Programador Intermediário II</v>
          </cell>
        </row>
        <row r="19">
          <cell r="K19" t="str">
            <v>Programador Intermediário III</v>
          </cell>
        </row>
        <row r="20">
          <cell r="K20" t="str">
            <v>Programador Básico I</v>
          </cell>
        </row>
        <row r="21">
          <cell r="K21" t="str">
            <v>Programador Básico II</v>
          </cell>
        </row>
        <row r="22">
          <cell r="K22" t="str">
            <v>Programador Básico III</v>
          </cell>
        </row>
        <row r="23">
          <cell r="K23" t="str">
            <v>Técnico de Suporte I</v>
          </cell>
        </row>
        <row r="24">
          <cell r="K24" t="str">
            <v>Técnico de Suporte II</v>
          </cell>
        </row>
        <row r="25">
          <cell r="K25" t="str">
            <v>Técnico de Suporte III</v>
          </cell>
        </row>
        <row r="26">
          <cell r="K26" t="str">
            <v>Operador de Computador I</v>
          </cell>
        </row>
        <row r="27">
          <cell r="K27" t="str">
            <v>Operador de Computador II</v>
          </cell>
        </row>
        <row r="28">
          <cell r="K28" t="str">
            <v>Operador de Computador III</v>
          </cell>
        </row>
        <row r="29">
          <cell r="K29" t="str">
            <v>Assistente Técnico I</v>
          </cell>
        </row>
        <row r="30">
          <cell r="K30" t="str">
            <v>Assistente Técnico II</v>
          </cell>
        </row>
        <row r="31">
          <cell r="K31" t="str">
            <v>Assistente Técnico III</v>
          </cell>
        </row>
        <row r="32">
          <cell r="K32" t="str">
            <v>Atendente HelpDesk I</v>
          </cell>
        </row>
        <row r="33">
          <cell r="K33" t="str">
            <v>Atendente HelpDesk II</v>
          </cell>
        </row>
        <row r="34">
          <cell r="K34" t="str">
            <v>Atendente HelpDesk III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C5B929-01AC-4E6E-BC6A-6D156B5C3334}" name="Tabela1" displayName="Tabela1" ref="A1:D46" totalsRowShown="0">
  <autoFilter ref="A1:D46" xr:uid="{F4C5B929-01AC-4E6E-BC6A-6D156B5C3334}"/>
  <sortState xmlns:xlrd2="http://schemas.microsoft.com/office/spreadsheetml/2017/richdata2" ref="A2:D46">
    <sortCondition ref="A1:A46"/>
  </sortState>
  <tableColumns count="4">
    <tableColumn id="1" xr3:uid="{16A3431C-5950-4290-BE47-7EA69D01BD40}" name="NOME"/>
    <tableColumn id="2" xr3:uid="{D1F6DB3F-0D53-4480-B64C-9D5B0A721390}" name="SITUAÇÃO"/>
    <tableColumn id="3" xr3:uid="{93297671-07BC-41C7-997F-FF0C8781CFCF}" name="DESCEVENTO" dataDxfId="4"/>
    <tableColumn id="4" xr3:uid="{0FA7534F-EEDA-4F6B-83D1-263EA9364D1B}" name="março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"/>
  <sheetViews>
    <sheetView showGridLines="0" tabSelected="1" topLeftCell="A4" zoomScale="85" zoomScaleNormal="85" workbookViewId="0">
      <pane xSplit="2" ySplit="6" topLeftCell="C10" activePane="bottomRight" state="frozen"/>
      <selection activeCell="A4" sqref="A4"/>
      <selection pane="topRight" activeCell="C4" sqref="C4"/>
      <selection pane="bottomLeft" activeCell="A10" sqref="A10"/>
      <selection pane="bottomRight" activeCell="H23" sqref="H23"/>
    </sheetView>
  </sheetViews>
  <sheetFormatPr defaultColWidth="32.7109375" defaultRowHeight="15" x14ac:dyDescent="0.25"/>
  <cols>
    <col min="1" max="1" width="7.5703125" style="21" customWidth="1"/>
    <col min="2" max="2" width="49" style="14" bestFit="1" customWidth="1"/>
    <col min="3" max="3" width="16.140625" style="14" customWidth="1"/>
    <col min="4" max="4" width="16.28515625" style="14" customWidth="1"/>
    <col min="5" max="5" width="51.5703125" style="20" customWidth="1"/>
    <col min="6" max="6" width="7.28515625" style="21" customWidth="1"/>
    <col min="7" max="7" width="7.140625" style="21" customWidth="1"/>
    <col min="8" max="8" width="31.7109375" style="14" customWidth="1"/>
    <col min="9" max="9" width="21" style="20" bestFit="1" customWidth="1"/>
    <col min="10" max="10" width="12.85546875" style="14" customWidth="1"/>
    <col min="11" max="11" width="14.5703125" style="14" bestFit="1" customWidth="1"/>
    <col min="12" max="12" width="10.85546875" style="21" customWidth="1"/>
    <col min="13" max="13" width="15.85546875" style="21" customWidth="1"/>
    <col min="14" max="14" width="18.28515625" style="25" customWidth="1"/>
    <col min="15" max="15" width="11.85546875" style="21" customWidth="1"/>
    <col min="16" max="16" width="13.140625" style="21" customWidth="1"/>
    <col min="17" max="17" width="18" style="59" customWidth="1"/>
    <col min="18" max="18" width="49.42578125" style="22" customWidth="1"/>
    <col min="19" max="19" width="46.85546875" style="37" bestFit="1" customWidth="1"/>
    <col min="20" max="20" width="8.140625" style="38" bestFit="1" customWidth="1"/>
    <col min="21" max="16384" width="32.7109375" style="18"/>
  </cols>
  <sheetData>
    <row r="1" spans="1:20" s="1" customFormat="1" x14ac:dyDescent="0.25">
      <c r="A1" s="53"/>
      <c r="B1" s="2"/>
      <c r="C1" s="2"/>
      <c r="D1" s="2"/>
      <c r="E1" s="9"/>
      <c r="F1" s="53"/>
      <c r="G1" s="53"/>
      <c r="H1" s="2"/>
      <c r="I1" s="9"/>
      <c r="J1" s="8"/>
      <c r="K1" s="8"/>
      <c r="L1" s="8"/>
      <c r="M1" s="8"/>
      <c r="N1" s="27"/>
      <c r="O1" s="7"/>
      <c r="P1" s="7"/>
      <c r="Q1" s="56"/>
      <c r="R1" s="15"/>
      <c r="S1"/>
      <c r="T1" s="31"/>
    </row>
    <row r="2" spans="1:20" s="1" customFormat="1" ht="15.75" thickBot="1" x14ac:dyDescent="0.3">
      <c r="A2" s="53"/>
      <c r="B2" s="2"/>
      <c r="C2" s="2"/>
      <c r="D2" s="2"/>
      <c r="E2" s="9"/>
      <c r="F2" s="53"/>
      <c r="G2" s="53"/>
      <c r="H2" s="2"/>
      <c r="I2" s="9"/>
      <c r="J2" s="8"/>
      <c r="K2" s="8"/>
      <c r="L2" s="8"/>
      <c r="M2" s="8"/>
      <c r="N2" s="27"/>
      <c r="O2" s="7"/>
      <c r="P2" s="7"/>
      <c r="Q2" s="56"/>
      <c r="R2" s="16"/>
      <c r="S2"/>
      <c r="T2" s="31"/>
    </row>
    <row r="3" spans="1:20" s="1" customFormat="1" x14ac:dyDescent="0.25">
      <c r="A3" s="54"/>
      <c r="E3" s="106" t="s">
        <v>12</v>
      </c>
      <c r="F3" s="107"/>
      <c r="G3" s="107"/>
      <c r="H3" s="107"/>
      <c r="I3" s="107"/>
      <c r="J3" s="107"/>
      <c r="K3" s="107"/>
      <c r="L3" s="107"/>
      <c r="M3" s="108"/>
      <c r="N3" s="27"/>
      <c r="O3" s="7"/>
      <c r="P3" s="7"/>
      <c r="Q3" s="56"/>
      <c r="R3" s="15"/>
      <c r="S3"/>
      <c r="T3" s="31"/>
    </row>
    <row r="4" spans="1:20" s="1" customFormat="1" x14ac:dyDescent="0.25">
      <c r="A4" s="54"/>
      <c r="E4" s="109" t="s">
        <v>24</v>
      </c>
      <c r="F4" s="110"/>
      <c r="G4" s="110"/>
      <c r="H4" s="110"/>
      <c r="I4" s="110"/>
      <c r="J4" s="110"/>
      <c r="K4" s="110"/>
      <c r="L4" s="110"/>
      <c r="M4" s="111"/>
      <c r="N4" s="7"/>
      <c r="O4" s="7"/>
      <c r="P4" s="11"/>
      <c r="Q4" s="57"/>
      <c r="R4" s="15"/>
      <c r="S4"/>
      <c r="T4" s="31"/>
    </row>
    <row r="5" spans="1:20" s="1" customFormat="1" x14ac:dyDescent="0.25">
      <c r="A5" s="54"/>
      <c r="E5" s="109" t="s">
        <v>22</v>
      </c>
      <c r="F5" s="110"/>
      <c r="G5" s="110"/>
      <c r="H5" s="110"/>
      <c r="I5" s="110"/>
      <c r="J5" s="110"/>
      <c r="K5" s="110"/>
      <c r="L5" s="110"/>
      <c r="M5" s="111"/>
      <c r="N5" s="10"/>
      <c r="O5" s="10"/>
      <c r="P5" s="23"/>
      <c r="Q5" s="57"/>
      <c r="R5" s="24"/>
      <c r="S5"/>
      <c r="T5" s="31"/>
    </row>
    <row r="6" spans="1:20" s="1" customFormat="1" ht="15.75" thickBot="1" x14ac:dyDescent="0.3">
      <c r="A6" s="54"/>
      <c r="E6" s="112" t="s">
        <v>23</v>
      </c>
      <c r="F6" s="113"/>
      <c r="G6" s="113"/>
      <c r="H6" s="113"/>
      <c r="I6" s="113"/>
      <c r="J6" s="113"/>
      <c r="K6" s="113"/>
      <c r="L6" s="113"/>
      <c r="M6" s="114"/>
      <c r="N6" s="7"/>
      <c r="O6" s="7"/>
      <c r="P6" s="7"/>
      <c r="Q6" s="56"/>
      <c r="R6" s="17"/>
      <c r="S6"/>
      <c r="T6" s="31"/>
    </row>
    <row r="7" spans="1:20" s="1" customFormat="1" x14ac:dyDescent="0.25">
      <c r="A7" s="115" t="s">
        <v>14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6"/>
      <c r="N7" s="115"/>
      <c r="O7" s="115"/>
      <c r="P7" s="115"/>
      <c r="Q7" s="115"/>
      <c r="R7" s="115"/>
      <c r="S7"/>
      <c r="T7" s="31"/>
    </row>
    <row r="8" spans="1:20" s="1" customFormat="1" x14ac:dyDescent="0.25">
      <c r="A8" s="117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8"/>
      <c r="N8" s="117"/>
      <c r="O8" s="117"/>
      <c r="P8" s="117"/>
      <c r="Q8" s="117"/>
      <c r="R8" s="117"/>
      <c r="S8"/>
      <c r="T8" s="31"/>
    </row>
    <row r="9" spans="1:20" s="1" customFormat="1" ht="45" x14ac:dyDescent="0.25">
      <c r="A9" s="3" t="s">
        <v>6</v>
      </c>
      <c r="B9" s="12" t="s">
        <v>0</v>
      </c>
      <c r="C9" s="3" t="s">
        <v>82</v>
      </c>
      <c r="D9" s="3" t="s">
        <v>83</v>
      </c>
      <c r="E9" s="12" t="s">
        <v>9</v>
      </c>
      <c r="F9" s="3" t="s">
        <v>72</v>
      </c>
      <c r="G9" s="3" t="s">
        <v>29</v>
      </c>
      <c r="H9" s="4" t="s">
        <v>1</v>
      </c>
      <c r="I9" s="12" t="s">
        <v>2</v>
      </c>
      <c r="J9" s="6" t="s">
        <v>4</v>
      </c>
      <c r="K9" s="6" t="s">
        <v>5</v>
      </c>
      <c r="L9" s="6" t="s">
        <v>7</v>
      </c>
      <c r="M9" s="5" t="s">
        <v>8</v>
      </c>
      <c r="N9" s="5" t="s">
        <v>11</v>
      </c>
      <c r="O9" s="5" t="s">
        <v>13</v>
      </c>
      <c r="P9" s="5" t="s">
        <v>10</v>
      </c>
      <c r="Q9" s="58" t="s">
        <v>52</v>
      </c>
      <c r="R9" s="13" t="s">
        <v>3</v>
      </c>
      <c r="S9"/>
      <c r="T9" s="31"/>
    </row>
    <row r="10" spans="1:20" s="2" customFormat="1" x14ac:dyDescent="0.25">
      <c r="A10" s="70">
        <v>1</v>
      </c>
      <c r="B10" s="40" t="s">
        <v>98</v>
      </c>
      <c r="C10" s="63"/>
      <c r="D10" s="63" t="s">
        <v>84</v>
      </c>
      <c r="E10" s="26" t="str">
        <f>VLOOKUP(B10,'Venda 2024-2025'!$A$2:$F$240,4,0)</f>
        <v>Operador de Produção</v>
      </c>
      <c r="F10" s="55" t="str">
        <f>VLOOKUP(B10,'Venda 2024-2025'!$A$2:$F$240,5,0)</f>
        <v>SR</v>
      </c>
      <c r="G10" s="55">
        <f>VLOOKUP(B10,'Venda 2024-2025'!$A$2:$F$240,6,0)</f>
        <v>1</v>
      </c>
      <c r="H10" s="26" t="str">
        <f>VLOOKUP(B10,'Venda 2024-2025'!$A$2:$F$240,2,0)</f>
        <v>GTI – Operação e Sustentação</v>
      </c>
      <c r="I10" s="26" t="str">
        <f>VLOOKUP(B10,'Venda 2024-2025'!$A$2:$G$79,7,0)</f>
        <v>Marcelo Santarem</v>
      </c>
      <c r="J10" s="36">
        <v>45839</v>
      </c>
      <c r="K10" s="36">
        <v>45869</v>
      </c>
      <c r="L10" s="51">
        <v>0.33333333333333331</v>
      </c>
      <c r="M10" s="79">
        <v>7.666666666666667</v>
      </c>
      <c r="N10" s="71">
        <v>6</v>
      </c>
      <c r="O10" s="69"/>
      <c r="P10" s="28">
        <f t="shared" ref="P10:P45" si="0">N10+O10</f>
        <v>6</v>
      </c>
      <c r="Q10" s="64" t="str">
        <f>_xlfn.XLOOKUP(B10,Tabela1[NOME],Tabela1[março],"00:00:00")</f>
        <v>(+) 00:22:00</v>
      </c>
      <c r="R10" s="67" t="s">
        <v>201</v>
      </c>
      <c r="S10" s="39"/>
      <c r="T10"/>
    </row>
    <row r="11" spans="1:20" s="2" customFormat="1" x14ac:dyDescent="0.25">
      <c r="A11" s="70">
        <f>A10+1</f>
        <v>2</v>
      </c>
      <c r="B11" s="40" t="s">
        <v>102</v>
      </c>
      <c r="C11" s="63"/>
      <c r="D11" s="63" t="s">
        <v>84</v>
      </c>
      <c r="E11" s="26" t="str">
        <f>VLOOKUP(B11,'Venda 2024-2025'!$A$2:$F$240,4,0)</f>
        <v>Desenvolvedor Fullstack</v>
      </c>
      <c r="F11" s="55" t="str">
        <f>VLOOKUP(B11,'Venda 2024-2025'!$A$2:$F$240,5,0)</f>
        <v>SR</v>
      </c>
      <c r="G11" s="55">
        <f>VLOOKUP(B11,'Venda 2024-2025'!$A$2:$F$240,6,0)</f>
        <v>3</v>
      </c>
      <c r="H11" s="26" t="str">
        <f>VLOOKUP(B11,'Venda 2024-2025'!$A$2:$F$240,2,0)</f>
        <v>GTI - Governança</v>
      </c>
      <c r="I11" s="26" t="str">
        <f>VLOOKUP(B11,'Venda 2024-2025'!$A$2:$G$79,7,0)</f>
        <v>Regina Celia</v>
      </c>
      <c r="J11" s="36">
        <v>45839</v>
      </c>
      <c r="K11" s="36">
        <v>45869</v>
      </c>
      <c r="L11" s="60">
        <v>0.33333333333333331</v>
      </c>
      <c r="M11" s="79">
        <v>7.666666666666667</v>
      </c>
      <c r="N11" s="71">
        <v>7.333333333333333</v>
      </c>
      <c r="O11" s="68"/>
      <c r="P11" s="28">
        <f t="shared" si="0"/>
        <v>7.333333333333333</v>
      </c>
      <c r="Q11" s="64" t="str">
        <f>_xlfn.XLOOKUP(B11,Tabela1[NOME],Tabela1[março],"00:00:00")</f>
        <v>(-) 01:31:00</v>
      </c>
      <c r="R11" s="67" t="s">
        <v>202</v>
      </c>
      <c r="S11" s="37"/>
      <c r="T11"/>
    </row>
    <row r="12" spans="1:20" s="2" customFormat="1" x14ac:dyDescent="0.25">
      <c r="A12" s="70">
        <f t="shared" ref="A12:A47" si="1">A11+1</f>
        <v>3</v>
      </c>
      <c r="B12" s="40" t="s">
        <v>99</v>
      </c>
      <c r="C12" s="63"/>
      <c r="D12" s="63" t="s">
        <v>84</v>
      </c>
      <c r="E12" s="26" t="str">
        <f>VLOOKUP(B12,'Venda 2024-2025'!$A$2:$F$240,4,0)</f>
        <v>Operador de Produção</v>
      </c>
      <c r="F12" s="55" t="str">
        <f>VLOOKUP(B12,'Venda 2024-2025'!$A$2:$F$240,5,0)</f>
        <v>SR</v>
      </c>
      <c r="G12" s="55">
        <f>VLOOKUP(B12,'Venda 2024-2025'!$A$2:$F$240,6,0)</f>
        <v>2</v>
      </c>
      <c r="H12" s="26" t="str">
        <f>VLOOKUP(B12,'Venda 2024-2025'!$A$2:$F$240,2,0)</f>
        <v>GTI – Operação e Sustentação</v>
      </c>
      <c r="I12" s="26" t="str">
        <f>VLOOKUP(B12,'Venda 2024-2025'!$A$2:$G$79,7,0)</f>
        <v>Marcelo Santarem</v>
      </c>
      <c r="J12" s="36">
        <v>45839</v>
      </c>
      <c r="K12" s="36">
        <v>45869</v>
      </c>
      <c r="L12" s="51">
        <v>0.25</v>
      </c>
      <c r="M12" s="79">
        <v>6.25</v>
      </c>
      <c r="N12" s="71">
        <v>3.2083333333333335</v>
      </c>
      <c r="O12" s="69">
        <v>3.0416666666666665</v>
      </c>
      <c r="P12" s="28">
        <f t="shared" si="0"/>
        <v>6.25</v>
      </c>
      <c r="Q12" s="64" t="str">
        <f>_xlfn.XLOOKUP(B12,Tabela1[NOME],Tabela1[março],"00:00:00")</f>
        <v>(+) 00:51:00*</v>
      </c>
      <c r="R12" s="67"/>
      <c r="S12" s="37"/>
      <c r="T12"/>
    </row>
    <row r="13" spans="1:20" s="2" customFormat="1" ht="15" customHeight="1" x14ac:dyDescent="0.25">
      <c r="A13" s="70">
        <f t="shared" si="1"/>
        <v>4</v>
      </c>
      <c r="B13" s="40" t="s">
        <v>64</v>
      </c>
      <c r="C13" s="63">
        <v>44019</v>
      </c>
      <c r="D13" s="63" t="s">
        <v>84</v>
      </c>
      <c r="E13" s="26" t="str">
        <f>VLOOKUP(B13,'Venda 2024-2025'!$A$2:$F$240,4,0)</f>
        <v>Operador de Produção</v>
      </c>
      <c r="F13" s="55" t="str">
        <f>VLOOKUP(B13,'Venda 2024-2025'!$A$2:$F$240,5,0)</f>
        <v>SR</v>
      </c>
      <c r="G13" s="55">
        <f>VLOOKUP(B13,'Venda 2024-2025'!$A$2:$F$240,6,0)</f>
        <v>2</v>
      </c>
      <c r="H13" s="26" t="str">
        <f>VLOOKUP(B13,'Venda 2024-2025'!$A$2:$F$240,2,0)</f>
        <v>GTI – Operação e Sustentação</v>
      </c>
      <c r="I13" s="26" t="str">
        <f>VLOOKUP(B13,'Venda 2024-2025'!$A$2:$G$79,7,0)</f>
        <v>Marcelo Santarem</v>
      </c>
      <c r="J13" s="36">
        <v>45839</v>
      </c>
      <c r="K13" s="36">
        <v>45869</v>
      </c>
      <c r="L13" s="51">
        <v>0.25</v>
      </c>
      <c r="M13" s="79">
        <v>6</v>
      </c>
      <c r="N13" s="71">
        <v>1.583333333333333</v>
      </c>
      <c r="O13" s="69">
        <v>4.416666666666667</v>
      </c>
      <c r="P13" s="28">
        <f t="shared" si="0"/>
        <v>6</v>
      </c>
      <c r="Q13" s="64" t="str">
        <f>_xlfn.XLOOKUP(B13,Tabela1[NOME],Tabela1[março],"00:00:00")</f>
        <v>(+) 04:12:00*</v>
      </c>
      <c r="R13" s="67" t="s">
        <v>203</v>
      </c>
      <c r="S13" s="37"/>
      <c r="T13" s="37"/>
    </row>
    <row r="14" spans="1:20" s="2" customFormat="1" x14ac:dyDescent="0.25">
      <c r="A14" s="70">
        <f t="shared" si="1"/>
        <v>5</v>
      </c>
      <c r="B14" s="40" t="s">
        <v>76</v>
      </c>
      <c r="C14" s="63">
        <v>44888</v>
      </c>
      <c r="D14" s="63" t="s">
        <v>84</v>
      </c>
      <c r="E14" s="26" t="str">
        <f>VLOOKUP(B14,'Venda 2024-2025'!$A$2:$F$240,4,0)</f>
        <v>Analista de Infraestrutura - Cloud Computing</v>
      </c>
      <c r="F14" s="55" t="str">
        <f>VLOOKUP(B14,'Venda 2024-2025'!$A$2:$F$240,5,0)</f>
        <v>JR</v>
      </c>
      <c r="G14" s="55">
        <f>VLOOKUP(B14,'Venda 2024-2025'!$A$2:$F$240,6,0)</f>
        <v>3</v>
      </c>
      <c r="H14" s="26" t="str">
        <f>VLOOKUP(B14,'Venda 2024-2025'!$A$2:$F$240,2,0)</f>
        <v>GTI - Requisitos</v>
      </c>
      <c r="I14" s="26" t="str">
        <f>VLOOKUP(B14,'Venda 2024-2025'!$A$2:$G$79,7,0)</f>
        <v>Aline Sousa</v>
      </c>
      <c r="J14" s="36">
        <v>45839</v>
      </c>
      <c r="K14" s="36">
        <v>45869</v>
      </c>
      <c r="L14" s="60">
        <v>0.33333333333333331</v>
      </c>
      <c r="M14" s="79">
        <v>7.666666666666667</v>
      </c>
      <c r="N14" s="71">
        <v>7.333333333333333</v>
      </c>
      <c r="O14" s="69"/>
      <c r="P14" s="28">
        <f t="shared" si="0"/>
        <v>7.333333333333333</v>
      </c>
      <c r="Q14" s="64" t="str">
        <f>_xlfn.XLOOKUP(B14,Tabela1[NOME],Tabela1[março],"00:00:00")</f>
        <v>(-) 00:10:00</v>
      </c>
      <c r="R14" s="67" t="s">
        <v>202</v>
      </c>
      <c r="S14" s="37"/>
      <c r="T14" s="37"/>
    </row>
    <row r="15" spans="1:20" s="2" customFormat="1" x14ac:dyDescent="0.25">
      <c r="A15" s="70">
        <f t="shared" si="1"/>
        <v>6</v>
      </c>
      <c r="B15" s="40" t="s">
        <v>74</v>
      </c>
      <c r="C15" s="63"/>
      <c r="D15" s="63"/>
      <c r="E15" s="26" t="str">
        <f>VLOOKUP(B15,'Venda 2024-2025'!$A$2:$F$240,4,0)</f>
        <v>Operador de Produção</v>
      </c>
      <c r="F15" s="55" t="str">
        <f>VLOOKUP(B15,'Venda 2024-2025'!$A$2:$F$240,5,0)</f>
        <v>SR</v>
      </c>
      <c r="G15" s="55">
        <f>VLOOKUP(B15,'Venda 2024-2025'!$A$2:$F$240,6,0)</f>
        <v>2</v>
      </c>
      <c r="H15" s="26" t="str">
        <f>VLOOKUP(B15,'Venda 2024-2025'!$A$2:$F$240,2,0)</f>
        <v>GTI – Operação e Sustentação</v>
      </c>
      <c r="I15" s="26" t="str">
        <f>VLOOKUP(B15,'Venda 2024-2025'!$A$2:$G$79,7,0)</f>
        <v>Marcelo Santarem</v>
      </c>
      <c r="J15" s="36">
        <v>45839</v>
      </c>
      <c r="K15" s="36">
        <v>45869</v>
      </c>
      <c r="L15" s="51">
        <v>0.25</v>
      </c>
      <c r="M15" s="79">
        <v>3.75</v>
      </c>
      <c r="N15" s="71">
        <v>3.3333333333333335</v>
      </c>
      <c r="O15" s="69">
        <v>0.41666666666666669</v>
      </c>
      <c r="P15" s="28">
        <f t="shared" si="0"/>
        <v>3.75</v>
      </c>
      <c r="Q15" s="64" t="str">
        <f>_xlfn.XLOOKUP(B15,Tabela1[NOME],Tabela1[março],"00:00:00")</f>
        <v>(+) 14:23:00*</v>
      </c>
      <c r="R15" s="67" t="s">
        <v>204</v>
      </c>
      <c r="S15" s="37"/>
      <c r="T15" s="37"/>
    </row>
    <row r="16" spans="1:20" s="2" customFormat="1" x14ac:dyDescent="0.25">
      <c r="A16" s="70">
        <f t="shared" si="1"/>
        <v>7</v>
      </c>
      <c r="B16" s="40" t="s">
        <v>107</v>
      </c>
      <c r="C16" s="63">
        <v>44697</v>
      </c>
      <c r="D16" s="63" t="s">
        <v>84</v>
      </c>
      <c r="E16" s="26" t="str">
        <f>VLOOKUP(B16,'Venda 2024-2025'!$A$2:$F$240,4,0)</f>
        <v xml:space="preserve">Analista de Infraestrutura - Cloud Computing </v>
      </c>
      <c r="F16" s="55" t="str">
        <f>VLOOKUP(B16,'Venda 2024-2025'!$A$2:$F$240,5,0)</f>
        <v>SR</v>
      </c>
      <c r="G16" s="55">
        <f>VLOOKUP(B16,'Venda 2024-2025'!$A$2:$F$240,6,0)</f>
        <v>2</v>
      </c>
      <c r="H16" s="26" t="str">
        <f>VLOOKUP(B16,'Venda 2024-2025'!$A$2:$F$240,2,0)</f>
        <v>GTI – Operação e Sustentação</v>
      </c>
      <c r="I16" s="26" t="str">
        <f>VLOOKUP(B16,'Venda 2024-2025'!$A$2:$G$79,7,0)</f>
        <v>Marcelo Santarem</v>
      </c>
      <c r="J16" s="36">
        <v>45839</v>
      </c>
      <c r="K16" s="36">
        <v>45869</v>
      </c>
      <c r="L16" s="51">
        <v>0.33333333333333331</v>
      </c>
      <c r="M16" s="79">
        <v>7.666666666666667</v>
      </c>
      <c r="N16" s="71">
        <v>7.666666666666667</v>
      </c>
      <c r="O16" s="69"/>
      <c r="P16" s="28">
        <f t="shared" si="0"/>
        <v>7.666666666666667</v>
      </c>
      <c r="Q16" s="64" t="str">
        <f>_xlfn.XLOOKUP(B16,Tabela1[NOME],Tabela1[março],"00:00:00")</f>
        <v>(+) 00:38:00</v>
      </c>
      <c r="R16" s="67"/>
      <c r="S16" s="37"/>
      <c r="T16" s="37"/>
    </row>
    <row r="17" spans="1:20" s="2" customFormat="1" x14ac:dyDescent="0.25">
      <c r="A17" s="70">
        <f t="shared" si="1"/>
        <v>8</v>
      </c>
      <c r="B17" s="40" t="s">
        <v>92</v>
      </c>
      <c r="C17" s="63">
        <v>44992</v>
      </c>
      <c r="D17" s="63" t="s">
        <v>84</v>
      </c>
      <c r="E17" s="26" t="str">
        <f>VLOOKUP(B17,'Venda 2024-2025'!$A$2:$F$240,4,0)</f>
        <v>Operador de Produção</v>
      </c>
      <c r="F17" s="55" t="str">
        <f>VLOOKUP(B17,'Venda 2024-2025'!$A$2:$F$240,5,0)</f>
        <v>SR</v>
      </c>
      <c r="G17" s="55">
        <f>VLOOKUP(B17,'Venda 2024-2025'!$A$2:$F$240,6,0)</f>
        <v>2</v>
      </c>
      <c r="H17" s="26" t="str">
        <f>VLOOKUP(B17,'Venda 2024-2025'!$A$2:$F$240,2,0)</f>
        <v>GTI – Operação e Sustentação</v>
      </c>
      <c r="I17" s="26" t="str">
        <f>VLOOKUP(B17,'Venda 2024-2025'!$A$2:$G$79,7,0)</f>
        <v>Marcelo Santarem</v>
      </c>
      <c r="J17" s="36">
        <v>45839</v>
      </c>
      <c r="K17" s="36">
        <v>45869</v>
      </c>
      <c r="L17" s="51">
        <v>0.25</v>
      </c>
      <c r="M17" s="79">
        <v>3.5</v>
      </c>
      <c r="N17" s="71">
        <v>0.875</v>
      </c>
      <c r="O17" s="69">
        <v>2.625</v>
      </c>
      <c r="P17" s="28">
        <f t="shared" si="0"/>
        <v>3.5</v>
      </c>
      <c r="Q17" s="64" t="str">
        <f>_xlfn.XLOOKUP(B17,Tabela1[NOME],Tabela1[março],"00:00:00")</f>
        <v>(-) 04:58:00</v>
      </c>
      <c r="R17" s="67" t="s">
        <v>205</v>
      </c>
      <c r="S17" s="37"/>
      <c r="T17" s="37"/>
    </row>
    <row r="18" spans="1:20" s="2" customFormat="1" x14ac:dyDescent="0.25">
      <c r="A18" s="70">
        <f t="shared" si="1"/>
        <v>9</v>
      </c>
      <c r="B18" s="40" t="s">
        <v>113</v>
      </c>
      <c r="C18" s="63">
        <v>44621</v>
      </c>
      <c r="D18" s="63" t="s">
        <v>84</v>
      </c>
      <c r="E18" s="26" t="str">
        <f>VLOOKUP(B18,'Venda 2024-2025'!$A$2:$F$240,4,0)</f>
        <v>Desenvolvedor FrontEnd</v>
      </c>
      <c r="F18" s="55" t="str">
        <f>VLOOKUP(B18,'Venda 2024-2025'!$A$2:$F$240,5,0)</f>
        <v>JR</v>
      </c>
      <c r="G18" s="55">
        <f>VLOOKUP(B18,'Venda 2024-2025'!$A$2:$F$240,6,0)</f>
        <v>1</v>
      </c>
      <c r="H18" s="26" t="str">
        <f>VLOOKUP(B18,'Venda 2024-2025'!$A$2:$F$240,2,0)</f>
        <v>GTI - Requisitos</v>
      </c>
      <c r="I18" s="26" t="str">
        <f>VLOOKUP(B18,'Venda 2024-2025'!$A$2:$G$79,7,0)</f>
        <v>Aline Sousa</v>
      </c>
      <c r="J18" s="36">
        <v>45839</v>
      </c>
      <c r="K18" s="36">
        <v>45869</v>
      </c>
      <c r="L18" s="51">
        <v>0.33333333333333331</v>
      </c>
      <c r="M18" s="79">
        <v>7.666666666666667</v>
      </c>
      <c r="N18" s="71">
        <v>6.333333333333333</v>
      </c>
      <c r="O18" s="69"/>
      <c r="P18" s="28">
        <f t="shared" si="0"/>
        <v>6.333333333333333</v>
      </c>
      <c r="Q18" s="64" t="str">
        <f>_xlfn.XLOOKUP(B18,Tabela1[NOME],Tabela1[março],"00:00:00")</f>
        <v>00:00:00</v>
      </c>
      <c r="R18" s="67" t="s">
        <v>206</v>
      </c>
      <c r="S18" s="37"/>
      <c r="T18" s="37"/>
    </row>
    <row r="19" spans="1:20" s="2" customFormat="1" x14ac:dyDescent="0.25">
      <c r="A19" s="70">
        <f t="shared" si="1"/>
        <v>10</v>
      </c>
      <c r="B19" s="40" t="s">
        <v>85</v>
      </c>
      <c r="C19" s="63"/>
      <c r="D19" s="63" t="s">
        <v>84</v>
      </c>
      <c r="E19" s="26" t="str">
        <f>VLOOKUP(B19,'Venda 2024-2025'!$A$2:$F$240,4,0)</f>
        <v>Desenvolvedor.Net</v>
      </c>
      <c r="F19" s="55" t="str">
        <f>VLOOKUP(B19,'Venda 2024-2025'!$A$2:$F$240,5,0)</f>
        <v>PL</v>
      </c>
      <c r="G19" s="55">
        <f>VLOOKUP(B19,'Venda 2024-2025'!$A$2:$F$240,6,0)</f>
        <v>1</v>
      </c>
      <c r="H19" s="26" t="str">
        <f>VLOOKUP(B19,'Venda 2024-2025'!$A$2:$F$240,2,0)</f>
        <v>GTI – Integração de Sistemas</v>
      </c>
      <c r="I19" s="26" t="str">
        <f>VLOOKUP(B19,'Venda 2024-2025'!$A$2:$G$79,7,0)</f>
        <v>Lindomar de Sousa</v>
      </c>
      <c r="J19" s="36">
        <v>45839</v>
      </c>
      <c r="K19" s="36">
        <v>45869</v>
      </c>
      <c r="L19" s="51">
        <v>0.33333333333333331</v>
      </c>
      <c r="M19" s="79">
        <v>7.666666666666667</v>
      </c>
      <c r="N19" s="71">
        <v>7.333333333333333</v>
      </c>
      <c r="O19" s="69"/>
      <c r="P19" s="28">
        <f t="shared" si="0"/>
        <v>7.333333333333333</v>
      </c>
      <c r="Q19" s="64" t="str">
        <f>_xlfn.XLOOKUP(B19,Tabela1[NOME],Tabela1[março],"00:00:00")</f>
        <v>(+) 00:13:00</v>
      </c>
      <c r="R19" s="67" t="s">
        <v>202</v>
      </c>
      <c r="S19" s="37"/>
      <c r="T19" s="37"/>
    </row>
    <row r="20" spans="1:20" s="2" customFormat="1" x14ac:dyDescent="0.25">
      <c r="A20" s="70">
        <f t="shared" si="1"/>
        <v>11</v>
      </c>
      <c r="B20" s="40" t="s">
        <v>77</v>
      </c>
      <c r="C20" s="63">
        <v>44363</v>
      </c>
      <c r="D20" s="63" t="s">
        <v>84</v>
      </c>
      <c r="E20" s="26" t="str">
        <f>VLOOKUP(B20,'Venda 2024-2025'!$A$2:$F$240,4,0)</f>
        <v>Desenvolvedor Fullstack</v>
      </c>
      <c r="F20" s="55" t="str">
        <f>VLOOKUP(B20,'Venda 2024-2025'!$A$2:$F$240,5,0)</f>
        <v>SR</v>
      </c>
      <c r="G20" s="55">
        <f>VLOOKUP(B20,'Venda 2024-2025'!$A$2:$F$240,6,0)</f>
        <v>3</v>
      </c>
      <c r="H20" s="26" t="str">
        <f>VLOOKUP(B20,'Venda 2024-2025'!$A$2:$F$240,2,0)</f>
        <v>GTI - Requisitos</v>
      </c>
      <c r="I20" s="26" t="str">
        <f>VLOOKUP(B20,'Venda 2024-2025'!$A$2:$G$79,7,0)</f>
        <v>Aline Sousa</v>
      </c>
      <c r="J20" s="36">
        <v>45839</v>
      </c>
      <c r="K20" s="36">
        <v>45869</v>
      </c>
      <c r="L20" s="51">
        <v>0.33333333333333331</v>
      </c>
      <c r="M20" s="79">
        <v>7.666666666666667</v>
      </c>
      <c r="N20" s="71">
        <v>4.333333333333333</v>
      </c>
      <c r="O20" s="69"/>
      <c r="P20" s="28">
        <f t="shared" si="0"/>
        <v>4.333333333333333</v>
      </c>
      <c r="Q20" s="64" t="str">
        <f>_xlfn.XLOOKUP(B20,Tabela1[NOME],Tabela1[março],"00:00:00")</f>
        <v>(+) 01:05:00</v>
      </c>
      <c r="R20" s="66" t="s">
        <v>207</v>
      </c>
      <c r="S20" s="37"/>
      <c r="T20" s="37"/>
    </row>
    <row r="21" spans="1:20" s="2" customFormat="1" x14ac:dyDescent="0.25">
      <c r="A21" s="70">
        <f t="shared" si="1"/>
        <v>12</v>
      </c>
      <c r="B21" s="40" t="s">
        <v>135</v>
      </c>
      <c r="C21" s="63">
        <v>44272</v>
      </c>
      <c r="D21" s="63" t="s">
        <v>84</v>
      </c>
      <c r="E21" s="26" t="str">
        <f>VLOOKUP(B21,'Venda 2024-2025'!$A$2:$F$240,4,0)</f>
        <v>Analista de Suporte de Sistemas</v>
      </c>
      <c r="F21" s="55" t="str">
        <f>VLOOKUP(B21,'Venda 2024-2025'!$A$2:$F$240,5,0)</f>
        <v>PL</v>
      </c>
      <c r="G21" s="55">
        <f>VLOOKUP(B21,'Venda 2024-2025'!$A$2:$F$240,6,0)</f>
        <v>2</v>
      </c>
      <c r="H21" s="26" t="str">
        <f>VLOOKUP(B21,'Venda 2024-2025'!$A$2:$F$240,2,0)</f>
        <v>GTI - Gestao da Rede de Prestadores</v>
      </c>
      <c r="I21" s="26" t="str">
        <f>VLOOKUP(B21,'Venda 2024-2025'!$A$2:$G$79,7,0)</f>
        <v>Luis Gustavo Guimaraes</v>
      </c>
      <c r="J21" s="36">
        <v>45839</v>
      </c>
      <c r="K21" s="36">
        <v>45869</v>
      </c>
      <c r="L21" s="51">
        <v>0.33333333333333331</v>
      </c>
      <c r="M21" s="79">
        <v>7.666666666666667</v>
      </c>
      <c r="N21" s="71">
        <v>7.333333333333333</v>
      </c>
      <c r="O21" s="69"/>
      <c r="P21" s="28">
        <f t="shared" si="0"/>
        <v>7.333333333333333</v>
      </c>
      <c r="Q21" s="64" t="str">
        <f>_xlfn.XLOOKUP(B21,Tabela1[NOME],Tabela1[março],"00:00:00")</f>
        <v>(-) 07:03:00</v>
      </c>
      <c r="R21" s="66" t="s">
        <v>208</v>
      </c>
      <c r="S21" s="37"/>
      <c r="T21" s="37"/>
    </row>
    <row r="22" spans="1:20" s="2" customFormat="1" x14ac:dyDescent="0.25">
      <c r="A22" s="70">
        <f t="shared" si="1"/>
        <v>13</v>
      </c>
      <c r="B22" s="40" t="s">
        <v>96</v>
      </c>
      <c r="C22" s="63">
        <v>44642</v>
      </c>
      <c r="D22" s="63" t="s">
        <v>84</v>
      </c>
      <c r="E22" s="26" t="str">
        <f>VLOOKUP(B22,'Venda 2024-2025'!$A$2:$F$240,4,0)</f>
        <v>Desenvolvedor Fullstack</v>
      </c>
      <c r="F22" s="55" t="str">
        <f>VLOOKUP(B22,'Venda 2024-2025'!$A$2:$F$240,5,0)</f>
        <v>SR</v>
      </c>
      <c r="G22" s="55">
        <f>VLOOKUP(B22,'Venda 2024-2025'!$A$2:$F$240,6,0)</f>
        <v>2</v>
      </c>
      <c r="H22" s="26" t="str">
        <f>VLOOKUP(B22,'Venda 2024-2025'!$A$2:$F$240,2,0)</f>
        <v>GTI – Integração de Sistemas</v>
      </c>
      <c r="I22" s="26" t="str">
        <f>VLOOKUP(B22,'Venda 2024-2025'!$A$2:$G$79,7,0)</f>
        <v>Lindomar de Sousa</v>
      </c>
      <c r="J22" s="36">
        <v>45839</v>
      </c>
      <c r="K22" s="36">
        <v>45869</v>
      </c>
      <c r="L22" s="60">
        <v>0.33333333333333331</v>
      </c>
      <c r="M22" s="79">
        <v>7.666666666666667</v>
      </c>
      <c r="N22" s="71">
        <v>7.666666666666667</v>
      </c>
      <c r="O22" s="69"/>
      <c r="P22" s="28">
        <f t="shared" si="0"/>
        <v>7.666666666666667</v>
      </c>
      <c r="Q22" s="64" t="str">
        <f>_xlfn.XLOOKUP(B22,Tabela1[NOME],Tabela1[março],"00:00:00")</f>
        <v>(+) 00:11:00</v>
      </c>
      <c r="R22" s="81"/>
      <c r="S22" s="37"/>
      <c r="T22" s="37"/>
    </row>
    <row r="23" spans="1:20" s="2" customFormat="1" x14ac:dyDescent="0.25">
      <c r="A23" s="70">
        <f t="shared" si="1"/>
        <v>14</v>
      </c>
      <c r="B23" s="40" t="s">
        <v>139</v>
      </c>
      <c r="C23" s="63"/>
      <c r="D23" s="63" t="s">
        <v>84</v>
      </c>
      <c r="E23" s="26" t="str">
        <f>VLOOKUP(B23,'Venda 2024-2025'!$A$2:$F$240,4,0)</f>
        <v>Analista de Suporte de Sistemas</v>
      </c>
      <c r="F23" s="55" t="str">
        <f>VLOOKUP(B23,'Venda 2024-2025'!$A$2:$F$240,5,0)</f>
        <v>PL</v>
      </c>
      <c r="G23" s="55">
        <f>VLOOKUP(B23,'Venda 2024-2025'!$A$2:$F$240,6,0)</f>
        <v>1</v>
      </c>
      <c r="H23" s="26" t="str">
        <f>VLOOKUP(B23,'Venda 2024-2025'!$A$2:$F$240,2,0)</f>
        <v>GSTI - Implementação de Segurança</v>
      </c>
      <c r="I23" s="26" t="str">
        <f>VLOOKUP(B23,'Venda 2024-2025'!$A$2:$G$79,7,0)</f>
        <v>MAGNO DE SOUZA LIMA</v>
      </c>
      <c r="J23" s="36">
        <v>45839</v>
      </c>
      <c r="K23" s="36">
        <v>45869</v>
      </c>
      <c r="L23" s="51">
        <v>0.33333333333333331</v>
      </c>
      <c r="M23" s="79">
        <v>7.666666666666667</v>
      </c>
      <c r="N23" s="71">
        <v>7.666666666666667</v>
      </c>
      <c r="O23" s="69"/>
      <c r="P23" s="28">
        <f t="shared" si="0"/>
        <v>7.666666666666667</v>
      </c>
      <c r="Q23" s="64" t="str">
        <f>_xlfn.XLOOKUP(B23,Tabela1[NOME],Tabela1[março],"00:00:00")</f>
        <v>(+) 00:04:00</v>
      </c>
      <c r="R23" s="103"/>
      <c r="S23" s="37"/>
      <c r="T23" s="37"/>
    </row>
    <row r="24" spans="1:20" s="2" customFormat="1" x14ac:dyDescent="0.25">
      <c r="A24" s="70">
        <f t="shared" si="1"/>
        <v>15</v>
      </c>
      <c r="B24" s="40" t="s">
        <v>78</v>
      </c>
      <c r="C24" s="63"/>
      <c r="D24" s="63" t="s">
        <v>84</v>
      </c>
      <c r="E24" s="26" t="str">
        <f>VLOOKUP(B24,'Venda 2024-2025'!$A$2:$F$240,4,0)</f>
        <v>Desenvolvedor Full-Stack</v>
      </c>
      <c r="F24" s="55" t="str">
        <f>VLOOKUP(B24,'Venda 2024-2025'!$A$2:$F$240,5,0)</f>
        <v>SR</v>
      </c>
      <c r="G24" s="55">
        <f>VLOOKUP(B24,'Venda 2024-2025'!$A$2:$F$240,6,0)</f>
        <v>3</v>
      </c>
      <c r="H24" s="26" t="str">
        <f>VLOOKUP(B24,'Venda 2024-2025'!$A$2:$F$240,2,0)</f>
        <v>GTI – Integração de Sistemas</v>
      </c>
      <c r="I24" s="26" t="str">
        <f>VLOOKUP(B24,'Venda 2024-2025'!$A$2:$G$79,7,0)</f>
        <v>Lindomar de Sousa</v>
      </c>
      <c r="J24" s="36">
        <v>45839</v>
      </c>
      <c r="K24" s="36">
        <v>45869</v>
      </c>
      <c r="L24" s="51">
        <v>0.33333333333333331</v>
      </c>
      <c r="M24" s="79">
        <v>7.666666666666667</v>
      </c>
      <c r="N24" s="71">
        <v>7.666666666666667</v>
      </c>
      <c r="O24" s="69"/>
      <c r="P24" s="28">
        <f t="shared" si="0"/>
        <v>7.666666666666667</v>
      </c>
      <c r="Q24" s="64" t="str">
        <f>_xlfn.XLOOKUP(B24,Tabela1[NOME],Tabela1[março],"00:00:00")</f>
        <v>(-) 00:35:00</v>
      </c>
      <c r="R24" s="66"/>
      <c r="S24" s="37"/>
      <c r="T24" s="37"/>
    </row>
    <row r="25" spans="1:20" s="2" customFormat="1" x14ac:dyDescent="0.25">
      <c r="A25" s="70">
        <f t="shared" si="1"/>
        <v>16</v>
      </c>
      <c r="B25" s="40" t="s">
        <v>119</v>
      </c>
      <c r="C25" s="63">
        <v>44837</v>
      </c>
      <c r="D25" s="63" t="s">
        <v>84</v>
      </c>
      <c r="E25" s="26" t="str">
        <f>VLOOKUP(B25,'Venda 2024-2025'!$A$2:$F$240,4,0)</f>
        <v>Analista De Service Desk</v>
      </c>
      <c r="F25" s="55" t="str">
        <f>VLOOKUP(B25,'Venda 2024-2025'!$A$2:$F$240,5,0)</f>
        <v>SR</v>
      </c>
      <c r="G25" s="55">
        <f>VLOOKUP(B25,'Venda 2024-2025'!$A$2:$F$240,6,0)</f>
        <v>2</v>
      </c>
      <c r="H25" s="26" t="str">
        <f>VLOOKUP(B25,'Venda 2024-2025'!$A$2:$F$240,2,0)</f>
        <v>GTI – Operação e Sustentação</v>
      </c>
      <c r="I25" s="26" t="str">
        <f>VLOOKUP(B25,'Venda 2024-2025'!$A$2:$G$79,7,0)</f>
        <v>Marcelo Santarem</v>
      </c>
      <c r="J25" s="36">
        <v>45839</v>
      </c>
      <c r="K25" s="36">
        <v>45869</v>
      </c>
      <c r="L25" s="51">
        <v>0.33333333333333331</v>
      </c>
      <c r="M25" s="79">
        <v>7.666666666666667</v>
      </c>
      <c r="N25" s="71">
        <v>7.666666666666667</v>
      </c>
      <c r="O25" s="69"/>
      <c r="P25" s="28">
        <f t="shared" si="0"/>
        <v>7.666666666666667</v>
      </c>
      <c r="Q25" s="64" t="str">
        <f>_xlfn.XLOOKUP(B25,Tabela1[NOME],Tabela1[março],"00:00:00")</f>
        <v>(-) 03:07:00</v>
      </c>
      <c r="R25" s="66"/>
      <c r="S25" s="37"/>
      <c r="T25" s="37"/>
    </row>
    <row r="26" spans="1:20" s="29" customFormat="1" x14ac:dyDescent="0.25">
      <c r="A26" s="70">
        <f t="shared" si="1"/>
        <v>17</v>
      </c>
      <c r="B26" s="40" t="s">
        <v>54</v>
      </c>
      <c r="C26" s="63">
        <v>44984</v>
      </c>
      <c r="D26" s="63" t="s">
        <v>84</v>
      </c>
      <c r="E26" s="26" t="str">
        <f>VLOOKUP(B26,'Venda 2024-2025'!$A$2:$F$240,4,0)</f>
        <v>Operador de Produção</v>
      </c>
      <c r="F26" s="55" t="str">
        <f>VLOOKUP(B26,'Venda 2024-2025'!$A$2:$F$240,5,0)</f>
        <v>SR</v>
      </c>
      <c r="G26" s="55">
        <f>VLOOKUP(B26,'Venda 2024-2025'!$A$2:$F$240,6,0)</f>
        <v>2</v>
      </c>
      <c r="H26" s="26" t="str">
        <f>VLOOKUP(B26,'Venda 2024-2025'!$A$2:$F$240,2,0)</f>
        <v>GTI – Operação e Sustentação</v>
      </c>
      <c r="I26" s="26" t="str">
        <f>VLOOKUP(B26,'Venda 2024-2025'!$A$2:$G$79,7,0)</f>
        <v>Marcelo Santarem</v>
      </c>
      <c r="J26" s="36">
        <v>45839</v>
      </c>
      <c r="K26" s="36">
        <v>45869</v>
      </c>
      <c r="L26" s="51">
        <v>0.25</v>
      </c>
      <c r="M26" s="79">
        <v>5</v>
      </c>
      <c r="N26" s="71">
        <v>4.666666666666667</v>
      </c>
      <c r="O26" s="69">
        <v>0.33333333333333331</v>
      </c>
      <c r="P26" s="28">
        <f t="shared" si="0"/>
        <v>5</v>
      </c>
      <c r="Q26" s="64" t="str">
        <f>_xlfn.XLOOKUP(B26,Tabela1[NOME],Tabela1[março],"00:00:00")</f>
        <v>(+) 03:00:00*</v>
      </c>
      <c r="R26" s="66" t="s">
        <v>209</v>
      </c>
      <c r="S26" s="37"/>
      <c r="T26" s="37"/>
    </row>
    <row r="27" spans="1:20" s="29" customFormat="1" x14ac:dyDescent="0.25">
      <c r="A27" s="70">
        <f t="shared" si="1"/>
        <v>18</v>
      </c>
      <c r="B27" s="40" t="s">
        <v>55</v>
      </c>
      <c r="C27" s="63">
        <v>44847</v>
      </c>
      <c r="D27" s="63" t="s">
        <v>84</v>
      </c>
      <c r="E27" s="26" t="str">
        <f>VLOOKUP(B27,'Venda 2024-2025'!$A$2:$F$240,4,0)</f>
        <v>Operador de Produção</v>
      </c>
      <c r="F27" s="55" t="str">
        <f>VLOOKUP(B27,'Venda 2024-2025'!$A$2:$F$240,5,0)</f>
        <v>SR</v>
      </c>
      <c r="G27" s="55">
        <f>VLOOKUP(B27,'Venda 2024-2025'!$A$2:$F$240,6,0)</f>
        <v>2</v>
      </c>
      <c r="H27" s="26" t="str">
        <f>VLOOKUP(B27,'Venda 2024-2025'!$A$2:$F$240,2,0)</f>
        <v>GTI – Operação e Sustentação</v>
      </c>
      <c r="I27" s="26" t="str">
        <f>VLOOKUP(B27,'Venda 2024-2025'!$A$2:$G$79,7,0)</f>
        <v>Marcelo Santarem</v>
      </c>
      <c r="J27" s="36">
        <v>45839</v>
      </c>
      <c r="K27" s="36">
        <v>45869</v>
      </c>
      <c r="L27" s="51">
        <v>0.25</v>
      </c>
      <c r="M27" s="79">
        <v>6.5</v>
      </c>
      <c r="N27" s="71">
        <v>6.041666666666667</v>
      </c>
      <c r="O27" s="69">
        <v>0.45833333333333331</v>
      </c>
      <c r="P27" s="28">
        <f t="shared" si="0"/>
        <v>6.5</v>
      </c>
      <c r="Q27" s="64" t="str">
        <f>_xlfn.XLOOKUP(B27,Tabela1[NOME],Tabela1[março],"00:00:00")</f>
        <v>(+) 01:59:00*</v>
      </c>
      <c r="R27" s="66"/>
      <c r="S27" s="37"/>
      <c r="T27" s="37"/>
    </row>
    <row r="28" spans="1:20" s="29" customFormat="1" x14ac:dyDescent="0.25">
      <c r="A28" s="70">
        <f t="shared" si="1"/>
        <v>19</v>
      </c>
      <c r="B28" s="40" t="s">
        <v>141</v>
      </c>
      <c r="C28" s="63">
        <v>44788</v>
      </c>
      <c r="D28" s="63" t="s">
        <v>84</v>
      </c>
      <c r="E28" s="26" t="str">
        <f>VLOOKUP(B28,'Venda 2024-2025'!$A$2:$F$240,4,0)</f>
        <v>Operador de Produção</v>
      </c>
      <c r="F28" s="55" t="str">
        <f>VLOOKUP(B28,'Venda 2024-2025'!$A$2:$F$240,5,0)</f>
        <v>JR</v>
      </c>
      <c r="G28" s="55">
        <f>VLOOKUP(B28,'Venda 2024-2025'!$A$2:$F$240,6,0)</f>
        <v>1</v>
      </c>
      <c r="H28" s="26" t="str">
        <f>VLOOKUP(B28,'Venda 2024-2025'!$A$2:$F$240,2,0)</f>
        <v>GSTI - Implementação de Segurança</v>
      </c>
      <c r="I28" s="26" t="str">
        <f>VLOOKUP(B28,'Venda 2024-2025'!$A$2:$G$79,7,0)</f>
        <v>MAGNO DE SOUZA LIMA</v>
      </c>
      <c r="J28" s="36">
        <v>45839</v>
      </c>
      <c r="K28" s="36">
        <v>45869</v>
      </c>
      <c r="L28" s="51">
        <v>0.33333333333333331</v>
      </c>
      <c r="M28" s="79">
        <v>7.666666666666667</v>
      </c>
      <c r="N28" s="71">
        <v>7.666666666666667</v>
      </c>
      <c r="O28" s="69"/>
      <c r="P28" s="28">
        <f t="shared" si="0"/>
        <v>7.666666666666667</v>
      </c>
      <c r="Q28" s="64" t="str">
        <f>_xlfn.XLOOKUP(B28,Tabela1[NOME],Tabela1[março],"00:00:00")</f>
        <v>(-) 02:37:00</v>
      </c>
      <c r="R28" s="103"/>
      <c r="S28" s="37"/>
      <c r="T28" s="37"/>
    </row>
    <row r="29" spans="1:20" s="19" customFormat="1" x14ac:dyDescent="0.25">
      <c r="A29" s="70">
        <f t="shared" si="1"/>
        <v>20</v>
      </c>
      <c r="B29" s="40" t="s">
        <v>97</v>
      </c>
      <c r="C29" s="98">
        <v>44333</v>
      </c>
      <c r="D29" s="98" t="s">
        <v>84</v>
      </c>
      <c r="E29" s="26" t="str">
        <f>VLOOKUP(B29,'Venda 2024-2025'!$A$2:$F$240,4,0)</f>
        <v>Analista de Infraestrutura  - Big Data/Data Science</v>
      </c>
      <c r="F29" s="55" t="str">
        <f>VLOOKUP(B29,'Venda 2024-2025'!$A$2:$F$240,5,0)</f>
        <v>SR</v>
      </c>
      <c r="G29" s="55">
        <f>VLOOKUP(B29,'Venda 2024-2025'!$A$2:$F$240,6,0)</f>
        <v>3</v>
      </c>
      <c r="H29" s="26" t="str">
        <f>VLOOKUP(B29,'Venda 2024-2025'!$A$2:$F$240,2,0)</f>
        <v>GTI - Implementação Analítica</v>
      </c>
      <c r="I29" s="26" t="str">
        <f>VLOOKUP(B29,'Venda 2024-2025'!$A$2:$G$79,7,0)</f>
        <v>Tatiana Rocha</v>
      </c>
      <c r="J29" s="36">
        <v>45839</v>
      </c>
      <c r="K29" s="36">
        <v>45869</v>
      </c>
      <c r="L29" s="51">
        <v>0.33333333333333331</v>
      </c>
      <c r="M29" s="79">
        <v>7.666666666666667</v>
      </c>
      <c r="N29" s="71">
        <v>7.666666666666667</v>
      </c>
      <c r="O29" s="69"/>
      <c r="P29" s="28">
        <f t="shared" si="0"/>
        <v>7.666666666666667</v>
      </c>
      <c r="Q29" s="64" t="str">
        <f>_xlfn.XLOOKUP(B29,Tabela1[NOME],Tabela1[março],"00:00:00")</f>
        <v>(-) 07:57:00</v>
      </c>
      <c r="R29" s="81"/>
      <c r="S29" s="99"/>
      <c r="T29" s="99"/>
    </row>
    <row r="30" spans="1:20" x14ac:dyDescent="0.25">
      <c r="A30" s="70">
        <f t="shared" si="1"/>
        <v>21</v>
      </c>
      <c r="B30" s="40" t="s">
        <v>69</v>
      </c>
      <c r="C30" s="63"/>
      <c r="D30" s="63" t="s">
        <v>84</v>
      </c>
      <c r="E30" s="26" t="str">
        <f>VLOOKUP(B30,'Venda 2024-2025'!$A$2:$F$240,4,0)</f>
        <v>Web Designer</v>
      </c>
      <c r="F30" s="55" t="str">
        <f>VLOOKUP(B30,'Venda 2024-2025'!$A$2:$F$240,5,0)</f>
        <v>SR</v>
      </c>
      <c r="G30" s="55">
        <f>VLOOKUP(B30,'Venda 2024-2025'!$A$2:$F$240,6,0)</f>
        <v>2</v>
      </c>
      <c r="H30" s="26" t="str">
        <f>VLOOKUP(B30,'Venda 2024-2025'!$A$2:$F$240,2,0)</f>
        <v>Marketing</v>
      </c>
      <c r="I30" s="26" t="str">
        <f>VLOOKUP(B30,'Venda 2024-2025'!$A$2:$G$79,7,0)</f>
        <v>Camila Castro</v>
      </c>
      <c r="J30" s="36">
        <v>45839</v>
      </c>
      <c r="K30" s="36">
        <v>45869</v>
      </c>
      <c r="L30" s="51">
        <v>0.33333333333333331</v>
      </c>
      <c r="M30" s="79">
        <v>7.666666666666667</v>
      </c>
      <c r="N30" s="71">
        <v>6.333333333333333</v>
      </c>
      <c r="O30" s="69"/>
      <c r="P30" s="28">
        <f t="shared" si="0"/>
        <v>6.333333333333333</v>
      </c>
      <c r="Q30" s="64" t="str">
        <f>_xlfn.XLOOKUP(B30,Tabela1[NOME],Tabela1[março],"00:00:00")</f>
        <v>(-) 00:06:00</v>
      </c>
      <c r="R30" s="81" t="s">
        <v>210</v>
      </c>
      <c r="T30" s="37"/>
    </row>
    <row r="31" spans="1:20" s="19" customFormat="1" x14ac:dyDescent="0.25">
      <c r="A31" s="70">
        <f t="shared" si="1"/>
        <v>22</v>
      </c>
      <c r="B31" s="40" t="s">
        <v>15</v>
      </c>
      <c r="C31" s="63"/>
      <c r="D31" s="63" t="s">
        <v>84</v>
      </c>
      <c r="E31" s="26" t="str">
        <f>VLOOKUP(B31,'Venda 2024-2025'!$A$2:$F$240,4,0)</f>
        <v>Analista de Infraestrutura  - Big Data/Data Science</v>
      </c>
      <c r="F31" s="55" t="str">
        <f>VLOOKUP(B31,'Venda 2024-2025'!$A$2:$F$240,5,0)</f>
        <v>SR</v>
      </c>
      <c r="G31" s="55">
        <f>VLOOKUP(B31,'Venda 2024-2025'!$A$2:$F$240,6,0)</f>
        <v>3</v>
      </c>
      <c r="H31" s="26" t="str">
        <f>VLOOKUP(B31,'Venda 2024-2025'!$A$2:$F$240,2,0)</f>
        <v>GTI - Requisitos</v>
      </c>
      <c r="I31" s="26" t="str">
        <f>VLOOKUP(B31,'Venda 2024-2025'!$A$2:$G$79,7,0)</f>
        <v>Aline Sousa</v>
      </c>
      <c r="J31" s="36">
        <v>45839</v>
      </c>
      <c r="K31" s="36">
        <v>45869</v>
      </c>
      <c r="L31" s="51">
        <v>0.33333333333333331</v>
      </c>
      <c r="M31" s="79">
        <v>7.666666666666667</v>
      </c>
      <c r="N31" s="71">
        <v>7.666666666666667</v>
      </c>
      <c r="O31" s="69"/>
      <c r="P31" s="28">
        <f t="shared" si="0"/>
        <v>7.666666666666667</v>
      </c>
      <c r="Q31" s="64" t="str">
        <f>_xlfn.XLOOKUP(B31,Tabela1[NOME],Tabela1[março],"00:00:00")</f>
        <v>(+) 00:11:00</v>
      </c>
      <c r="R31" s="66"/>
      <c r="S31" s="37"/>
      <c r="T31" s="37"/>
    </row>
    <row r="32" spans="1:20" s="19" customFormat="1" ht="13.5" customHeight="1" x14ac:dyDescent="0.25">
      <c r="A32" s="70">
        <f t="shared" si="1"/>
        <v>23</v>
      </c>
      <c r="B32" s="40" t="s">
        <v>65</v>
      </c>
      <c r="C32" s="63">
        <v>44726</v>
      </c>
      <c r="D32" s="63" t="s">
        <v>84</v>
      </c>
      <c r="E32" s="26" t="str">
        <f>VLOOKUP(B32,'Venda 2024-2025'!$A$2:$F$240,4,0)</f>
        <v>Analista de Infraestrutura - Cloud Computing</v>
      </c>
      <c r="F32" s="55" t="str">
        <f>VLOOKUP(B32,'Venda 2024-2025'!$A$2:$F$240,5,0)</f>
        <v>SR</v>
      </c>
      <c r="G32" s="55">
        <f>VLOOKUP(B32,'Venda 2024-2025'!$A$2:$F$240,6,0)</f>
        <v>1</v>
      </c>
      <c r="H32" s="26" t="str">
        <f>VLOOKUP(B32,'Venda 2024-2025'!$A$2:$F$240,2,0)</f>
        <v>GTI – Operação e Sustentação</v>
      </c>
      <c r="I32" s="26" t="str">
        <f>VLOOKUP(B32,'Venda 2024-2025'!$A$2:$G$79,7,0)</f>
        <v>Marcelo Santarem</v>
      </c>
      <c r="J32" s="36">
        <v>45839</v>
      </c>
      <c r="K32" s="36">
        <v>45869</v>
      </c>
      <c r="L32" s="51">
        <v>0.33333333333333331</v>
      </c>
      <c r="M32" s="79">
        <v>7.666666666666667</v>
      </c>
      <c r="N32" s="71">
        <v>7.666666666666667</v>
      </c>
      <c r="O32" s="69"/>
      <c r="P32" s="28">
        <f t="shared" si="0"/>
        <v>7.666666666666667</v>
      </c>
      <c r="Q32" s="64" t="str">
        <f>_xlfn.XLOOKUP(B32,Tabela1[NOME],Tabela1[março],"00:00:00")</f>
        <v>(+) 00:35:00</v>
      </c>
      <c r="R32" s="66"/>
      <c r="S32" s="37"/>
      <c r="T32" s="37"/>
    </row>
    <row r="33" spans="1:20" x14ac:dyDescent="0.25">
      <c r="A33" s="70">
        <f t="shared" si="1"/>
        <v>24</v>
      </c>
      <c r="B33" s="40" t="s">
        <v>115</v>
      </c>
      <c r="C33" s="63">
        <v>44228</v>
      </c>
      <c r="D33" s="63" t="s">
        <v>84</v>
      </c>
      <c r="E33" s="26" t="str">
        <f>VLOOKUP(B33,'Venda 2024-2025'!$A$2:$F$240,4,0)</f>
        <v>Desenvolvedor Fullstack</v>
      </c>
      <c r="F33" s="55" t="str">
        <f>VLOOKUP(B33,'Venda 2024-2025'!$A$2:$F$240,5,0)</f>
        <v>SR</v>
      </c>
      <c r="G33" s="55">
        <f>VLOOKUP(B33,'Venda 2024-2025'!$A$2:$F$240,6,0)</f>
        <v>3</v>
      </c>
      <c r="H33" s="26" t="str">
        <f>VLOOKUP(B33,'Venda 2024-2025'!$A$2:$F$240,2,0)</f>
        <v>GTI - Modelagem Analítica</v>
      </c>
      <c r="I33" s="26" t="str">
        <f>VLOOKUP(B33,'Venda 2024-2025'!$A$2:$G$79,7,0)</f>
        <v>Fernanda Magalhães</v>
      </c>
      <c r="J33" s="36">
        <v>45839</v>
      </c>
      <c r="K33" s="36">
        <v>45869</v>
      </c>
      <c r="L33" s="51">
        <v>0.33333333333333331</v>
      </c>
      <c r="M33" s="79">
        <v>7.666666666666667</v>
      </c>
      <c r="N33" s="71">
        <v>7.666666666666667</v>
      </c>
      <c r="O33" s="69"/>
      <c r="P33" s="28">
        <f t="shared" si="0"/>
        <v>7.666666666666667</v>
      </c>
      <c r="Q33" s="64" t="str">
        <f>_xlfn.XLOOKUP(B33,Tabela1[NOME],Tabela1[março],"00:00:00")</f>
        <v>00:00:00</v>
      </c>
      <c r="R33" s="66"/>
      <c r="T33" s="37"/>
    </row>
    <row r="34" spans="1:20" s="19" customFormat="1" x14ac:dyDescent="0.25">
      <c r="A34" s="70">
        <f t="shared" si="1"/>
        <v>25</v>
      </c>
      <c r="B34" s="40" t="s">
        <v>131</v>
      </c>
      <c r="C34" s="63">
        <v>44643</v>
      </c>
      <c r="D34" s="63" t="s">
        <v>84</v>
      </c>
      <c r="E34" s="26" t="str">
        <f>VLOOKUP(B34,'Venda 2024-2025'!$A$2:$F$240,4,0)</f>
        <v>Analista de Suporte de Sistemas</v>
      </c>
      <c r="F34" s="55" t="str">
        <f>VLOOKUP(B34,'Venda 2024-2025'!$A$2:$F$240,5,0)</f>
        <v>JR</v>
      </c>
      <c r="G34" s="55">
        <f>VLOOKUP(B34,'Venda 2024-2025'!$A$2:$F$240,6,0)</f>
        <v>1</v>
      </c>
      <c r="H34" s="26" t="str">
        <f>VLOOKUP(B34,'Venda 2024-2025'!$A$2:$F$240,2,0)</f>
        <v>Marketing</v>
      </c>
      <c r="I34" s="26" t="str">
        <f>VLOOKUP(B34,'Venda 2024-2025'!$A$2:$G$79,7,0)</f>
        <v>Camila Castro</v>
      </c>
      <c r="J34" s="36">
        <v>45839</v>
      </c>
      <c r="K34" s="36">
        <v>45869</v>
      </c>
      <c r="L34" s="51">
        <v>0.33333333333333331</v>
      </c>
      <c r="M34" s="79">
        <v>7.666666666666667</v>
      </c>
      <c r="N34" s="71">
        <v>7.666666666666667</v>
      </c>
      <c r="O34" s="69"/>
      <c r="P34" s="28">
        <f t="shared" si="0"/>
        <v>7.666666666666667</v>
      </c>
      <c r="Q34" s="64" t="str">
        <f>_xlfn.XLOOKUP(B34,Tabela1[NOME],Tabela1[março],"00:00:00")</f>
        <v>(-) 00:01:00</v>
      </c>
      <c r="R34" s="66"/>
      <c r="S34" s="37"/>
      <c r="T34" s="37"/>
    </row>
    <row r="35" spans="1:20" s="19" customFormat="1" x14ac:dyDescent="0.25">
      <c r="A35" s="70">
        <f t="shared" si="1"/>
        <v>26</v>
      </c>
      <c r="B35" s="40" t="s">
        <v>116</v>
      </c>
      <c r="C35" s="63">
        <v>44956</v>
      </c>
      <c r="D35" s="63" t="s">
        <v>84</v>
      </c>
      <c r="E35" s="26" t="str">
        <f>VLOOKUP(B35,'Venda 2024-2025'!$A$2:$F$240,4,0)</f>
        <v>Desenvolvedor Fullstack</v>
      </c>
      <c r="F35" s="55" t="str">
        <f>VLOOKUP(B35,'Venda 2024-2025'!$A$2:$F$240,5,0)</f>
        <v>SR</v>
      </c>
      <c r="G35" s="55">
        <f>VLOOKUP(B35,'Venda 2024-2025'!$A$2:$F$240,6,0)</f>
        <v>3</v>
      </c>
      <c r="H35" s="26" t="str">
        <f>VLOOKUP(B35,'Venda 2024-2025'!$A$2:$F$240,2,0)</f>
        <v>GTI - Integração de Sistemas</v>
      </c>
      <c r="I35" s="26" t="str">
        <f>VLOOKUP(B35,'Venda 2024-2025'!$A$2:$G$79,7,0)</f>
        <v>Lindomar de Sousa</v>
      </c>
      <c r="J35" s="36">
        <v>45839</v>
      </c>
      <c r="K35" s="36">
        <v>45869</v>
      </c>
      <c r="L35" s="51">
        <v>0.33333333333333331</v>
      </c>
      <c r="M35" s="79">
        <v>7.666666666666667</v>
      </c>
      <c r="N35" s="71">
        <v>7.666666666666667</v>
      </c>
      <c r="O35" s="69"/>
      <c r="P35" s="28">
        <f t="shared" si="0"/>
        <v>7.666666666666667</v>
      </c>
      <c r="Q35" s="64" t="str">
        <f>_xlfn.XLOOKUP(B35,Tabela1[NOME],Tabela1[março],"00:00:00")</f>
        <v>(-) 00:41:00</v>
      </c>
      <c r="R35" s="66"/>
      <c r="S35" s="37"/>
      <c r="T35" s="37"/>
    </row>
    <row r="36" spans="1:20" s="19" customFormat="1" x14ac:dyDescent="0.25">
      <c r="A36" s="70">
        <f t="shared" si="1"/>
        <v>27</v>
      </c>
      <c r="B36" s="40" t="s">
        <v>127</v>
      </c>
      <c r="C36" s="63">
        <v>44697</v>
      </c>
      <c r="D36" s="63" t="s">
        <v>84</v>
      </c>
      <c r="E36" s="26" t="str">
        <f>VLOOKUP(B36,'Venda 2024-2025'!$A$2:$F$240,4,0)</f>
        <v>Designer UI</v>
      </c>
      <c r="F36" s="55" t="str">
        <f>VLOOKUP(B36,'Venda 2024-2025'!$A$2:$F$240,5,0)</f>
        <v>JR</v>
      </c>
      <c r="G36" s="55">
        <f>VLOOKUP(B36,'Venda 2024-2025'!$A$2:$F$240,6,0)</f>
        <v>1</v>
      </c>
      <c r="H36" s="26" t="str">
        <f>VLOOKUP(B36,'Venda 2024-2025'!$A$2:$F$240,2,0)</f>
        <v>GTI – Integração de Sistemas</v>
      </c>
      <c r="I36" s="26" t="str">
        <f>VLOOKUP(B36,'Venda 2024-2025'!$A$2:$G$79,7,0)</f>
        <v>Lindomar de Sousa</v>
      </c>
      <c r="J36" s="36">
        <v>45839</v>
      </c>
      <c r="K36" s="36">
        <v>45869</v>
      </c>
      <c r="L36" s="51">
        <v>0.33333333333333331</v>
      </c>
      <c r="M36" s="79">
        <v>7.666666666666667</v>
      </c>
      <c r="N36" s="71">
        <v>7</v>
      </c>
      <c r="O36" s="69"/>
      <c r="P36" s="28">
        <f t="shared" si="0"/>
        <v>7</v>
      </c>
      <c r="Q36" s="64" t="str">
        <f>_xlfn.XLOOKUP(B36,Tabela1[NOME],Tabela1[março],"00:00:00")</f>
        <v>(+) 02:03:00</v>
      </c>
      <c r="R36" s="66" t="s">
        <v>211</v>
      </c>
      <c r="S36" s="37"/>
      <c r="T36" s="37"/>
    </row>
    <row r="37" spans="1:20" s="29" customFormat="1" x14ac:dyDescent="0.25">
      <c r="A37" s="70">
        <f t="shared" si="1"/>
        <v>28</v>
      </c>
      <c r="B37" s="40" t="s">
        <v>16</v>
      </c>
      <c r="C37" s="63"/>
      <c r="D37" s="63" t="s">
        <v>84</v>
      </c>
      <c r="E37" s="26" t="str">
        <f>VLOOKUP(B37,'Venda 2024-2025'!$A$2:$F$240,4,0)</f>
        <v>PMO</v>
      </c>
      <c r="F37" s="55" t="str">
        <f>VLOOKUP(B37,'Venda 2024-2025'!$A$2:$F$240,5,0)</f>
        <v>SR</v>
      </c>
      <c r="G37" s="55">
        <f>VLOOKUP(B37,'Venda 2024-2025'!$A$2:$F$240,6,0)</f>
        <v>3</v>
      </c>
      <c r="H37" s="26" t="str">
        <f>VLOOKUP(B37,'Venda 2024-2025'!$A$2:$F$240,2,0)</f>
        <v>GTI - Requisitos</v>
      </c>
      <c r="I37" s="26" t="str">
        <f>VLOOKUP(B37,'Venda 2024-2025'!$A$2:$G$79,7,0)</f>
        <v>Aline Sousa</v>
      </c>
      <c r="J37" s="36">
        <v>45839</v>
      </c>
      <c r="K37" s="36">
        <v>45869</v>
      </c>
      <c r="L37" s="51">
        <v>0.33333333333333331</v>
      </c>
      <c r="M37" s="79">
        <v>7.666666666666667</v>
      </c>
      <c r="N37" s="71">
        <v>7.666666666666667</v>
      </c>
      <c r="O37" s="69"/>
      <c r="P37" s="28">
        <f t="shared" si="0"/>
        <v>7.666666666666667</v>
      </c>
      <c r="Q37" s="64" t="str">
        <f>_xlfn.XLOOKUP(B37,Tabela1[NOME],Tabela1[março],"00:00:00")</f>
        <v>00:00:00</v>
      </c>
      <c r="R37" s="66"/>
      <c r="S37" s="37"/>
      <c r="T37" s="37"/>
    </row>
    <row r="38" spans="1:20" x14ac:dyDescent="0.25">
      <c r="A38" s="70">
        <f t="shared" si="1"/>
        <v>29</v>
      </c>
      <c r="B38" s="40" t="s">
        <v>70</v>
      </c>
      <c r="C38" s="63">
        <v>40812</v>
      </c>
      <c r="D38" s="63" t="s">
        <v>84</v>
      </c>
      <c r="E38" s="26" t="str">
        <f>VLOOKUP(B38,'Venda 2024-2025'!$A$2:$F$240,4,0)</f>
        <v>Desenvolvedor de sistemas</v>
      </c>
      <c r="F38" s="55" t="str">
        <f>VLOOKUP(B38,'Venda 2024-2025'!$A$2:$F$240,5,0)</f>
        <v>SR</v>
      </c>
      <c r="G38" s="55">
        <f>VLOOKUP(B38,'Venda 2024-2025'!$A$2:$F$240,6,0)</f>
        <v>1</v>
      </c>
      <c r="H38" s="26" t="str">
        <f>VLOOKUP(B38,'Venda 2024-2025'!$A$2:$F$240,2,0)</f>
        <v>GTI - Modelagem Analítica</v>
      </c>
      <c r="I38" s="26" t="str">
        <f>VLOOKUP(B38,'Venda 2024-2025'!$A$2:$G$79,7,0)</f>
        <v>Fernanda Magalhães</v>
      </c>
      <c r="J38" s="36">
        <v>45839</v>
      </c>
      <c r="K38" s="36">
        <v>45869</v>
      </c>
      <c r="L38" s="51">
        <v>0.33333333333333331</v>
      </c>
      <c r="M38" s="79">
        <v>7.666666666666667</v>
      </c>
      <c r="N38" s="71">
        <v>7.666666666666667</v>
      </c>
      <c r="O38" s="69"/>
      <c r="P38" s="28">
        <f t="shared" si="0"/>
        <v>7.666666666666667</v>
      </c>
      <c r="Q38" s="64" t="str">
        <f>_xlfn.XLOOKUP(B38,Tabela1[NOME],Tabela1[março],"00:00:00")</f>
        <v>(-) 06:24:00</v>
      </c>
      <c r="R38" s="103"/>
    </row>
    <row r="39" spans="1:20" x14ac:dyDescent="0.25">
      <c r="A39" s="70">
        <f t="shared" si="1"/>
        <v>30</v>
      </c>
      <c r="B39" s="101" t="s">
        <v>154</v>
      </c>
      <c r="C39" s="63">
        <v>44868</v>
      </c>
      <c r="D39" s="63" t="s">
        <v>84</v>
      </c>
      <c r="E39" s="26" t="str">
        <f>VLOOKUP(B39,'Venda 2024-2025'!$A$2:$F$240,4,0)</f>
        <v>Designer UI</v>
      </c>
      <c r="F39" s="55" t="str">
        <f>VLOOKUP(B39,'Venda 2024-2025'!$A$2:$F$240,5,0)</f>
        <v>JR</v>
      </c>
      <c r="G39" s="55">
        <f>VLOOKUP(B39,'Venda 2024-2025'!$A$2:$F$240,6,0)</f>
        <v>2</v>
      </c>
      <c r="H39" s="26" t="str">
        <f>VLOOKUP(B39,'Venda 2024-2025'!$A$2:$F$240,2,0)</f>
        <v>GTI – Integração de Sistemas</v>
      </c>
      <c r="I39" s="26" t="str">
        <f>VLOOKUP(B39,'Venda 2024-2025'!$A$2:$G$79,7,0)</f>
        <v>Lindomar de Sousa</v>
      </c>
      <c r="J39" s="36">
        <v>45839</v>
      </c>
      <c r="K39" s="36">
        <v>45869</v>
      </c>
      <c r="L39" s="51">
        <v>0.33333333333333331</v>
      </c>
      <c r="M39" s="79">
        <v>7.666666666666667</v>
      </c>
      <c r="N39" s="71">
        <v>7.666666666666667</v>
      </c>
      <c r="O39" s="69"/>
      <c r="P39" s="28">
        <f t="shared" si="0"/>
        <v>7.666666666666667</v>
      </c>
      <c r="Q39" s="64" t="str">
        <f>_xlfn.XLOOKUP(B39,Tabela1[NOME],Tabela1[março],"00:00:00")</f>
        <v>(-) 03:12:00</v>
      </c>
      <c r="R39" s="103"/>
    </row>
    <row r="40" spans="1:20" x14ac:dyDescent="0.25">
      <c r="A40" s="70">
        <f t="shared" si="1"/>
        <v>31</v>
      </c>
      <c r="B40" s="101" t="s">
        <v>112</v>
      </c>
      <c r="C40" s="63"/>
      <c r="D40" s="63" t="s">
        <v>84</v>
      </c>
      <c r="E40" s="26" t="str">
        <f>VLOOKUP(B40,'Venda 2024-2025'!$A$2:$F$240,4,0)</f>
        <v xml:space="preserve">Desenvolvedor de Sistemas	</v>
      </c>
      <c r="F40" s="55" t="str">
        <f>VLOOKUP(B40,'Venda 2024-2025'!$A$2:$F$240,5,0)</f>
        <v>JR</v>
      </c>
      <c r="G40" s="55">
        <f>VLOOKUP(B40,'Venda 2024-2025'!$A$2:$F$240,6,0)</f>
        <v>1</v>
      </c>
      <c r="H40" s="26" t="str">
        <f>VLOOKUP(B40,'Venda 2024-2025'!$A$2:$F$240,2,0)</f>
        <v>GTI - Requisitos</v>
      </c>
      <c r="I40" s="26" t="str">
        <f>VLOOKUP(B40,'Venda 2024-2025'!$A$2:$G$79,7,0)</f>
        <v>Aline Sousa</v>
      </c>
      <c r="J40" s="36">
        <v>45839</v>
      </c>
      <c r="K40" s="36">
        <v>45869</v>
      </c>
      <c r="L40" s="51">
        <v>0.33333333333333331</v>
      </c>
      <c r="M40" s="79">
        <v>7.666666666666667</v>
      </c>
      <c r="N40" s="71">
        <v>7.666666666666667</v>
      </c>
      <c r="O40" s="69"/>
      <c r="P40" s="28">
        <f t="shared" si="0"/>
        <v>7.666666666666667</v>
      </c>
      <c r="Q40" s="64" t="str">
        <f>_xlfn.XLOOKUP(B40,Tabela1[NOME],Tabela1[março],"00:00:00")</f>
        <v>00:00:00</v>
      </c>
      <c r="R40" s="81"/>
    </row>
    <row r="41" spans="1:20" x14ac:dyDescent="0.25">
      <c r="A41" s="70">
        <f t="shared" si="1"/>
        <v>32</v>
      </c>
      <c r="B41" s="40" t="s">
        <v>49</v>
      </c>
      <c r="C41" s="63"/>
      <c r="D41" s="63" t="s">
        <v>84</v>
      </c>
      <c r="E41" s="26" t="str">
        <f>VLOOKUP(B41,'Venda 2024-2025'!$A$2:$F$240,4,0)</f>
        <v>Analista de Negócio e Requisitos</v>
      </c>
      <c r="F41" s="55" t="str">
        <f>VLOOKUP(B41,'Venda 2024-2025'!$A$2:$F$240,5,0)</f>
        <v>SR</v>
      </c>
      <c r="G41" s="55">
        <f>VLOOKUP(B41,'Venda 2024-2025'!$A$2:$F$240,6,0)</f>
        <v>2</v>
      </c>
      <c r="H41" s="26" t="str">
        <f>VLOOKUP(B41,'Venda 2024-2025'!$A$2:$F$240,2,0)</f>
        <v>GTI - Requisitos</v>
      </c>
      <c r="I41" s="26" t="str">
        <f>VLOOKUP(B41,'Venda 2024-2025'!$A$2:$G$79,7,0)</f>
        <v>Aline Sousa</v>
      </c>
      <c r="J41" s="36">
        <v>45839</v>
      </c>
      <c r="K41" s="36">
        <v>45869</v>
      </c>
      <c r="L41" s="51">
        <v>0.33333333333333331</v>
      </c>
      <c r="M41" s="79">
        <v>7.666666666666667</v>
      </c>
      <c r="N41" s="71">
        <v>7.666666666666667</v>
      </c>
      <c r="O41" s="69"/>
      <c r="P41" s="28">
        <f t="shared" si="0"/>
        <v>7.666666666666667</v>
      </c>
      <c r="Q41" s="64" t="str">
        <f>_xlfn.XLOOKUP(B41,Tabela1[NOME],Tabela1[março],"00:00:00")</f>
        <v>(-) 01:13:00</v>
      </c>
      <c r="R41" s="103"/>
      <c r="S41" s="18"/>
      <c r="T41" s="18"/>
    </row>
    <row r="42" spans="1:20" x14ac:dyDescent="0.25">
      <c r="A42" s="70">
        <f t="shared" si="1"/>
        <v>33</v>
      </c>
      <c r="B42" s="40" t="s">
        <v>17</v>
      </c>
      <c r="C42" s="63"/>
      <c r="D42" s="63" t="s">
        <v>84</v>
      </c>
      <c r="E42" s="26" t="str">
        <f>VLOOKUP(B42,'Venda 2024-2025'!$A$2:$F$240,4,0)</f>
        <v>Operador de Produção</v>
      </c>
      <c r="F42" s="55" t="str">
        <f>VLOOKUP(B42,'Venda 2024-2025'!$A$2:$F$240,5,0)</f>
        <v>SR</v>
      </c>
      <c r="G42" s="55">
        <f>VLOOKUP(B42,'Venda 2024-2025'!$A$2:$F$240,6,0)</f>
        <v>2</v>
      </c>
      <c r="H42" s="26" t="str">
        <f>VLOOKUP(B42,'Venda 2024-2025'!$A$2:$F$240,2,0)</f>
        <v>GTI – Operação e Sustentação</v>
      </c>
      <c r="I42" s="26" t="str">
        <f>VLOOKUP(B42,'Venda 2024-2025'!$A$2:$G$79,7,0)</f>
        <v>Marcelo Santarem</v>
      </c>
      <c r="J42" s="36">
        <v>45839</v>
      </c>
      <c r="K42" s="36">
        <v>45869</v>
      </c>
      <c r="L42" s="51">
        <v>0.25</v>
      </c>
      <c r="M42" s="79">
        <v>6.25</v>
      </c>
      <c r="N42" s="72">
        <v>3.2083333333333335</v>
      </c>
      <c r="O42" s="69">
        <v>3.0416666666666665</v>
      </c>
      <c r="P42" s="28">
        <f t="shared" si="0"/>
        <v>6.25</v>
      </c>
      <c r="Q42" s="64" t="str">
        <f>_xlfn.XLOOKUP(B42,Tabela1[NOME],Tabela1[março],"00:00:00")</f>
        <v>(+) 02:20:00*</v>
      </c>
      <c r="R42" s="103"/>
      <c r="S42" s="18"/>
      <c r="T42" s="18"/>
    </row>
    <row r="43" spans="1:20" x14ac:dyDescent="0.25">
      <c r="A43" s="70">
        <f t="shared" si="1"/>
        <v>34</v>
      </c>
      <c r="B43" s="40" t="s">
        <v>200</v>
      </c>
      <c r="C43" s="63"/>
      <c r="D43" s="63" t="s">
        <v>84</v>
      </c>
      <c r="E43" s="26" t="str">
        <f>VLOOKUP(B43,'Venda 2024-2025'!$A$2:$F$240,4,0)</f>
        <v>Analista De Service Desk</v>
      </c>
      <c r="F43" s="55" t="str">
        <f>VLOOKUP(B43,'Venda 2024-2025'!$A$2:$F$240,5,0)</f>
        <v>SR</v>
      </c>
      <c r="G43" s="55">
        <f>VLOOKUP(B43,'Venda 2024-2025'!$A$2:$F$240,6,0)</f>
        <v>2</v>
      </c>
      <c r="H43" s="26" t="str">
        <f>VLOOKUP(B43,'Venda 2024-2025'!$A$2:$F$240,2,0)</f>
        <v>GTI – Operação e Sustentação</v>
      </c>
      <c r="I43" s="26" t="str">
        <f>VLOOKUP(B43,'Venda 2024-2025'!$A$2:$G$79,7,0)</f>
        <v>Marcelo Santarem</v>
      </c>
      <c r="J43" s="36">
        <v>45839</v>
      </c>
      <c r="K43" s="36">
        <v>45869</v>
      </c>
      <c r="L43" s="51">
        <v>0.33333333333333331</v>
      </c>
      <c r="M43" s="79">
        <v>7.666666666666667</v>
      </c>
      <c r="N43" s="71">
        <v>1</v>
      </c>
      <c r="O43" s="40"/>
      <c r="P43" s="28">
        <f t="shared" si="0"/>
        <v>1</v>
      </c>
      <c r="Q43" s="64" t="str">
        <f>_xlfn.XLOOKUP(B43,Tabela1[NOME],Tabela1[março],"00:00:00")</f>
        <v>00:00:00</v>
      </c>
      <c r="R43" s="103" t="s">
        <v>212</v>
      </c>
      <c r="S43" s="38"/>
      <c r="T43" s="18"/>
    </row>
    <row r="44" spans="1:20" x14ac:dyDescent="0.25">
      <c r="A44" s="70">
        <f t="shared" si="1"/>
        <v>35</v>
      </c>
      <c r="B44" s="40" t="s">
        <v>142</v>
      </c>
      <c r="C44" s="63"/>
      <c r="D44" s="63" t="s">
        <v>84</v>
      </c>
      <c r="E44" s="26" t="str">
        <f>VLOOKUP(B44,'Venda 2024-2025'!$A$2:$F$240,4,0)</f>
        <v>Analista De Service Desk</v>
      </c>
      <c r="F44" s="55" t="str">
        <f>VLOOKUP(B44,'Venda 2024-2025'!$A$2:$F$240,5,0)</f>
        <v>SR</v>
      </c>
      <c r="G44" s="55">
        <f>VLOOKUP(B44,'Venda 2024-2025'!$A$2:$F$240,6,0)</f>
        <v>2</v>
      </c>
      <c r="H44" s="26" t="str">
        <f>VLOOKUP(B44,'Venda 2024-2025'!$A$2:$F$240,2,0)</f>
        <v>GTI – Operação e Sustentação</v>
      </c>
      <c r="I44" s="26" t="str">
        <f>VLOOKUP(B44,'Venda 2024-2025'!$A$2:$G$79,7,0)</f>
        <v>Marcelo Santarem</v>
      </c>
      <c r="J44" s="36">
        <v>45839</v>
      </c>
      <c r="K44" s="36">
        <v>45869</v>
      </c>
      <c r="L44" s="51">
        <v>0.33333333333333331</v>
      </c>
      <c r="M44" s="79">
        <v>7.666666666666667</v>
      </c>
      <c r="N44" s="71">
        <v>5</v>
      </c>
      <c r="O44" s="69"/>
      <c r="P44" s="28">
        <f t="shared" si="0"/>
        <v>5</v>
      </c>
      <c r="Q44" s="64" t="str">
        <f>_xlfn.XLOOKUP(B44,Tabela1[NOME],Tabela1[março],"00:00:00")</f>
        <v>(+) 00:01:00</v>
      </c>
      <c r="R44" s="103" t="s">
        <v>213</v>
      </c>
      <c r="S44" s="38"/>
      <c r="T44" s="18"/>
    </row>
    <row r="45" spans="1:20" x14ac:dyDescent="0.25">
      <c r="A45" s="70">
        <f t="shared" si="1"/>
        <v>36</v>
      </c>
      <c r="B45" s="40" t="s">
        <v>109</v>
      </c>
      <c r="C45" s="63"/>
      <c r="D45" s="63" t="s">
        <v>84</v>
      </c>
      <c r="E45" s="26" t="str">
        <f>VLOOKUP(B45,'Venda 2024-2025'!$A$2:$F$240,4,0)</f>
        <v>Analista de Infraestrutura  - Big Data/Data Science</v>
      </c>
      <c r="F45" s="55" t="str">
        <f>VLOOKUP(B45,'Venda 2024-2025'!$A$2:$F$240,5,0)</f>
        <v>SR</v>
      </c>
      <c r="G45" s="55">
        <f>VLOOKUP(B45,'Venda 2024-2025'!$A$2:$F$240,6,0)</f>
        <v>1</v>
      </c>
      <c r="H45" s="26" t="str">
        <f>VLOOKUP(B45,'Venda 2024-2025'!$A$2:$F$240,2,0)</f>
        <v>GTI - Modelagem Analítica</v>
      </c>
      <c r="I45" s="26" t="str">
        <f>VLOOKUP(B45,'Venda 2024-2025'!$A$2:$G$79,7,0)</f>
        <v>Fernanda Magalhães</v>
      </c>
      <c r="J45" s="36">
        <v>45839</v>
      </c>
      <c r="K45" s="36">
        <v>45869</v>
      </c>
      <c r="L45" s="51">
        <v>0.33333333333333331</v>
      </c>
      <c r="M45" s="79">
        <v>7.666666666666667</v>
      </c>
      <c r="N45" s="72">
        <v>4.333333333333333</v>
      </c>
      <c r="O45" s="69"/>
      <c r="P45" s="28">
        <f t="shared" si="0"/>
        <v>4.333333333333333</v>
      </c>
      <c r="Q45" s="64" t="str">
        <f>_xlfn.XLOOKUP(B45,Tabela1[NOME],Tabela1[março],"00:00:00")</f>
        <v>(+) 01:00:00</v>
      </c>
      <c r="R45" s="66" t="s">
        <v>207</v>
      </c>
    </row>
    <row r="46" spans="1:20" x14ac:dyDescent="0.25">
      <c r="A46" s="70">
        <f t="shared" si="1"/>
        <v>37</v>
      </c>
      <c r="B46" s="40" t="s">
        <v>143</v>
      </c>
      <c r="D46" s="63" t="s">
        <v>84</v>
      </c>
      <c r="E46" s="26" t="str">
        <f>VLOOKUP(B46,'Venda 2024-2025'!$A$2:$F$240,4,0)</f>
        <v>Operador de Produção</v>
      </c>
      <c r="F46" s="55" t="str">
        <f>VLOOKUP(B46,'Venda 2024-2025'!$A$2:$F$240,5,0)</f>
        <v>SR</v>
      </c>
      <c r="G46" s="55">
        <f>VLOOKUP(B46,'Venda 2024-2025'!$A$2:$F$240,6,0)</f>
        <v>2</v>
      </c>
      <c r="H46" s="26" t="str">
        <f>VLOOKUP(B46,'Venda 2024-2025'!$A$2:$F$240,2,0)</f>
        <v>GTI – Operação e Sustentação</v>
      </c>
      <c r="I46" s="26" t="str">
        <f>VLOOKUP(B46,'Venda 2024-2025'!$A$2:$G$79,7,0)</f>
        <v>Marcelo Santarem</v>
      </c>
      <c r="J46" s="36">
        <v>45839</v>
      </c>
      <c r="K46" s="36">
        <v>45869</v>
      </c>
      <c r="L46" s="51">
        <v>0.25</v>
      </c>
      <c r="M46" s="80">
        <v>6.25</v>
      </c>
      <c r="N46" s="72">
        <v>5.916666666666667</v>
      </c>
      <c r="O46" s="69">
        <v>0.33333333333333331</v>
      </c>
      <c r="P46" s="28">
        <f t="shared" ref="P46" si="2">N46+O46</f>
        <v>6.25</v>
      </c>
      <c r="Q46" s="64" t="str">
        <f>_xlfn.XLOOKUP(B46,Tabela1[NOME],Tabela1[março],"00:00:00")</f>
        <v>(-) 01:02:00*</v>
      </c>
      <c r="R46" s="103"/>
    </row>
    <row r="47" spans="1:20" x14ac:dyDescent="0.25">
      <c r="A47" s="70">
        <f t="shared" si="1"/>
        <v>38</v>
      </c>
      <c r="B47" s="40" t="s">
        <v>120</v>
      </c>
      <c r="D47" s="63" t="s">
        <v>84</v>
      </c>
      <c r="E47" s="26" t="str">
        <f>VLOOKUP(B47,'Venda 2024-2025'!$A$2:$F$240,4,0)</f>
        <v>Analista De Service Desk</v>
      </c>
      <c r="F47" s="55" t="str">
        <f>VLOOKUP(B47,'Venda 2024-2025'!$A$2:$F$240,5,0)</f>
        <v>JR</v>
      </c>
      <c r="G47" s="55">
        <f>VLOOKUP(B47,'Venda 2024-2025'!$A$2:$F$240,6,0)</f>
        <v>3</v>
      </c>
      <c r="H47" s="26" t="str">
        <f>VLOOKUP(B47,'Venda 2024-2025'!$A$2:$F$240,2,0)</f>
        <v>GTI – Operação e Sustentação</v>
      </c>
      <c r="I47" s="26" t="str">
        <f>VLOOKUP(B47,'Venda 2024-2025'!$A$2:$G$79,7,0)</f>
        <v>Marcelo Santarem</v>
      </c>
      <c r="J47" s="36">
        <v>45839</v>
      </c>
      <c r="K47" s="36">
        <v>45869</v>
      </c>
      <c r="L47" s="51">
        <v>0.33333333333333331</v>
      </c>
      <c r="M47" s="80">
        <v>7.666666666666667</v>
      </c>
      <c r="N47" s="72">
        <v>7.666666666666667</v>
      </c>
      <c r="O47" s="69"/>
      <c r="P47" s="28">
        <f t="shared" ref="P47" si="3">N47+O47</f>
        <v>7.666666666666667</v>
      </c>
      <c r="Q47" s="64" t="str">
        <f>_xlfn.XLOOKUP(B47,Tabela1[NOME],Tabela1[março],"00:00:00")</f>
        <v>(-) 00:13:00</v>
      </c>
      <c r="R47" s="103"/>
    </row>
    <row r="48" spans="1:20" customFormat="1" x14ac:dyDescent="0.25"/>
    <row r="49" customFormat="1" x14ac:dyDescent="0.25"/>
    <row r="50" customFormat="1" x14ac:dyDescent="0.25"/>
  </sheetData>
  <autoFilter ref="A9:R47" xr:uid="{00000000-0009-0000-0000-000000000000}">
    <sortState xmlns:xlrd2="http://schemas.microsoft.com/office/spreadsheetml/2017/richdata2" ref="A10:R45">
      <sortCondition ref="B9:B45"/>
    </sortState>
  </autoFilter>
  <mergeCells count="5">
    <mergeCell ref="E3:M3"/>
    <mergeCell ref="E4:M4"/>
    <mergeCell ref="E5:M5"/>
    <mergeCell ref="E6:M6"/>
    <mergeCell ref="A7:R8"/>
  </mergeCells>
  <phoneticPr fontId="69" type="noConversion"/>
  <conditionalFormatting sqref="B23">
    <cfRule type="duplicateValues" dxfId="2" priority="1"/>
  </conditionalFormatting>
  <pageMargins left="0.11811023622047245" right="0.11811023622047245" top="0.39370078740157483" bottom="0.39370078740157483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1"/>
  <sheetViews>
    <sheetView showGridLines="0" topLeftCell="A2" zoomScale="85" zoomScaleNormal="85" workbookViewId="0">
      <selection activeCell="G8" sqref="G8"/>
    </sheetView>
  </sheetViews>
  <sheetFormatPr defaultRowHeight="15" x14ac:dyDescent="0.25"/>
  <cols>
    <col min="1" max="1" width="49" bestFit="1" customWidth="1"/>
    <col min="2" max="2" width="30.85546875" customWidth="1"/>
    <col min="3" max="3" width="27.85546875" customWidth="1"/>
    <col min="4" max="4" width="52.85546875" customWidth="1"/>
    <col min="5" max="6" width="9.140625" customWidth="1"/>
    <col min="7" max="7" width="21" bestFit="1" customWidth="1"/>
  </cols>
  <sheetData>
    <row r="1" spans="1:7" x14ac:dyDescent="0.25">
      <c r="A1" s="119">
        <v>168</v>
      </c>
      <c r="B1" s="119"/>
      <c r="C1" s="120"/>
      <c r="D1" s="32"/>
      <c r="E1" s="32"/>
      <c r="F1" s="32"/>
    </row>
    <row r="2" spans="1:7" x14ac:dyDescent="0.25">
      <c r="A2" s="33" t="s">
        <v>0</v>
      </c>
      <c r="B2" s="33" t="s">
        <v>1</v>
      </c>
      <c r="C2" s="33" t="s">
        <v>26</v>
      </c>
      <c r="D2" s="33" t="s">
        <v>27</v>
      </c>
      <c r="E2" s="34" t="s">
        <v>28</v>
      </c>
      <c r="F2" s="34" t="s">
        <v>29</v>
      </c>
      <c r="G2" s="73" t="s">
        <v>57</v>
      </c>
    </row>
    <row r="3" spans="1:7" x14ac:dyDescent="0.25">
      <c r="A3" s="84" t="s">
        <v>97</v>
      </c>
      <c r="B3" s="82" t="s">
        <v>81</v>
      </c>
      <c r="C3" s="82" t="s">
        <v>75</v>
      </c>
      <c r="D3" s="82" t="s">
        <v>30</v>
      </c>
      <c r="E3" s="47" t="s">
        <v>33</v>
      </c>
      <c r="F3" s="47">
        <v>3</v>
      </c>
      <c r="G3" s="76" t="s">
        <v>87</v>
      </c>
    </row>
    <row r="4" spans="1:7" x14ac:dyDescent="0.25">
      <c r="A4" s="46" t="s">
        <v>15</v>
      </c>
      <c r="B4" s="82" t="s">
        <v>50</v>
      </c>
      <c r="C4" s="82" t="s">
        <v>58</v>
      </c>
      <c r="D4" s="82" t="s">
        <v>30</v>
      </c>
      <c r="E4" s="43" t="s">
        <v>33</v>
      </c>
      <c r="F4" s="43">
        <v>3</v>
      </c>
      <c r="G4" s="74" t="s">
        <v>214</v>
      </c>
    </row>
    <row r="5" spans="1:7" x14ac:dyDescent="0.25">
      <c r="A5" s="91" t="s">
        <v>109</v>
      </c>
      <c r="B5" s="90" t="s">
        <v>110</v>
      </c>
      <c r="C5" s="82"/>
      <c r="D5" s="82" t="s">
        <v>30</v>
      </c>
      <c r="E5" s="43" t="s">
        <v>33</v>
      </c>
      <c r="F5" s="43">
        <v>1</v>
      </c>
      <c r="G5" s="77" t="s">
        <v>53</v>
      </c>
    </row>
    <row r="6" spans="1:7" x14ac:dyDescent="0.25">
      <c r="A6" s="85" t="s">
        <v>73</v>
      </c>
      <c r="B6" s="82" t="s">
        <v>81</v>
      </c>
      <c r="C6" s="85"/>
      <c r="D6" s="84" t="s">
        <v>105</v>
      </c>
      <c r="E6" s="47" t="s">
        <v>31</v>
      </c>
      <c r="F6" s="47">
        <v>1</v>
      </c>
      <c r="G6" s="76" t="s">
        <v>87</v>
      </c>
    </row>
    <row r="7" spans="1:7" x14ac:dyDescent="0.25">
      <c r="A7" s="83" t="s">
        <v>49</v>
      </c>
      <c r="B7" s="82" t="s">
        <v>50</v>
      </c>
      <c r="C7" s="82" t="e">
        <v>#N/A</v>
      </c>
      <c r="D7" s="82" t="s">
        <v>51</v>
      </c>
      <c r="E7" s="43" t="s">
        <v>33</v>
      </c>
      <c r="F7" s="43">
        <v>2</v>
      </c>
      <c r="G7" s="74" t="s">
        <v>214</v>
      </c>
    </row>
    <row r="8" spans="1:7" x14ac:dyDescent="0.25">
      <c r="A8" s="94" t="s">
        <v>61</v>
      </c>
      <c r="B8" s="82" t="s">
        <v>215</v>
      </c>
      <c r="C8" s="85"/>
      <c r="D8" s="95" t="s">
        <v>38</v>
      </c>
      <c r="E8" s="48" t="s">
        <v>33</v>
      </c>
      <c r="F8" s="48">
        <v>1</v>
      </c>
      <c r="G8" s="76" t="s">
        <v>133</v>
      </c>
    </row>
    <row r="9" spans="1:7" x14ac:dyDescent="0.25">
      <c r="A9" s="85" t="s">
        <v>65</v>
      </c>
      <c r="B9" s="82" t="s">
        <v>215</v>
      </c>
      <c r="C9" s="85"/>
      <c r="D9" s="95" t="s">
        <v>38</v>
      </c>
      <c r="E9" s="48" t="s">
        <v>33</v>
      </c>
      <c r="F9" s="48">
        <v>1</v>
      </c>
      <c r="G9" s="76" t="s">
        <v>133</v>
      </c>
    </row>
    <row r="10" spans="1:7" x14ac:dyDescent="0.25">
      <c r="A10" s="85" t="s">
        <v>107</v>
      </c>
      <c r="B10" s="82" t="s">
        <v>215</v>
      </c>
      <c r="C10" s="85"/>
      <c r="D10" s="88" t="s">
        <v>108</v>
      </c>
      <c r="E10" s="47" t="s">
        <v>33</v>
      </c>
      <c r="F10" s="47">
        <v>2</v>
      </c>
      <c r="G10" s="76" t="s">
        <v>133</v>
      </c>
    </row>
    <row r="11" spans="1:7" x14ac:dyDescent="0.25">
      <c r="A11" s="46" t="s">
        <v>16</v>
      </c>
      <c r="B11" s="82" t="s">
        <v>50</v>
      </c>
      <c r="C11" s="82" t="s">
        <v>59</v>
      </c>
      <c r="D11" s="82" t="s">
        <v>45</v>
      </c>
      <c r="E11" s="43" t="s">
        <v>33</v>
      </c>
      <c r="F11" s="43">
        <v>3</v>
      </c>
      <c r="G11" s="74" t="s">
        <v>214</v>
      </c>
    </row>
    <row r="12" spans="1:7" x14ac:dyDescent="0.25">
      <c r="A12" s="85" t="s">
        <v>119</v>
      </c>
      <c r="B12" s="82" t="s">
        <v>215</v>
      </c>
      <c r="C12" s="85"/>
      <c r="D12" s="88" t="s">
        <v>62</v>
      </c>
      <c r="E12" s="47" t="s">
        <v>33</v>
      </c>
      <c r="F12" s="47">
        <v>2</v>
      </c>
      <c r="G12" s="76" t="s">
        <v>133</v>
      </c>
    </row>
    <row r="13" spans="1:7" x14ac:dyDescent="0.25">
      <c r="A13" s="40" t="s">
        <v>142</v>
      </c>
      <c r="B13" s="82" t="s">
        <v>215</v>
      </c>
      <c r="C13" s="84"/>
      <c r="D13" s="88" t="s">
        <v>62</v>
      </c>
      <c r="E13" s="45" t="s">
        <v>33</v>
      </c>
      <c r="F13" s="45">
        <v>2</v>
      </c>
      <c r="G13" s="76" t="s">
        <v>133</v>
      </c>
    </row>
    <row r="14" spans="1:7" x14ac:dyDescent="0.25">
      <c r="A14" s="85" t="s">
        <v>120</v>
      </c>
      <c r="B14" s="82" t="s">
        <v>215</v>
      </c>
      <c r="C14" s="85"/>
      <c r="D14" s="88" t="s">
        <v>62</v>
      </c>
      <c r="E14" s="47" t="s">
        <v>37</v>
      </c>
      <c r="F14" s="47">
        <v>3</v>
      </c>
      <c r="G14" s="76" t="s">
        <v>133</v>
      </c>
    </row>
    <row r="15" spans="1:7" s="14" customFormat="1" x14ac:dyDescent="0.25">
      <c r="A15" s="85" t="s">
        <v>135</v>
      </c>
      <c r="B15" s="82" t="s">
        <v>151</v>
      </c>
      <c r="C15" s="84"/>
      <c r="D15" s="84" t="s">
        <v>40</v>
      </c>
      <c r="E15" s="43" t="s">
        <v>31</v>
      </c>
      <c r="F15" s="43">
        <v>2</v>
      </c>
      <c r="G15" s="77" t="s">
        <v>152</v>
      </c>
    </row>
    <row r="16" spans="1:7" x14ac:dyDescent="0.25">
      <c r="A16" s="40" t="s">
        <v>139</v>
      </c>
      <c r="B16" s="84" t="s">
        <v>153</v>
      </c>
      <c r="C16" s="84"/>
      <c r="D16" s="84" t="s">
        <v>40</v>
      </c>
      <c r="E16" s="47" t="s">
        <v>31</v>
      </c>
      <c r="F16" s="43">
        <v>1</v>
      </c>
      <c r="G16" s="76" t="s">
        <v>140</v>
      </c>
    </row>
    <row r="17" spans="1:7" x14ac:dyDescent="0.25">
      <c r="A17" s="40" t="s">
        <v>131</v>
      </c>
      <c r="B17" s="82" t="s">
        <v>42</v>
      </c>
      <c r="C17" s="84"/>
      <c r="D17" s="84" t="s">
        <v>40</v>
      </c>
      <c r="E17" s="47" t="s">
        <v>37</v>
      </c>
      <c r="F17" s="100">
        <v>1</v>
      </c>
      <c r="G17" s="75" t="s">
        <v>111</v>
      </c>
    </row>
    <row r="18" spans="1:7" x14ac:dyDescent="0.25">
      <c r="A18" s="46" t="s">
        <v>20</v>
      </c>
      <c r="B18" s="90" t="s">
        <v>110</v>
      </c>
      <c r="C18" s="82" t="s">
        <v>18</v>
      </c>
      <c r="D18" s="82" t="s">
        <v>36</v>
      </c>
      <c r="E18" s="45" t="s">
        <v>33</v>
      </c>
      <c r="F18" s="45">
        <v>1</v>
      </c>
      <c r="G18" s="77" t="s">
        <v>53</v>
      </c>
    </row>
    <row r="19" spans="1:7" s="52" customFormat="1" x14ac:dyDescent="0.25">
      <c r="A19" s="85" t="s">
        <v>76</v>
      </c>
      <c r="B19" s="82" t="s">
        <v>50</v>
      </c>
      <c r="C19" s="85"/>
      <c r="D19" s="86" t="s">
        <v>38</v>
      </c>
      <c r="E19" s="47" t="s">
        <v>37</v>
      </c>
      <c r="F19" s="47">
        <v>3</v>
      </c>
      <c r="G19" s="74" t="s">
        <v>214</v>
      </c>
    </row>
    <row r="20" spans="1:7" x14ac:dyDescent="0.25">
      <c r="A20" s="104" t="s">
        <v>25</v>
      </c>
      <c r="B20" s="89" t="s">
        <v>80</v>
      </c>
      <c r="C20" s="84"/>
      <c r="D20" s="85" t="s">
        <v>63</v>
      </c>
      <c r="E20" s="47" t="s">
        <v>37</v>
      </c>
      <c r="F20" s="47">
        <v>3</v>
      </c>
      <c r="G20" s="76" t="s">
        <v>47</v>
      </c>
    </row>
    <row r="21" spans="1:7" x14ac:dyDescent="0.25">
      <c r="A21" s="85" t="s">
        <v>112</v>
      </c>
      <c r="B21" s="82" t="s">
        <v>50</v>
      </c>
      <c r="C21" s="84"/>
      <c r="D21" s="85" t="s">
        <v>63</v>
      </c>
      <c r="E21" s="47" t="s">
        <v>37</v>
      </c>
      <c r="F21" s="43">
        <v>1</v>
      </c>
      <c r="G21" s="74" t="s">
        <v>214</v>
      </c>
    </row>
    <row r="22" spans="1:7" x14ac:dyDescent="0.25">
      <c r="A22" s="96" t="s">
        <v>71</v>
      </c>
      <c r="B22" s="82" t="s">
        <v>19</v>
      </c>
      <c r="C22" s="85"/>
      <c r="D22" s="97" t="s">
        <v>106</v>
      </c>
      <c r="E22" s="49" t="s">
        <v>37</v>
      </c>
      <c r="F22" s="43">
        <v>2</v>
      </c>
      <c r="G22" s="76" t="s">
        <v>133</v>
      </c>
    </row>
    <row r="23" spans="1:7" x14ac:dyDescent="0.25">
      <c r="A23" s="84" t="s">
        <v>86</v>
      </c>
      <c r="B23" s="82" t="s">
        <v>68</v>
      </c>
      <c r="C23" s="85"/>
      <c r="D23" s="88" t="s">
        <v>60</v>
      </c>
      <c r="E23" s="43" t="s">
        <v>33</v>
      </c>
      <c r="F23" s="43">
        <v>3</v>
      </c>
      <c r="G23" s="76" t="s">
        <v>67</v>
      </c>
    </row>
    <row r="24" spans="1:7" x14ac:dyDescent="0.25">
      <c r="A24" s="84" t="s">
        <v>102</v>
      </c>
      <c r="B24" s="82" t="s">
        <v>48</v>
      </c>
      <c r="C24" s="84"/>
      <c r="D24" s="90" t="s">
        <v>60</v>
      </c>
      <c r="E24" s="43" t="s">
        <v>33</v>
      </c>
      <c r="F24" s="43">
        <v>3</v>
      </c>
      <c r="G24" s="77" t="s">
        <v>134</v>
      </c>
    </row>
    <row r="25" spans="1:7" x14ac:dyDescent="0.25">
      <c r="A25" s="85" t="s">
        <v>113</v>
      </c>
      <c r="B25" s="82" t="s">
        <v>50</v>
      </c>
      <c r="C25" s="84"/>
      <c r="D25" s="85" t="s">
        <v>106</v>
      </c>
      <c r="E25" s="47" t="s">
        <v>37</v>
      </c>
      <c r="F25" s="43">
        <v>1</v>
      </c>
      <c r="G25" s="74" t="s">
        <v>214</v>
      </c>
    </row>
    <row r="26" spans="1:7" x14ac:dyDescent="0.25">
      <c r="A26" s="85" t="s">
        <v>96</v>
      </c>
      <c r="B26" s="89" t="s">
        <v>80</v>
      </c>
      <c r="C26" s="85"/>
      <c r="D26" s="88" t="s">
        <v>60</v>
      </c>
      <c r="E26" s="43" t="s">
        <v>33</v>
      </c>
      <c r="F26" s="43">
        <v>2</v>
      </c>
      <c r="G26" s="76" t="s">
        <v>47</v>
      </c>
    </row>
    <row r="27" spans="1:7" x14ac:dyDescent="0.25">
      <c r="A27" s="85" t="s">
        <v>115</v>
      </c>
      <c r="B27" s="89" t="s">
        <v>110</v>
      </c>
      <c r="C27" s="85"/>
      <c r="D27" s="88" t="s">
        <v>60</v>
      </c>
      <c r="E27" s="47" t="s">
        <v>33</v>
      </c>
      <c r="F27" s="47">
        <v>3</v>
      </c>
      <c r="G27" s="76" t="s">
        <v>53</v>
      </c>
    </row>
    <row r="28" spans="1:7" x14ac:dyDescent="0.25">
      <c r="A28" s="85" t="s">
        <v>116</v>
      </c>
      <c r="B28" s="89" t="s">
        <v>117</v>
      </c>
      <c r="C28" s="85"/>
      <c r="D28" s="88" t="s">
        <v>60</v>
      </c>
      <c r="E28" s="47" t="s">
        <v>33</v>
      </c>
      <c r="F28" s="47">
        <v>3</v>
      </c>
      <c r="G28" s="76" t="s">
        <v>47</v>
      </c>
    </row>
    <row r="29" spans="1:7" x14ac:dyDescent="0.25">
      <c r="A29" s="85" t="s">
        <v>66</v>
      </c>
      <c r="B29" s="89" t="s">
        <v>80</v>
      </c>
      <c r="C29" s="85"/>
      <c r="D29" s="88" t="s">
        <v>60</v>
      </c>
      <c r="E29" s="47" t="s">
        <v>37</v>
      </c>
      <c r="F29" s="47">
        <v>2</v>
      </c>
      <c r="G29" s="76" t="s">
        <v>47</v>
      </c>
    </row>
    <row r="30" spans="1:7" x14ac:dyDescent="0.25">
      <c r="A30" s="84" t="s">
        <v>78</v>
      </c>
      <c r="B30" s="89" t="s">
        <v>80</v>
      </c>
      <c r="C30" s="85"/>
      <c r="D30" s="82" t="s">
        <v>34</v>
      </c>
      <c r="E30" s="43" t="s">
        <v>33</v>
      </c>
      <c r="F30" s="43">
        <v>3</v>
      </c>
      <c r="G30" s="78" t="s">
        <v>47</v>
      </c>
    </row>
    <row r="31" spans="1:7" x14ac:dyDescent="0.25">
      <c r="A31" s="92" t="s">
        <v>85</v>
      </c>
      <c r="B31" s="89" t="s">
        <v>80</v>
      </c>
      <c r="C31" s="84"/>
      <c r="D31" s="82" t="s">
        <v>39</v>
      </c>
      <c r="E31" s="43" t="s">
        <v>31</v>
      </c>
      <c r="F31" s="43">
        <v>1</v>
      </c>
      <c r="G31" s="76" t="s">
        <v>47</v>
      </c>
    </row>
    <row r="32" spans="1:7" x14ac:dyDescent="0.25">
      <c r="A32" s="102" t="s">
        <v>127</v>
      </c>
      <c r="B32" s="89" t="s">
        <v>80</v>
      </c>
      <c r="C32" s="84"/>
      <c r="D32" s="84" t="s">
        <v>128</v>
      </c>
      <c r="E32" s="47" t="s">
        <v>37</v>
      </c>
      <c r="F32" s="100">
        <v>1</v>
      </c>
      <c r="G32" s="76" t="s">
        <v>47</v>
      </c>
    </row>
    <row r="33" spans="1:7" x14ac:dyDescent="0.25">
      <c r="A33" s="40" t="s">
        <v>154</v>
      </c>
      <c r="B33" s="89" t="s">
        <v>80</v>
      </c>
      <c r="C33" s="84"/>
      <c r="D33" s="84" t="s">
        <v>128</v>
      </c>
      <c r="E33" s="47" t="s">
        <v>37</v>
      </c>
      <c r="F33" s="100">
        <v>2</v>
      </c>
      <c r="G33" s="76" t="s">
        <v>47</v>
      </c>
    </row>
    <row r="34" spans="1:7" x14ac:dyDescent="0.25">
      <c r="A34" s="92" t="s">
        <v>98</v>
      </c>
      <c r="B34" s="82" t="s">
        <v>215</v>
      </c>
      <c r="C34" s="84"/>
      <c r="D34" s="82" t="s">
        <v>32</v>
      </c>
      <c r="E34" s="43" t="s">
        <v>33</v>
      </c>
      <c r="F34" s="43">
        <v>1</v>
      </c>
      <c r="G34" s="76" t="s">
        <v>133</v>
      </c>
    </row>
    <row r="35" spans="1:7" x14ac:dyDescent="0.25">
      <c r="A35" s="84" t="s">
        <v>99</v>
      </c>
      <c r="B35" s="82" t="s">
        <v>215</v>
      </c>
      <c r="C35" s="82" t="s">
        <v>44</v>
      </c>
      <c r="D35" s="82" t="s">
        <v>32</v>
      </c>
      <c r="E35" s="45" t="s">
        <v>33</v>
      </c>
      <c r="F35" s="45">
        <v>2</v>
      </c>
      <c r="G35" s="76" t="s">
        <v>133</v>
      </c>
    </row>
    <row r="36" spans="1:7" x14ac:dyDescent="0.25">
      <c r="A36" s="93" t="s">
        <v>46</v>
      </c>
      <c r="B36" s="82" t="s">
        <v>215</v>
      </c>
      <c r="C36" s="82" t="s">
        <v>44</v>
      </c>
      <c r="D36" s="82" t="s">
        <v>32</v>
      </c>
      <c r="E36" s="45" t="s">
        <v>33</v>
      </c>
      <c r="F36" s="45">
        <v>2</v>
      </c>
      <c r="G36" s="76" t="s">
        <v>133</v>
      </c>
    </row>
    <row r="37" spans="1:7" x14ac:dyDescent="0.25">
      <c r="A37" s="46" t="s">
        <v>41</v>
      </c>
      <c r="B37" s="82" t="s">
        <v>215</v>
      </c>
      <c r="C37" s="82" t="s">
        <v>44</v>
      </c>
      <c r="D37" s="82" t="s">
        <v>32</v>
      </c>
      <c r="E37" s="43" t="s">
        <v>33</v>
      </c>
      <c r="F37" s="43">
        <v>2</v>
      </c>
      <c r="G37" s="76" t="s">
        <v>133</v>
      </c>
    </row>
    <row r="38" spans="1:7" x14ac:dyDescent="0.25">
      <c r="A38" s="85" t="s">
        <v>100</v>
      </c>
      <c r="B38" s="82" t="s">
        <v>215</v>
      </c>
      <c r="C38" s="85"/>
      <c r="D38" s="82" t="s">
        <v>32</v>
      </c>
      <c r="E38" s="43" t="s">
        <v>33</v>
      </c>
      <c r="F38" s="43">
        <v>2</v>
      </c>
      <c r="G38" s="76" t="s">
        <v>133</v>
      </c>
    </row>
    <row r="39" spans="1:7" x14ac:dyDescent="0.25">
      <c r="A39" s="46" t="s">
        <v>21</v>
      </c>
      <c r="B39" s="82" t="s">
        <v>215</v>
      </c>
      <c r="C39" s="82" t="s">
        <v>44</v>
      </c>
      <c r="D39" s="82" t="s">
        <v>32</v>
      </c>
      <c r="E39" s="43" t="s">
        <v>33</v>
      </c>
      <c r="F39" s="45">
        <v>2</v>
      </c>
      <c r="G39" s="76" t="s">
        <v>133</v>
      </c>
    </row>
    <row r="40" spans="1:7" x14ac:dyDescent="0.25">
      <c r="A40" s="105" t="s">
        <v>54</v>
      </c>
      <c r="B40" s="82" t="s">
        <v>215</v>
      </c>
      <c r="C40" s="93" t="s">
        <v>18</v>
      </c>
      <c r="D40" s="82" t="s">
        <v>32</v>
      </c>
      <c r="E40" s="45" t="s">
        <v>33</v>
      </c>
      <c r="F40" s="45">
        <v>2</v>
      </c>
      <c r="G40" s="76" t="s">
        <v>133</v>
      </c>
    </row>
    <row r="41" spans="1:7" x14ac:dyDescent="0.25">
      <c r="A41" s="46" t="s">
        <v>55</v>
      </c>
      <c r="B41" s="82" t="s">
        <v>215</v>
      </c>
      <c r="C41" s="93" t="s">
        <v>56</v>
      </c>
      <c r="D41" s="82" t="s">
        <v>32</v>
      </c>
      <c r="E41" s="45" t="s">
        <v>33</v>
      </c>
      <c r="F41" s="45">
        <v>2</v>
      </c>
      <c r="G41" s="76" t="s">
        <v>133</v>
      </c>
    </row>
    <row r="42" spans="1:7" x14ac:dyDescent="0.25">
      <c r="A42" s="40" t="s">
        <v>141</v>
      </c>
      <c r="B42" s="84" t="s">
        <v>153</v>
      </c>
      <c r="C42" s="84"/>
      <c r="D42" s="82" t="s">
        <v>32</v>
      </c>
      <c r="E42" s="43" t="s">
        <v>37</v>
      </c>
      <c r="F42" s="43">
        <v>1</v>
      </c>
      <c r="G42" s="76" t="s">
        <v>140</v>
      </c>
    </row>
    <row r="43" spans="1:7" x14ac:dyDescent="0.25">
      <c r="A43" s="40" t="s">
        <v>200</v>
      </c>
      <c r="B43" s="82" t="s">
        <v>215</v>
      </c>
      <c r="C43" s="84"/>
      <c r="D43" s="88" t="s">
        <v>62</v>
      </c>
      <c r="E43" s="47" t="s">
        <v>33</v>
      </c>
      <c r="F43" s="47">
        <v>2</v>
      </c>
      <c r="G43" s="76" t="s">
        <v>133</v>
      </c>
    </row>
    <row r="44" spans="1:7" x14ac:dyDescent="0.25">
      <c r="A44" s="46" t="s">
        <v>17</v>
      </c>
      <c r="B44" s="82" t="s">
        <v>215</v>
      </c>
      <c r="C44" s="82" t="s">
        <v>44</v>
      </c>
      <c r="D44" s="82" t="s">
        <v>32</v>
      </c>
      <c r="E44" s="45" t="s">
        <v>33</v>
      </c>
      <c r="F44" s="45">
        <v>2</v>
      </c>
      <c r="G44" s="76" t="s">
        <v>133</v>
      </c>
    </row>
    <row r="45" spans="1:7" x14ac:dyDescent="0.25">
      <c r="A45" s="40" t="s">
        <v>143</v>
      </c>
      <c r="B45" s="82" t="s">
        <v>215</v>
      </c>
      <c r="C45" s="84"/>
      <c r="D45" s="82" t="s">
        <v>32</v>
      </c>
      <c r="E45" s="45" t="s">
        <v>33</v>
      </c>
      <c r="F45" s="45">
        <v>2</v>
      </c>
      <c r="G45" s="76" t="s">
        <v>133</v>
      </c>
    </row>
    <row r="46" spans="1:7" x14ac:dyDescent="0.25">
      <c r="A46" s="87" t="s">
        <v>77</v>
      </c>
      <c r="B46" s="82" t="s">
        <v>50</v>
      </c>
      <c r="C46" s="84"/>
      <c r="D46" s="88" t="s">
        <v>60</v>
      </c>
      <c r="E46" s="43" t="s">
        <v>33</v>
      </c>
      <c r="F46" s="43">
        <v>3</v>
      </c>
      <c r="G46" s="74" t="s">
        <v>214</v>
      </c>
    </row>
    <row r="47" spans="1:7" x14ac:dyDescent="0.25">
      <c r="A47" s="84" t="s">
        <v>69</v>
      </c>
      <c r="B47" s="82" t="s">
        <v>42</v>
      </c>
      <c r="C47" s="82" t="s">
        <v>43</v>
      </c>
      <c r="D47" s="82" t="s">
        <v>35</v>
      </c>
      <c r="E47" s="43" t="s">
        <v>33</v>
      </c>
      <c r="F47" s="43">
        <v>2</v>
      </c>
      <c r="G47" s="75" t="s">
        <v>111</v>
      </c>
    </row>
    <row r="48" spans="1:7" x14ac:dyDescent="0.25">
      <c r="A48" s="41"/>
      <c r="B48" s="42"/>
      <c r="C48" s="40"/>
      <c r="D48" s="50"/>
      <c r="E48" s="43"/>
      <c r="F48" s="43"/>
      <c r="G48" s="76"/>
    </row>
    <row r="49" spans="1:7" x14ac:dyDescent="0.25">
      <c r="A49" s="46"/>
      <c r="B49" s="35"/>
      <c r="C49" s="42"/>
      <c r="D49" s="50"/>
      <c r="E49" s="43"/>
      <c r="F49" s="43"/>
      <c r="G49" s="77"/>
    </row>
    <row r="50" spans="1:7" x14ac:dyDescent="0.25">
      <c r="A50" s="40"/>
      <c r="B50" s="62"/>
      <c r="C50" s="40"/>
      <c r="D50" s="50"/>
      <c r="E50" s="47"/>
      <c r="F50" s="47"/>
      <c r="G50" s="76"/>
    </row>
    <row r="51" spans="1:7" x14ac:dyDescent="0.25">
      <c r="A51" s="40"/>
      <c r="B51" s="62"/>
      <c r="C51" s="40"/>
      <c r="D51" s="50"/>
      <c r="E51" s="47"/>
      <c r="F51" s="47"/>
      <c r="G51" s="76"/>
    </row>
    <row r="52" spans="1:7" x14ac:dyDescent="0.25">
      <c r="A52" s="44"/>
      <c r="B52" s="42"/>
      <c r="C52" s="42"/>
      <c r="D52" s="42"/>
      <c r="E52" s="43"/>
      <c r="F52" s="43"/>
      <c r="G52" s="76"/>
    </row>
    <row r="53" spans="1:7" x14ac:dyDescent="0.25">
      <c r="A53" s="46"/>
      <c r="B53" s="62"/>
      <c r="C53" s="42"/>
      <c r="D53" s="42"/>
      <c r="E53" s="43"/>
      <c r="F53" s="43"/>
      <c r="G53" s="76"/>
    </row>
    <row r="54" spans="1:7" x14ac:dyDescent="0.25">
      <c r="A54" s="30"/>
      <c r="B54" s="62"/>
      <c r="C54" s="40"/>
      <c r="D54" s="42"/>
      <c r="E54" s="43"/>
      <c r="F54" s="43"/>
      <c r="G54" s="78"/>
    </row>
    <row r="55" spans="1:7" x14ac:dyDescent="0.25">
      <c r="A55" s="61"/>
      <c r="B55" s="62"/>
      <c r="C55" s="30"/>
      <c r="D55" s="42"/>
      <c r="E55" s="43"/>
      <c r="F55" s="43"/>
      <c r="G55" s="76"/>
    </row>
    <row r="56" spans="1:7" x14ac:dyDescent="0.25">
      <c r="A56" s="46"/>
      <c r="B56" s="62"/>
      <c r="C56" s="42"/>
      <c r="D56" s="42"/>
      <c r="E56" s="43"/>
      <c r="F56" s="43"/>
      <c r="G56" s="76"/>
    </row>
    <row r="57" spans="1:7" x14ac:dyDescent="0.25">
      <c r="A57" s="40"/>
      <c r="B57" s="42"/>
      <c r="C57" s="42"/>
      <c r="D57" s="40"/>
      <c r="E57" s="47"/>
      <c r="F57" s="47"/>
      <c r="G57" s="76"/>
    </row>
    <row r="58" spans="1:7" x14ac:dyDescent="0.25">
      <c r="A58" s="30"/>
      <c r="B58" s="42"/>
      <c r="C58" s="30"/>
      <c r="D58" s="40"/>
      <c r="E58" s="47"/>
      <c r="F58" s="47"/>
      <c r="G58" s="76"/>
    </row>
    <row r="59" spans="1:7" x14ac:dyDescent="0.25">
      <c r="A59" s="30"/>
      <c r="B59" s="42"/>
      <c r="C59" s="42"/>
      <c r="D59" s="42"/>
      <c r="E59" s="45"/>
      <c r="F59" s="45"/>
      <c r="G59" s="76"/>
    </row>
    <row r="60" spans="1:7" x14ac:dyDescent="0.25">
      <c r="A60" s="44"/>
      <c r="B60" s="42"/>
      <c r="C60" s="42"/>
      <c r="D60" s="42"/>
      <c r="E60" s="45"/>
      <c r="F60" s="45"/>
      <c r="G60" s="76"/>
    </row>
    <row r="61" spans="1:7" x14ac:dyDescent="0.25">
      <c r="A61" s="46"/>
      <c r="B61" s="42"/>
      <c r="C61" s="42"/>
      <c r="D61" s="42"/>
      <c r="E61" s="43"/>
      <c r="F61" s="43"/>
      <c r="G61" s="76"/>
    </row>
    <row r="62" spans="1:7" x14ac:dyDescent="0.25">
      <c r="A62" s="40"/>
      <c r="B62" s="42"/>
      <c r="C62" s="40"/>
      <c r="D62" s="42"/>
      <c r="E62" s="43"/>
      <c r="F62" s="43"/>
      <c r="G62" s="76"/>
    </row>
    <row r="63" spans="1:7" x14ac:dyDescent="0.25">
      <c r="A63" s="44"/>
      <c r="B63" s="42"/>
      <c r="C63" s="42"/>
      <c r="D63" s="42"/>
      <c r="E63" s="45"/>
      <c r="F63" s="45"/>
      <c r="G63" s="76"/>
    </row>
    <row r="64" spans="1:7" x14ac:dyDescent="0.25">
      <c r="A64" s="46"/>
      <c r="B64" s="42"/>
      <c r="C64" s="42"/>
      <c r="D64" s="42"/>
      <c r="E64" s="43"/>
      <c r="F64" s="45"/>
      <c r="G64" s="76"/>
    </row>
    <row r="65" spans="1:7" x14ac:dyDescent="0.25">
      <c r="A65" s="46"/>
      <c r="B65" s="42"/>
      <c r="C65" s="44"/>
      <c r="D65" s="42"/>
      <c r="E65" s="45"/>
      <c r="F65" s="45"/>
      <c r="G65" s="76"/>
    </row>
    <row r="66" spans="1:7" x14ac:dyDescent="0.25">
      <c r="A66" s="46"/>
      <c r="B66" s="42"/>
      <c r="C66" s="44"/>
      <c r="D66" s="42"/>
      <c r="E66" s="45"/>
      <c r="F66" s="45"/>
      <c r="G66" s="76"/>
    </row>
    <row r="67" spans="1:7" x14ac:dyDescent="0.25">
      <c r="A67" s="40"/>
      <c r="B67" s="42"/>
      <c r="C67" s="40"/>
      <c r="D67" s="42"/>
      <c r="E67" s="45"/>
      <c r="F67" s="45"/>
      <c r="G67" s="76"/>
    </row>
    <row r="68" spans="1:7" x14ac:dyDescent="0.25">
      <c r="A68" s="46"/>
      <c r="B68" s="42"/>
      <c r="C68" s="42"/>
      <c r="D68" s="42"/>
      <c r="E68" s="43"/>
      <c r="F68" s="43"/>
      <c r="G68" s="76"/>
    </row>
    <row r="69" spans="1:7" x14ac:dyDescent="0.25">
      <c r="A69" s="46"/>
      <c r="B69" s="42"/>
      <c r="C69" s="42"/>
      <c r="D69" s="42"/>
      <c r="E69" s="45"/>
      <c r="F69" s="45"/>
      <c r="G69" s="76"/>
    </row>
    <row r="70" spans="1:7" x14ac:dyDescent="0.25">
      <c r="A70" s="46"/>
      <c r="B70" s="42"/>
      <c r="C70" s="42"/>
      <c r="D70" s="42"/>
      <c r="E70" s="43"/>
      <c r="F70" s="43"/>
      <c r="G70" s="74"/>
    </row>
    <row r="71" spans="1:7" x14ac:dyDescent="0.25">
      <c r="A71" s="30"/>
      <c r="B71" s="42"/>
      <c r="C71" s="42"/>
      <c r="D71" s="42"/>
      <c r="E71" s="43"/>
      <c r="F71" s="43"/>
      <c r="G71" s="75"/>
    </row>
  </sheetData>
  <autoFilter ref="A2:G62" xr:uid="{00000000-0009-0000-0000-000001000000}">
    <sortState xmlns:xlrd2="http://schemas.microsoft.com/office/spreadsheetml/2017/richdata2" ref="A4:G46">
      <sortCondition ref="G2:G62"/>
    </sortState>
  </autoFilter>
  <mergeCells count="1">
    <mergeCell ref="A1:C1"/>
  </mergeCells>
  <conditionalFormatting sqref="A2">
    <cfRule type="duplicateValues" dxfId="1" priority="2"/>
  </conditionalFormatting>
  <conditionalFormatting sqref="A3:A38 A41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AE8D6-0DD9-466F-82CD-625A7FDBCDD6}">
  <dimension ref="A1:D46"/>
  <sheetViews>
    <sheetView topLeftCell="A12" workbookViewId="0">
      <selection activeCell="A2" sqref="A2:D46"/>
    </sheetView>
  </sheetViews>
  <sheetFormatPr defaultRowHeight="15" x14ac:dyDescent="0.25"/>
  <cols>
    <col min="1" max="1" width="46.85546875" bestFit="1" customWidth="1"/>
    <col min="2" max="2" width="29.140625" bestFit="1" customWidth="1"/>
    <col min="3" max="3" width="28.140625" customWidth="1"/>
    <col min="4" max="4" width="15.85546875" bestFit="1" customWidth="1"/>
    <col min="7" max="7" width="46.85546875" bestFit="1" customWidth="1"/>
    <col min="8" max="8" width="20" bestFit="1" customWidth="1"/>
    <col min="9" max="9" width="24.5703125" bestFit="1" customWidth="1"/>
    <col min="10" max="10" width="19.5703125" customWidth="1"/>
  </cols>
  <sheetData>
    <row r="1" spans="1:4" x14ac:dyDescent="0.25">
      <c r="A1" t="s">
        <v>0</v>
      </c>
      <c r="B1" t="s">
        <v>88</v>
      </c>
      <c r="C1" t="s">
        <v>89</v>
      </c>
      <c r="D1" t="s">
        <v>137</v>
      </c>
    </row>
    <row r="2" spans="1:4" x14ac:dyDescent="0.25">
      <c r="A2" t="s">
        <v>160</v>
      </c>
      <c r="B2" t="s">
        <v>145</v>
      </c>
      <c r="C2" t="s">
        <v>91</v>
      </c>
      <c r="D2" s="65" t="s">
        <v>162</v>
      </c>
    </row>
    <row r="3" spans="1:4" x14ac:dyDescent="0.25">
      <c r="A3" t="s">
        <v>103</v>
      </c>
      <c r="B3" t="s">
        <v>145</v>
      </c>
      <c r="C3" t="s">
        <v>122</v>
      </c>
      <c r="D3" s="65" t="s">
        <v>177</v>
      </c>
    </row>
    <row r="4" spans="1:4" x14ac:dyDescent="0.25">
      <c r="A4" t="s">
        <v>129</v>
      </c>
      <c r="B4" t="s">
        <v>145</v>
      </c>
      <c r="C4" t="s">
        <v>91</v>
      </c>
      <c r="D4" s="65" t="s">
        <v>163</v>
      </c>
    </row>
    <row r="5" spans="1:4" x14ac:dyDescent="0.25">
      <c r="A5" t="s">
        <v>101</v>
      </c>
      <c r="B5" t="s">
        <v>145</v>
      </c>
      <c r="C5" t="s">
        <v>91</v>
      </c>
      <c r="D5" s="65" t="s">
        <v>193</v>
      </c>
    </row>
    <row r="6" spans="1:4" x14ac:dyDescent="0.25">
      <c r="A6" t="s">
        <v>118</v>
      </c>
      <c r="B6" t="s">
        <v>145</v>
      </c>
      <c r="C6" t="s">
        <v>90</v>
      </c>
      <c r="D6" s="65" t="s">
        <v>191</v>
      </c>
    </row>
    <row r="7" spans="1:4" x14ac:dyDescent="0.25">
      <c r="A7" t="s">
        <v>64</v>
      </c>
      <c r="B7" t="s">
        <v>145</v>
      </c>
      <c r="C7" t="s">
        <v>91</v>
      </c>
      <c r="D7" s="65" t="s">
        <v>194</v>
      </c>
    </row>
    <row r="8" spans="1:4" x14ac:dyDescent="0.25">
      <c r="A8" t="s">
        <v>76</v>
      </c>
      <c r="B8" t="s">
        <v>145</v>
      </c>
      <c r="C8" t="s">
        <v>90</v>
      </c>
      <c r="D8" s="65" t="s">
        <v>178</v>
      </c>
    </row>
    <row r="9" spans="1:4" x14ac:dyDescent="0.25">
      <c r="A9" t="s">
        <v>41</v>
      </c>
      <c r="B9" t="s">
        <v>145</v>
      </c>
      <c r="C9" t="s">
        <v>91</v>
      </c>
      <c r="D9" s="65" t="s">
        <v>195</v>
      </c>
    </row>
    <row r="10" spans="1:4" x14ac:dyDescent="0.25">
      <c r="A10" t="s">
        <v>107</v>
      </c>
      <c r="B10" t="s">
        <v>145</v>
      </c>
      <c r="C10" t="s">
        <v>91</v>
      </c>
      <c r="D10" s="65" t="s">
        <v>164</v>
      </c>
    </row>
    <row r="11" spans="1:4" x14ac:dyDescent="0.25">
      <c r="A11" t="s">
        <v>92</v>
      </c>
      <c r="B11" t="s">
        <v>145</v>
      </c>
      <c r="C11" t="s">
        <v>90</v>
      </c>
      <c r="D11" s="65" t="s">
        <v>179</v>
      </c>
    </row>
    <row r="12" spans="1:4" x14ac:dyDescent="0.25">
      <c r="A12" t="s">
        <v>136</v>
      </c>
      <c r="B12" t="s">
        <v>145</v>
      </c>
      <c r="C12" t="s">
        <v>148</v>
      </c>
      <c r="D12" s="65" t="s">
        <v>159</v>
      </c>
    </row>
    <row r="13" spans="1:4" x14ac:dyDescent="0.25">
      <c r="A13" t="s">
        <v>121</v>
      </c>
      <c r="B13" t="s">
        <v>145</v>
      </c>
      <c r="C13" t="s">
        <v>90</v>
      </c>
      <c r="D13" s="65" t="s">
        <v>180</v>
      </c>
    </row>
    <row r="14" spans="1:4" x14ac:dyDescent="0.25">
      <c r="A14" t="s">
        <v>93</v>
      </c>
      <c r="B14" t="s">
        <v>145</v>
      </c>
      <c r="C14" t="s">
        <v>91</v>
      </c>
      <c r="D14" s="65" t="s">
        <v>173</v>
      </c>
    </row>
    <row r="15" spans="1:4" x14ac:dyDescent="0.25">
      <c r="A15" t="s">
        <v>130</v>
      </c>
      <c r="B15" t="s">
        <v>145</v>
      </c>
      <c r="C15" t="s">
        <v>91</v>
      </c>
      <c r="D15" s="65" t="s">
        <v>175</v>
      </c>
    </row>
    <row r="16" spans="1:4" x14ac:dyDescent="0.25">
      <c r="A16" t="s">
        <v>135</v>
      </c>
      <c r="B16" t="s">
        <v>145</v>
      </c>
      <c r="C16" t="s">
        <v>90</v>
      </c>
      <c r="D16" s="65" t="s">
        <v>181</v>
      </c>
    </row>
    <row r="17" spans="1:4" x14ac:dyDescent="0.25">
      <c r="A17" t="s">
        <v>96</v>
      </c>
      <c r="B17" t="s">
        <v>145</v>
      </c>
      <c r="C17" t="s">
        <v>91</v>
      </c>
      <c r="D17" s="65" t="s">
        <v>167</v>
      </c>
    </row>
    <row r="18" spans="1:4" x14ac:dyDescent="0.25">
      <c r="A18" t="s">
        <v>161</v>
      </c>
      <c r="B18" t="s">
        <v>145</v>
      </c>
      <c r="C18" t="s">
        <v>91</v>
      </c>
      <c r="D18" s="65" t="s">
        <v>174</v>
      </c>
    </row>
    <row r="19" spans="1:4" x14ac:dyDescent="0.25">
      <c r="A19" t="s">
        <v>104</v>
      </c>
      <c r="B19" t="s">
        <v>145</v>
      </c>
      <c r="C19" t="s">
        <v>91</v>
      </c>
      <c r="D19" s="65" t="s">
        <v>165</v>
      </c>
    </row>
    <row r="20" spans="1:4" x14ac:dyDescent="0.25">
      <c r="A20" t="s">
        <v>139</v>
      </c>
      <c r="B20" t="s">
        <v>145</v>
      </c>
      <c r="C20" t="s">
        <v>91</v>
      </c>
      <c r="D20" s="65" t="s">
        <v>166</v>
      </c>
    </row>
    <row r="21" spans="1:4" x14ac:dyDescent="0.25">
      <c r="A21" t="s">
        <v>157</v>
      </c>
      <c r="B21" t="s">
        <v>145</v>
      </c>
      <c r="C21" t="s">
        <v>90</v>
      </c>
      <c r="D21" s="65" t="s">
        <v>180</v>
      </c>
    </row>
    <row r="22" spans="1:4" x14ac:dyDescent="0.25">
      <c r="A22" t="s">
        <v>119</v>
      </c>
      <c r="B22" t="s">
        <v>145</v>
      </c>
      <c r="C22" t="s">
        <v>90</v>
      </c>
      <c r="D22" s="65" t="s">
        <v>182</v>
      </c>
    </row>
    <row r="23" spans="1:4" x14ac:dyDescent="0.25">
      <c r="A23" t="s">
        <v>94</v>
      </c>
      <c r="B23" t="s">
        <v>144</v>
      </c>
      <c r="C23" t="s">
        <v>91</v>
      </c>
      <c r="D23" s="65" t="s">
        <v>176</v>
      </c>
    </row>
    <row r="24" spans="1:4" x14ac:dyDescent="0.25">
      <c r="A24" t="s">
        <v>54</v>
      </c>
      <c r="B24" t="s">
        <v>144</v>
      </c>
      <c r="C24" t="s">
        <v>91</v>
      </c>
      <c r="D24" s="65" t="s">
        <v>196</v>
      </c>
    </row>
    <row r="25" spans="1:4" x14ac:dyDescent="0.25">
      <c r="A25" t="s">
        <v>95</v>
      </c>
      <c r="B25" t="s">
        <v>145</v>
      </c>
      <c r="C25" t="s">
        <v>91</v>
      </c>
      <c r="D25" s="65" t="s">
        <v>197</v>
      </c>
    </row>
    <row r="26" spans="1:4" x14ac:dyDescent="0.25">
      <c r="A26" t="s">
        <v>141</v>
      </c>
      <c r="B26" t="s">
        <v>145</v>
      </c>
      <c r="C26" t="s">
        <v>90</v>
      </c>
      <c r="D26" s="65" t="s">
        <v>183</v>
      </c>
    </row>
    <row r="27" spans="1:4" x14ac:dyDescent="0.25">
      <c r="A27" t="s">
        <v>126</v>
      </c>
      <c r="B27" t="s">
        <v>145</v>
      </c>
      <c r="C27" t="s">
        <v>90</v>
      </c>
      <c r="D27" s="65" t="s">
        <v>192</v>
      </c>
    </row>
    <row r="28" spans="1:4" x14ac:dyDescent="0.25">
      <c r="A28" t="s">
        <v>114</v>
      </c>
      <c r="B28" t="s">
        <v>145</v>
      </c>
      <c r="C28" t="s">
        <v>90</v>
      </c>
      <c r="D28" s="65" t="s">
        <v>138</v>
      </c>
    </row>
    <row r="29" spans="1:4" x14ac:dyDescent="0.25">
      <c r="A29" t="s">
        <v>15</v>
      </c>
      <c r="B29" t="s">
        <v>145</v>
      </c>
      <c r="C29" t="s">
        <v>91</v>
      </c>
      <c r="D29" s="65" t="s">
        <v>167</v>
      </c>
    </row>
    <row r="30" spans="1:4" x14ac:dyDescent="0.25">
      <c r="A30" t="s">
        <v>65</v>
      </c>
      <c r="B30" t="s">
        <v>145</v>
      </c>
      <c r="C30" t="s">
        <v>91</v>
      </c>
      <c r="D30" s="65" t="s">
        <v>149</v>
      </c>
    </row>
    <row r="31" spans="1:4" x14ac:dyDescent="0.25">
      <c r="A31" t="s">
        <v>123</v>
      </c>
      <c r="B31" t="s">
        <v>145</v>
      </c>
      <c r="C31" t="s">
        <v>91</v>
      </c>
      <c r="D31" s="65" t="s">
        <v>168</v>
      </c>
    </row>
    <row r="32" spans="1:4" x14ac:dyDescent="0.25">
      <c r="A32" t="s">
        <v>131</v>
      </c>
      <c r="B32" t="s">
        <v>145</v>
      </c>
      <c r="C32" t="s">
        <v>90</v>
      </c>
      <c r="D32" s="65" t="s">
        <v>184</v>
      </c>
    </row>
    <row r="33" spans="1:4" x14ac:dyDescent="0.25">
      <c r="A33" t="s">
        <v>116</v>
      </c>
      <c r="B33" t="s">
        <v>145</v>
      </c>
      <c r="C33" t="s">
        <v>90</v>
      </c>
      <c r="D33" s="65" t="s">
        <v>185</v>
      </c>
    </row>
    <row r="34" spans="1:4" x14ac:dyDescent="0.25">
      <c r="A34" t="s">
        <v>127</v>
      </c>
      <c r="B34" t="s">
        <v>145</v>
      </c>
      <c r="C34" t="s">
        <v>91</v>
      </c>
      <c r="D34" s="65" t="s">
        <v>169</v>
      </c>
    </row>
    <row r="35" spans="1:4" x14ac:dyDescent="0.25">
      <c r="A35" t="s">
        <v>20</v>
      </c>
      <c r="B35" t="s">
        <v>145</v>
      </c>
      <c r="C35" t="s">
        <v>90</v>
      </c>
      <c r="D35" s="65" t="s">
        <v>186</v>
      </c>
    </row>
    <row r="36" spans="1:4" x14ac:dyDescent="0.25">
      <c r="A36" t="s">
        <v>155</v>
      </c>
      <c r="B36" t="s">
        <v>145</v>
      </c>
      <c r="C36" t="s">
        <v>90</v>
      </c>
      <c r="D36" s="65" t="s">
        <v>187</v>
      </c>
    </row>
    <row r="37" spans="1:4" x14ac:dyDescent="0.25">
      <c r="A37" t="s">
        <v>156</v>
      </c>
      <c r="B37" t="s">
        <v>145</v>
      </c>
      <c r="C37" t="s">
        <v>90</v>
      </c>
      <c r="D37" s="65" t="s">
        <v>188</v>
      </c>
    </row>
    <row r="38" spans="1:4" x14ac:dyDescent="0.25">
      <c r="A38" t="s">
        <v>49</v>
      </c>
      <c r="B38" t="s">
        <v>145</v>
      </c>
      <c r="C38" t="s">
        <v>90</v>
      </c>
      <c r="D38" s="65" t="s">
        <v>189</v>
      </c>
    </row>
    <row r="39" spans="1:4" x14ac:dyDescent="0.25">
      <c r="A39" t="s">
        <v>79</v>
      </c>
      <c r="B39" t="s">
        <v>145</v>
      </c>
      <c r="C39" t="s">
        <v>91</v>
      </c>
      <c r="D39" s="65" t="s">
        <v>158</v>
      </c>
    </row>
    <row r="40" spans="1:4" x14ac:dyDescent="0.25">
      <c r="A40" t="s">
        <v>17</v>
      </c>
      <c r="B40" t="s">
        <v>145</v>
      </c>
      <c r="C40" t="s">
        <v>91</v>
      </c>
      <c r="D40" s="65" t="s">
        <v>198</v>
      </c>
    </row>
    <row r="41" spans="1:4" x14ac:dyDescent="0.25">
      <c r="A41" t="s">
        <v>124</v>
      </c>
      <c r="B41" t="s">
        <v>144</v>
      </c>
      <c r="C41" t="s">
        <v>91</v>
      </c>
      <c r="D41" s="65" t="s">
        <v>150</v>
      </c>
    </row>
    <row r="42" spans="1:4" x14ac:dyDescent="0.25">
      <c r="A42" t="s">
        <v>125</v>
      </c>
      <c r="B42" t="s">
        <v>145</v>
      </c>
      <c r="C42" t="s">
        <v>91</v>
      </c>
      <c r="D42" s="65" t="s">
        <v>170</v>
      </c>
    </row>
    <row r="43" spans="1:4" x14ac:dyDescent="0.25">
      <c r="A43" t="s">
        <v>147</v>
      </c>
      <c r="B43" t="s">
        <v>146</v>
      </c>
      <c r="C43" t="s">
        <v>91</v>
      </c>
      <c r="D43" s="65" t="s">
        <v>171</v>
      </c>
    </row>
    <row r="44" spans="1:4" x14ac:dyDescent="0.25">
      <c r="A44" t="s">
        <v>132</v>
      </c>
      <c r="B44" t="s">
        <v>145</v>
      </c>
      <c r="C44" t="s">
        <v>91</v>
      </c>
      <c r="D44" s="65" t="s">
        <v>172</v>
      </c>
    </row>
    <row r="45" spans="1:4" x14ac:dyDescent="0.25">
      <c r="A45" t="s">
        <v>143</v>
      </c>
      <c r="B45" t="s">
        <v>145</v>
      </c>
      <c r="C45" t="s">
        <v>90</v>
      </c>
      <c r="D45" s="65" t="s">
        <v>199</v>
      </c>
    </row>
    <row r="46" spans="1:4" x14ac:dyDescent="0.25">
      <c r="A46" t="s">
        <v>120</v>
      </c>
      <c r="B46" t="s">
        <v>145</v>
      </c>
      <c r="C46" t="s">
        <v>90</v>
      </c>
      <c r="D46" s="65" t="s">
        <v>190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Fatura 344-B </vt:lpstr>
      <vt:lpstr>Venda 2024-2025</vt:lpstr>
      <vt:lpstr>BH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Mara de Souza</dc:creator>
  <cp:lastModifiedBy>Karolayne Dos Santos Fernandes</cp:lastModifiedBy>
  <cp:lastPrinted>2017-02-22T20:09:33Z</cp:lastPrinted>
  <dcterms:created xsi:type="dcterms:W3CDTF">2009-02-04T11:23:14Z</dcterms:created>
  <dcterms:modified xsi:type="dcterms:W3CDTF">2025-09-05T18:53:04Z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b83b4b-2d54-414f-8077-da565f2c0ab9_Enabled">
    <vt:lpwstr>true</vt:lpwstr>
  </property>
  <property fmtid="{D5CDD505-2E9C-101B-9397-08002B2CF9AE}" pid="3" name="MSIP_Label_92b83b4b-2d54-414f-8077-da565f2c0ab9_SetDate">
    <vt:lpwstr>2023-05-02T12:55:38Z</vt:lpwstr>
  </property>
  <property fmtid="{D5CDD505-2E9C-101B-9397-08002B2CF9AE}" pid="4" name="MSIP_Label_92b83b4b-2d54-414f-8077-da565f2c0ab9_Method">
    <vt:lpwstr>Standard</vt:lpwstr>
  </property>
  <property fmtid="{D5CDD505-2E9C-101B-9397-08002B2CF9AE}" pid="5" name="MSIP_Label_92b83b4b-2d54-414f-8077-da565f2c0ab9_Name">
    <vt:lpwstr>92b83b4b-2d54-414f-8077-da565f2c0ab9</vt:lpwstr>
  </property>
  <property fmtid="{D5CDD505-2E9C-101B-9397-08002B2CF9AE}" pid="6" name="MSIP_Label_92b83b4b-2d54-414f-8077-da565f2c0ab9_SiteId">
    <vt:lpwstr>d8bde65a-3ded-4346-9518-670204e6e184</vt:lpwstr>
  </property>
  <property fmtid="{D5CDD505-2E9C-101B-9397-08002B2CF9AE}" pid="7" name="MSIP_Label_92b83b4b-2d54-414f-8077-da565f2c0ab9_ActionId">
    <vt:lpwstr>db1fe6c4-767b-44a5-9f47-49c6768fa948</vt:lpwstr>
  </property>
  <property fmtid="{D5CDD505-2E9C-101B-9397-08002B2CF9AE}" pid="8" name="MSIP_Label_92b83b4b-2d54-414f-8077-da565f2c0ab9_ContentBits">
    <vt:lpwstr>0</vt:lpwstr>
  </property>
</Properties>
</file>