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AnxietyClassifier\Testers\"/>
    </mc:Choice>
  </mc:AlternateContent>
  <xr:revisionPtr revIDLastSave="0" documentId="13_ncr:1_{A44BE23F-734E-48A8-A6B4-A54FCE185283}" xr6:coauthVersionLast="31" xr6:coauthVersionMax="31" xr10:uidLastSave="{00000000-0000-0000-0000-000000000000}"/>
  <bookViews>
    <workbookView xWindow="0" yWindow="0" windowWidth="20490" windowHeight="6945" xr2:uid="{554D3D88-4DF2-47D9-95DC-E4124888929A}"/>
  </bookViews>
  <sheets>
    <sheet name="Sheet1" sheetId="1" r:id="rId1"/>
  </sheets>
  <definedNames>
    <definedName name="_xlnm._FilterDatabase" localSheetId="0" hidden="1">Sheet1!$A$1:$W$193</definedName>
  </definedNames>
  <calcPr calcId="179017" calcMode="manual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5" i="1" l="1"/>
  <c r="AG5" i="1"/>
  <c r="AI7" i="1"/>
  <c r="Z10" i="1"/>
  <c r="AA10" i="1"/>
  <c r="AB10" i="1"/>
  <c r="AC10" i="1"/>
  <c r="AH4" i="1"/>
  <c r="AG4" i="1" s="1"/>
  <c r="AI5" i="1"/>
  <c r="AI4" i="1"/>
  <c r="AG15" i="1"/>
  <c r="AG9" i="1"/>
  <c r="AH14" i="1"/>
  <c r="AG14" i="1" s="1"/>
  <c r="AH15" i="1"/>
  <c r="AI15" i="1"/>
  <c r="AI14" i="1"/>
  <c r="AH13" i="1"/>
  <c r="AG13" i="1" s="1"/>
  <c r="AI13" i="1"/>
  <c r="AH12" i="1"/>
  <c r="AG12" i="1" s="1"/>
  <c r="AI12" i="1"/>
  <c r="AH10" i="1"/>
  <c r="AG10" i="1" s="1"/>
  <c r="AI10" i="1"/>
  <c r="AH9" i="1"/>
  <c r="AI9" i="1"/>
  <c r="AH8" i="1"/>
  <c r="AG8" i="1" s="1"/>
  <c r="AI8" i="1"/>
  <c r="AH7" i="1"/>
  <c r="AG7" i="1" s="1"/>
  <c r="AH17" i="1"/>
  <c r="AI17" i="1"/>
  <c r="AA4" i="1"/>
  <c r="Z13" i="1" s="1"/>
  <c r="AB4" i="1"/>
  <c r="Z14" i="1"/>
  <c r="Z2" i="1"/>
  <c r="AB21" i="1" l="1"/>
  <c r="AC21" i="1"/>
  <c r="Z4" i="1"/>
  <c r="AB5" i="1" s="1"/>
  <c r="Z8" i="1"/>
  <c r="AC2" i="1"/>
  <c r="AC3" i="1" s="1"/>
  <c r="AC4" i="1"/>
  <c r="Z17" i="1" s="1"/>
  <c r="AC8" i="1"/>
  <c r="AC9" i="1" s="1"/>
  <c r="AB2" i="1"/>
  <c r="AB3" i="1" s="1"/>
  <c r="AB8" i="1"/>
  <c r="AA2" i="1"/>
  <c r="AA3" i="1" s="1"/>
  <c r="AA8" i="1"/>
  <c r="AA5" i="1" l="1"/>
  <c r="AB9" i="1"/>
  <c r="AA9" i="1"/>
  <c r="Z15" i="1"/>
  <c r="AC5" i="1"/>
  <c r="Z19" i="1"/>
</calcChain>
</file>

<file path=xl/sharedStrings.xml><?xml version="1.0" encoding="utf-8"?>
<sst xmlns="http://schemas.openxmlformats.org/spreadsheetml/2006/main" count="1390" uniqueCount="83">
  <si>
    <t>Trial</t>
  </si>
  <si>
    <t>Subject</t>
  </si>
  <si>
    <t>Color</t>
  </si>
  <si>
    <t>Session number</t>
  </si>
  <si>
    <t>Stimulus</t>
  </si>
  <si>
    <t>AOI_Group</t>
  </si>
  <si>
    <t>AOI Scope</t>
  </si>
  <si>
    <t>AOI Order</t>
  </si>
  <si>
    <t>Start Time [ms]</t>
  </si>
  <si>
    <t>End Time [ms]</t>
  </si>
  <si>
    <t>Fixation_Duration</t>
  </si>
  <si>
    <t>Fixation End [ms]</t>
  </si>
  <si>
    <t>Position X</t>
  </si>
  <si>
    <t>Position Y</t>
  </si>
  <si>
    <t>Average Pupil Size [px] X</t>
  </si>
  <si>
    <t>Average Pupil Size [px] Y</t>
  </si>
  <si>
    <t>Dispersion X</t>
  </si>
  <si>
    <t>Dispersion Y</t>
  </si>
  <si>
    <t>Eye L/R</t>
  </si>
  <si>
    <t>Number</t>
  </si>
  <si>
    <t>Trial004</t>
  </si>
  <si>
    <t>CornflowerBlue</t>
  </si>
  <si>
    <t>b1matrix 0.jpg</t>
  </si>
  <si>
    <t>AOI 16</t>
  </si>
  <si>
    <t>N</t>
  </si>
  <si>
    <t>Local</t>
  </si>
  <si>
    <t>Right</t>
  </si>
  <si>
    <t>AOI 15</t>
  </si>
  <si>
    <t>AOI 5</t>
  </si>
  <si>
    <t>D</t>
  </si>
  <si>
    <t>AOI 14</t>
  </si>
  <si>
    <t>AOI 13</t>
  </si>
  <si>
    <t>AOI 12</t>
  </si>
  <si>
    <t>AOI 4</t>
  </si>
  <si>
    <t>AOI 10</t>
  </si>
  <si>
    <t>AOI 2</t>
  </si>
  <si>
    <t>Trial005</t>
  </si>
  <si>
    <t>b1matrix 1.jpg</t>
  </si>
  <si>
    <t>AOI 11</t>
  </si>
  <si>
    <t>AOI 1</t>
  </si>
  <si>
    <t>White Space</t>
  </si>
  <si>
    <t>Trial006</t>
  </si>
  <si>
    <t>b1matrix 2.jpg</t>
  </si>
  <si>
    <t>-</t>
  </si>
  <si>
    <t>AOI 3</t>
  </si>
  <si>
    <t>AOI 9</t>
  </si>
  <si>
    <t>Trial007</t>
  </si>
  <si>
    <t>b1matrix 3.jpg</t>
  </si>
  <si>
    <t>AOI 8</t>
  </si>
  <si>
    <t>AOI 6</t>
  </si>
  <si>
    <t>Trial008</t>
  </si>
  <si>
    <t>b1matrix 4.jpg</t>
  </si>
  <si>
    <t>AOI 7</t>
  </si>
  <si>
    <t>Trial009</t>
  </si>
  <si>
    <t>b1matrix 5.jpg</t>
  </si>
  <si>
    <t>Trial010</t>
  </si>
  <si>
    <t>b1matrix 6.jpg</t>
  </si>
  <si>
    <t>Trial011</t>
  </si>
  <si>
    <t>b1matrix 7.jpg</t>
  </si>
  <si>
    <t>Trial012</t>
  </si>
  <si>
    <t>b1matrix 8.jpg</t>
  </si>
  <si>
    <t>Trial013</t>
  </si>
  <si>
    <t>b1matrix 9.jpg</t>
  </si>
  <si>
    <t xml:space="preserve">all </t>
  </si>
  <si>
    <t>d</t>
  </si>
  <si>
    <t>n</t>
  </si>
  <si>
    <t>ws</t>
  </si>
  <si>
    <t>SUM FIX</t>
  </si>
  <si>
    <t>AVG FIX</t>
  </si>
  <si>
    <t>CNT FIX</t>
  </si>
  <si>
    <t>STD FIX</t>
  </si>
  <si>
    <t>Fixation_Start</t>
  </si>
  <si>
    <t>norm AVG FIX</t>
  </si>
  <si>
    <t>norm CNT FIX</t>
  </si>
  <si>
    <t>norm SUM FIX</t>
  </si>
  <si>
    <t>%threat - #1</t>
  </si>
  <si>
    <t>%neutral - #1</t>
  </si>
  <si>
    <t>%WS</t>
  </si>
  <si>
    <t>%threat - #2</t>
  </si>
  <si>
    <t>%neutral - #2</t>
  </si>
  <si>
    <t>variability of %threat between trials</t>
  </si>
  <si>
    <t>Average_Pupil_Diameter</t>
  </si>
  <si>
    <t>Area_of_Interest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</si>
</sst>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2" borderId="0" xfId="0" applyFill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9791-3303-4B98-82A4-EF02D2F50E19}">
  <sheetPr filterMode="1"/>
  <dimension ref="A1:AJ193"/>
  <sheetViews>
    <sheetView rightToLeft="1" tabSelected="1" topLeftCell="D1" workbookViewId="0">
      <selection activeCell="F1" sqref="F1"/>
    </sheetView>
  </sheetViews>
  <sheetFormatPr defaultRowHeight="14.25" x14ac:dyDescent="0.2"/>
  <cols>
    <col min="2" max="6" width="9" customWidth="1"/>
    <col min="8" max="8" width="9" customWidth="1"/>
    <col min="9" max="9" width="11.75" customWidth="1"/>
    <col min="10" max="11" width="9" customWidth="1"/>
    <col min="12" max="12" width="19.125" customWidth="1"/>
    <col min="13" max="13" width="18.625" bestFit="1" customWidth="1"/>
    <col min="14" max="16" width="9" customWidth="1"/>
    <col min="17" max="18" width="25.625" bestFit="1" customWidth="1"/>
    <col min="19" max="19" width="29" bestFit="1" customWidth="1"/>
    <col min="20" max="21" width="14.25" bestFit="1" customWidth="1"/>
    <col min="22" max="23" width="9" customWidth="1"/>
    <col min="29" max="29" width="11.875" bestFit="1" customWidth="1"/>
    <col min="30" max="30" width="29.25" bestFit="1" customWidth="1"/>
    <col min="33" max="33" width="20.625" bestFit="1" customWidth="1"/>
    <col min="34" max="35" width="22.75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71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81</v>
      </c>
      <c r="T1" s="1" t="s">
        <v>16</v>
      </c>
      <c r="U1" s="1" t="s">
        <v>17</v>
      </c>
      <c r="V1" s="1" t="s">
        <v>18</v>
      </c>
      <c r="W1" s="1" t="s">
        <v>19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36" x14ac:dyDescent="0.2">
      <c r="A2" t="s">
        <v>20</v>
      </c>
      <c r="B2">
        <v>9001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>
        <v>0</v>
      </c>
      <c r="K2">
        <v>6012</v>
      </c>
      <c r="L2">
        <v>5694</v>
      </c>
      <c r="M2">
        <v>218</v>
      </c>
      <c r="N2">
        <v>5912</v>
      </c>
      <c r="O2">
        <v>1157.05</v>
      </c>
      <c r="P2">
        <v>878.69</v>
      </c>
      <c r="Q2">
        <v>18.079999999999998</v>
      </c>
      <c r="R2">
        <v>18.079999999999998</v>
      </c>
      <c r="S2">
        <v>5.3</v>
      </c>
      <c r="T2">
        <v>31</v>
      </c>
      <c r="U2">
        <v>22</v>
      </c>
      <c r="V2" t="s">
        <v>26</v>
      </c>
      <c r="W2">
        <v>16</v>
      </c>
      <c r="Z2" s="3">
        <f>SUM(M2:M5,M7:M10,M12:M15,M17,M19:M23,M25:M38,M40,M42:M48,M50:M63,M65:M68,M70:M74,M76:M92,M94:M95,M97:M103,M105,M107,M109:M130,M132:M134,M136:M147,M149:M150,M152:M157,M159:M160,M162:M166,M168:M170,M172:M176,M178:M184,M186:M190)</f>
        <v>37096</v>
      </c>
      <c r="AA2" s="3">
        <f>SUM(M7:M8,M14,M17,M34,M37,M42:M43,M50:M53,M62:M63,M65:M66,M71:M72,M76,M83:M91,M95,M97,M102:M103,M105,M113:M114,M109,M111,M116:M118,M121,M128:M130,M136:M137,M142,M149:M150,M152:M154,M166,M168:M170,M178,M187)</f>
        <v>12754</v>
      </c>
      <c r="AB2" s="3">
        <f>SUM(M2:M5,M9:M10,M12:M13,M15,M19:M23,M25:M33,M35:M36,M44:M48,M54,M57:M61,M67:M68,M70,M73:M74,M77,M80:M82,M92,M94,M98:M99,M101,M107,M110,M112,M119:M120,M122:M127,M132:M134,M138:M140,M143:M147,M155:M156,M160,M162:M165,M175:M176,M179:M184,M186,M188:M190)</f>
        <v>22016</v>
      </c>
      <c r="AC2" s="3">
        <f>SUM(M38,M40,M55:M56,M78:M79,M100,M115,M141:M141,M157,M159,M172:M174)</f>
        <v>2326</v>
      </c>
      <c r="AD2" t="s">
        <v>67</v>
      </c>
    </row>
    <row r="3" spans="1:36" x14ac:dyDescent="0.2">
      <c r="A3" t="s">
        <v>20</v>
      </c>
      <c r="B3">
        <v>9001</v>
      </c>
      <c r="C3" t="s">
        <v>21</v>
      </c>
      <c r="D3">
        <v>1</v>
      </c>
      <c r="E3" t="s">
        <v>22</v>
      </c>
      <c r="F3" t="s">
        <v>27</v>
      </c>
      <c r="G3" t="s">
        <v>24</v>
      </c>
      <c r="H3" t="s">
        <v>25</v>
      </c>
      <c r="I3">
        <v>5</v>
      </c>
      <c r="J3">
        <v>0</v>
      </c>
      <c r="K3">
        <v>6012</v>
      </c>
      <c r="L3">
        <v>1634</v>
      </c>
      <c r="M3">
        <v>165</v>
      </c>
      <c r="N3">
        <v>1800</v>
      </c>
      <c r="O3">
        <v>1151.06</v>
      </c>
      <c r="P3">
        <v>646.66</v>
      </c>
      <c r="Q3">
        <v>17.41</v>
      </c>
      <c r="R3">
        <v>17.41</v>
      </c>
      <c r="S3">
        <v>5.0999999999999996</v>
      </c>
      <c r="T3">
        <v>12</v>
      </c>
      <c r="U3">
        <v>21</v>
      </c>
      <c r="V3" t="s">
        <v>26</v>
      </c>
      <c r="W3">
        <v>8</v>
      </c>
      <c r="AA3">
        <f>AA2/Z2</f>
        <v>0.343810653439724</v>
      </c>
      <c r="AB3">
        <f>AB2/Z2</f>
        <v>0.59348716842786298</v>
      </c>
      <c r="AC3">
        <f>AC2/Z2</f>
        <v>6.2702178132413203E-2</v>
      </c>
      <c r="AD3" t="s">
        <v>74</v>
      </c>
      <c r="AH3" t="s">
        <v>29</v>
      </c>
      <c r="AI3" t="s">
        <v>24</v>
      </c>
    </row>
    <row r="4" spans="1:36" x14ac:dyDescent="0.2">
      <c r="A4" t="s">
        <v>20</v>
      </c>
      <c r="B4">
        <v>9001</v>
      </c>
      <c r="C4" t="s">
        <v>21</v>
      </c>
      <c r="D4">
        <v>1</v>
      </c>
      <c r="E4" t="s">
        <v>22</v>
      </c>
      <c r="F4" t="s">
        <v>27</v>
      </c>
      <c r="G4" t="s">
        <v>24</v>
      </c>
      <c r="H4" t="s">
        <v>25</v>
      </c>
      <c r="I4">
        <v>5</v>
      </c>
      <c r="J4">
        <v>0</v>
      </c>
      <c r="K4">
        <v>6012</v>
      </c>
      <c r="L4">
        <v>1846</v>
      </c>
      <c r="M4">
        <v>420</v>
      </c>
      <c r="N4">
        <v>2266</v>
      </c>
      <c r="O4">
        <v>1142.69</v>
      </c>
      <c r="P4">
        <v>681.33</v>
      </c>
      <c r="Q4">
        <v>17.72</v>
      </c>
      <c r="R4">
        <v>17.72</v>
      </c>
      <c r="S4">
        <v>5.2</v>
      </c>
      <c r="T4">
        <v>38</v>
      </c>
      <c r="U4">
        <v>27</v>
      </c>
      <c r="V4" t="s">
        <v>26</v>
      </c>
      <c r="W4">
        <v>9</v>
      </c>
      <c r="Z4" s="3">
        <f>AVERAGE(M2:M5,M7:M10,M12:M15,M17,M19:M23,M25:M38,M40,M42:M48,M50:M63,M65:M68,M70:M74,M76:M92,M94:M95,M97:M103,M105,M107,M109:M130,M132:M134,M136:M147,M149:M150,M152:M157,M159:M160,M162:M166,M168:M170,M172:M176,M178:M184,M186:M190)</f>
        <v>227.58282208589</v>
      </c>
      <c r="AA4" s="3">
        <f>AVERAGE(M7:M8,M14,M17,M34,M37,M42:M43,M50:M53,M62:M63,M65:M66,M71:M72,M76,M83:M91,M95,M97,M102:M103,M105,M113:M114,M109,M111,M116:M118,M121,M128:M130,M136:M137,M142,M149:M150,M152:M154,M166,M168:M170,M178,M187)</f>
        <v>219.89655172413799</v>
      </c>
      <c r="AB4" s="3">
        <f>AVERAGE(M2:M5,M9:M10,M12:M13,M15,M19:M23,M25:M33,M35:M36,M44:M48,M54,M57:M61,M67:M68,M70,M73:M74,M77,M80:M82,M92,M94,M98:M99,M101,M107,M110,M112,M119:M120,M122:M127,M132:M134,M138:M140,M143:M147,M155:M156,M160,M162:M165,M175:M176,M179:M184,M186,M188:M190)</f>
        <v>241.93406593406601</v>
      </c>
      <c r="AC4" s="3">
        <f>AVERAGE(M38,M40,M55:M56,M78:M79,M100,M115,M141:M141,M157,M159,M172:M174)</f>
        <v>166.142857142857</v>
      </c>
      <c r="AD4" t="s">
        <v>68</v>
      </c>
      <c r="AG4" s="5">
        <f>AH4/(AH4+AI4)</f>
        <v>0.33735808253740002</v>
      </c>
      <c r="AH4" s="4">
        <f>AVERAGE(M7:M8,M14,M17)</f>
        <v>208</v>
      </c>
      <c r="AI4" s="4">
        <f>AVERAGE(M2:M5,M9:M10,M12:M13,M15)</f>
        <v>408.555555555556</v>
      </c>
      <c r="AJ4">
        <v>4</v>
      </c>
    </row>
    <row r="5" spans="1:36" x14ac:dyDescent="0.2">
      <c r="A5" t="s">
        <v>20</v>
      </c>
      <c r="B5">
        <v>9001</v>
      </c>
      <c r="C5" t="s">
        <v>21</v>
      </c>
      <c r="D5">
        <v>1</v>
      </c>
      <c r="E5" t="s">
        <v>22</v>
      </c>
      <c r="F5" t="s">
        <v>27</v>
      </c>
      <c r="G5" t="s">
        <v>24</v>
      </c>
      <c r="H5" t="s">
        <v>25</v>
      </c>
      <c r="I5">
        <v>5</v>
      </c>
      <c r="J5">
        <v>0</v>
      </c>
      <c r="K5">
        <v>6012</v>
      </c>
      <c r="L5">
        <v>2686</v>
      </c>
      <c r="M5">
        <v>1634</v>
      </c>
      <c r="N5">
        <v>4321</v>
      </c>
      <c r="O5">
        <v>1143.6500000000001</v>
      </c>
      <c r="P5">
        <v>680.97</v>
      </c>
      <c r="Q5">
        <v>17.649999999999999</v>
      </c>
      <c r="R5">
        <v>17.649999999999999</v>
      </c>
      <c r="S5">
        <v>5.2</v>
      </c>
      <c r="T5">
        <v>48</v>
      </c>
      <c r="U5">
        <v>47</v>
      </c>
      <c r="V5" t="s">
        <v>26</v>
      </c>
      <c r="W5">
        <v>11</v>
      </c>
      <c r="AA5">
        <f>AA4/Z4</f>
        <v>0.96622649156336105</v>
      </c>
      <c r="AB5">
        <f>AB4/Z4</f>
        <v>1.0630594335576</v>
      </c>
      <c r="AC5">
        <f>AC4/Z4</f>
        <v>0.73003250254166596</v>
      </c>
      <c r="AD5" t="s">
        <v>72</v>
      </c>
      <c r="AG5" s="5">
        <f>AH5/(AH5+AI5)</f>
        <v>0.47815533980579999</v>
      </c>
      <c r="AH5" s="4">
        <f>AVERAGE(M34,M37)</f>
        <v>197</v>
      </c>
      <c r="AI5" s="4">
        <f>AVERAGE(M19:M23,M25:M33,M35:M36)</f>
        <v>215</v>
      </c>
      <c r="AJ5">
        <v>5</v>
      </c>
    </row>
    <row r="6" spans="1:36" hidden="1" x14ac:dyDescent="0.2">
      <c r="A6" t="s">
        <v>20</v>
      </c>
      <c r="B6">
        <v>9001</v>
      </c>
      <c r="C6" t="s">
        <v>21</v>
      </c>
      <c r="D6">
        <v>1</v>
      </c>
      <c r="E6" t="s">
        <v>22</v>
      </c>
      <c r="F6" t="s">
        <v>27</v>
      </c>
      <c r="G6" t="s">
        <v>24</v>
      </c>
      <c r="H6" t="s">
        <v>25</v>
      </c>
      <c r="I6">
        <v>5</v>
      </c>
      <c r="J6">
        <v>0</v>
      </c>
      <c r="K6">
        <v>6012</v>
      </c>
      <c r="L6">
        <v>5950</v>
      </c>
      <c r="M6">
        <v>62</v>
      </c>
      <c r="N6">
        <v>6012</v>
      </c>
      <c r="O6">
        <v>1163.1600000000001</v>
      </c>
      <c r="P6">
        <v>693.52</v>
      </c>
      <c r="Q6">
        <v>17.760000000000002</v>
      </c>
      <c r="R6">
        <v>17.760000000000002</v>
      </c>
      <c r="S6">
        <v>5.2</v>
      </c>
      <c r="T6">
        <v>12</v>
      </c>
      <c r="U6">
        <v>25</v>
      </c>
      <c r="V6" t="s">
        <v>26</v>
      </c>
      <c r="W6">
        <v>17</v>
      </c>
    </row>
    <row r="7" spans="1:36" x14ac:dyDescent="0.2">
      <c r="A7" t="s">
        <v>20</v>
      </c>
      <c r="B7">
        <v>9001</v>
      </c>
      <c r="C7" t="s">
        <v>21</v>
      </c>
      <c r="D7">
        <v>1</v>
      </c>
      <c r="E7" t="s">
        <v>22</v>
      </c>
      <c r="F7" t="s">
        <v>28</v>
      </c>
      <c r="G7" t="s">
        <v>29</v>
      </c>
      <c r="H7" t="s">
        <v>25</v>
      </c>
      <c r="I7">
        <v>6</v>
      </c>
      <c r="J7">
        <v>0</v>
      </c>
      <c r="K7">
        <v>6012</v>
      </c>
      <c r="L7">
        <v>1</v>
      </c>
      <c r="M7">
        <v>280</v>
      </c>
      <c r="N7">
        <v>281</v>
      </c>
      <c r="O7">
        <v>859.56</v>
      </c>
      <c r="P7">
        <v>537.52</v>
      </c>
      <c r="Q7">
        <v>15.15</v>
      </c>
      <c r="R7">
        <v>15.15</v>
      </c>
      <c r="S7">
        <v>4.5</v>
      </c>
      <c r="T7">
        <v>25</v>
      </c>
      <c r="U7">
        <v>32</v>
      </c>
      <c r="V7" t="s">
        <v>26</v>
      </c>
      <c r="W7">
        <v>1</v>
      </c>
      <c r="AG7" s="5">
        <f t="shared" ref="AG7:AG10" si="0">AH7/(AH7+AI7)</f>
        <v>0.49661835748790001</v>
      </c>
      <c r="AH7" s="4">
        <f>AVERAGE(M42:M43,M50:M53)</f>
        <v>171.333333333333</v>
      </c>
      <c r="AI7" s="4">
        <f>AVERAGE(M44:M48,M54)</f>
        <v>173.666666666667</v>
      </c>
      <c r="AJ7">
        <v>6</v>
      </c>
    </row>
    <row r="8" spans="1:36" x14ac:dyDescent="0.2">
      <c r="A8" t="s">
        <v>20</v>
      </c>
      <c r="B8">
        <v>9001</v>
      </c>
      <c r="C8" t="s">
        <v>21</v>
      </c>
      <c r="D8">
        <v>1</v>
      </c>
      <c r="E8" t="s">
        <v>22</v>
      </c>
      <c r="F8" t="s">
        <v>28</v>
      </c>
      <c r="G8" t="s">
        <v>29</v>
      </c>
      <c r="H8" t="s">
        <v>25</v>
      </c>
      <c r="I8">
        <v>6</v>
      </c>
      <c r="J8">
        <v>0</v>
      </c>
      <c r="K8">
        <v>6012</v>
      </c>
      <c r="L8">
        <v>2392</v>
      </c>
      <c r="M8">
        <v>244</v>
      </c>
      <c r="N8">
        <v>2636</v>
      </c>
      <c r="O8">
        <v>916.05</v>
      </c>
      <c r="P8">
        <v>678.51</v>
      </c>
      <c r="Q8">
        <v>17.63</v>
      </c>
      <c r="R8">
        <v>17.63</v>
      </c>
      <c r="S8">
        <v>5.2</v>
      </c>
      <c r="T8">
        <v>31</v>
      </c>
      <c r="U8">
        <v>27</v>
      </c>
      <c r="V8" t="s">
        <v>26</v>
      </c>
      <c r="W8">
        <v>10</v>
      </c>
      <c r="Z8" s="3">
        <f>COUNT(M2:M5,M7:M10,M12:M15,M17,M19:M23,M25:M38,M40,M42:M48,M50:M63,M65:M68,M70:M74,M76:M92,M94:M95,M97:M103,M105,M107,M109:M130,M132:M134,M136:M147,M149:M150,M152:M157,M159:M160,M162:M166,M168:M170,M172:M176,M178:M184,M186:M190)</f>
        <v>163</v>
      </c>
      <c r="AA8" s="3">
        <f>COUNT(M7:M8,M14,M17,M34,M37,M42:M43,M50:M53,M62:M63,M65:M66,M71:M72,M76,M83:M91,M95,M97,M102:M103,M105,M113:M114,M109,M111,M116:M118,M121,M128:M130,M136:M137,M142,M149:M150,M152:M154,M166,M168:M170,M178,M187)</f>
        <v>58</v>
      </c>
      <c r="AB8" s="3">
        <f>COUNT(M2:M5,M9:M10,M12:M13,M15,M19:M23,M25:M33,M35:M36,M44:M48,M54,M57:M61,M67:M68,M70,M73:M74,M77,M80:M82,M92,M94,M98:M99,M101,M107,M110,M112,M119:M120,M122:M127,M132:M134,M138:M140,M143:M147,M155:M156,M160,M162:M165,M175:M176,M179:M184,M186,M188:M190)</f>
        <v>91</v>
      </c>
      <c r="AC8" s="3">
        <f>COUNT(M38,M40,M55:M56,M78:M79,M100,M115,M141:M141,M157,M159,M172:M174)</f>
        <v>14</v>
      </c>
      <c r="AD8" t="s">
        <v>69</v>
      </c>
      <c r="AG8" s="5">
        <f t="shared" si="0"/>
        <v>0.43133994437049999</v>
      </c>
      <c r="AH8" s="4">
        <f>AVERAGE(M62:M63,M65:M66,M71:M72,M76)</f>
        <v>185.28571428571399</v>
      </c>
      <c r="AI8" s="4">
        <f>AVERAGE(M57:M61,M67:M68,M70,M73:M74,M77)</f>
        <v>244.272727272727</v>
      </c>
      <c r="AJ8">
        <v>7</v>
      </c>
    </row>
    <row r="9" spans="1:36" x14ac:dyDescent="0.2">
      <c r="A9" t="s">
        <v>20</v>
      </c>
      <c r="B9">
        <v>9001</v>
      </c>
      <c r="C9" t="s">
        <v>21</v>
      </c>
      <c r="D9">
        <v>1</v>
      </c>
      <c r="E9" t="s">
        <v>22</v>
      </c>
      <c r="F9" t="s">
        <v>30</v>
      </c>
      <c r="G9" t="s">
        <v>24</v>
      </c>
      <c r="H9" t="s">
        <v>25</v>
      </c>
      <c r="I9">
        <v>7</v>
      </c>
      <c r="J9">
        <v>0</v>
      </c>
      <c r="K9">
        <v>6012</v>
      </c>
      <c r="L9">
        <v>4521</v>
      </c>
      <c r="M9">
        <v>244</v>
      </c>
      <c r="N9">
        <v>4765</v>
      </c>
      <c r="O9">
        <v>731.04</v>
      </c>
      <c r="P9">
        <v>656.71</v>
      </c>
      <c r="Q9">
        <v>17.46</v>
      </c>
      <c r="R9">
        <v>17.46</v>
      </c>
      <c r="S9">
        <v>5.2</v>
      </c>
      <c r="T9">
        <v>44</v>
      </c>
      <c r="U9">
        <v>39</v>
      </c>
      <c r="V9" t="s">
        <v>26</v>
      </c>
      <c r="W9">
        <v>12</v>
      </c>
      <c r="AA9">
        <f>AA8/Z8</f>
        <v>0.35582822085889598</v>
      </c>
      <c r="AB9">
        <f>AB8/Z8</f>
        <v>0.55828220858895705</v>
      </c>
      <c r="AC9">
        <f>AC8/Z8</f>
        <v>8.5889570552147201E-2</v>
      </c>
      <c r="AD9" t="s">
        <v>73</v>
      </c>
      <c r="AG9" s="5">
        <f t="shared" si="0"/>
        <v>0.56490202729149996</v>
      </c>
      <c r="AH9" s="4">
        <f>AVERAGE(M83:M91,M95,M97)</f>
        <v>281.18181818181802</v>
      </c>
      <c r="AI9" s="4">
        <f>AVERAGE(M80:M82,M92,M94,M98:M99)</f>
        <v>216.57142857142901</v>
      </c>
      <c r="AJ9">
        <v>8</v>
      </c>
    </row>
    <row r="10" spans="1:36" x14ac:dyDescent="0.2">
      <c r="A10" t="s">
        <v>20</v>
      </c>
      <c r="B10">
        <v>9001</v>
      </c>
      <c r="C10" t="s">
        <v>21</v>
      </c>
      <c r="D10">
        <v>1</v>
      </c>
      <c r="E10" t="s">
        <v>22</v>
      </c>
      <c r="F10" t="s">
        <v>31</v>
      </c>
      <c r="G10" t="s">
        <v>24</v>
      </c>
      <c r="H10" t="s">
        <v>25</v>
      </c>
      <c r="I10">
        <v>8</v>
      </c>
      <c r="J10">
        <v>0</v>
      </c>
      <c r="K10">
        <v>6012</v>
      </c>
      <c r="L10">
        <v>4803</v>
      </c>
      <c r="M10">
        <v>202</v>
      </c>
      <c r="N10">
        <v>5005</v>
      </c>
      <c r="O10">
        <v>548.59</v>
      </c>
      <c r="P10">
        <v>645.96</v>
      </c>
      <c r="Q10">
        <v>15.31</v>
      </c>
      <c r="R10">
        <v>15.31</v>
      </c>
      <c r="S10">
        <v>4.5</v>
      </c>
      <c r="T10">
        <v>25</v>
      </c>
      <c r="U10">
        <v>55</v>
      </c>
      <c r="V10" t="s">
        <v>26</v>
      </c>
      <c r="W10">
        <v>13</v>
      </c>
      <c r="Z10" s="3">
        <f>_xlfn.STDEV.P(M2:M5,M7:M10,M12:M15,M17,M19:M23,M25:M38,M40,M42:M48,M50:M63,M65:M68,M70:M74,M76:M92,M94:M95,M97:M103,M105,M107,M109:M130,M132:M134,M136:M147,M149:M150,M152:M157,M159:M160,M162:M166,M168:M170,M172:M176,M178:M184,M186:M190)</f>
        <v>163.32149843838201</v>
      </c>
      <c r="AA10" s="3">
        <f>_xlfn.STDEV.P(M7:M8,M14,M17,M34,M37,M42:M43,M50:M53,M62:M63,M65:M66,M71:M72,M76,M83:M91,M95,M97,M102:M103,M105,M113:M114,M109,M111,M116:M118,M121,M128:M130,M136:M137,M142,M149:M150,M152:M154,M166,M168:M170,M178,M187)</f>
        <v>117.107920998211</v>
      </c>
      <c r="AB10" s="3">
        <f>_xlfn.STDEV.P(M2:M5,M9:M10,M12:M13,M15,M19:M23,M25:M33,M35:M36,M44:M48,M54,M57:M61,M67:M68,M70,M73:M74,M77,M80:M82,M92,M94,M98:M99,M101,M107,M110,M112,M119:M120,M122:M127,M132:M134,M138:M140,M143:M147,M155:M156,M160,M162:M165,M175:M176,M179:M184,M186,M188:M190)</f>
        <v>194.87475843955499</v>
      </c>
      <c r="AC10" s="3">
        <f>_xlfn.STDEV.P(M38,M40,M55:M56,M78:M79,M100,M115,M141:M141,M157,M159,M172:M174)</f>
        <v>39.2534932801385</v>
      </c>
      <c r="AD10" t="s">
        <v>70</v>
      </c>
      <c r="AG10" s="5">
        <f t="shared" si="0"/>
        <v>0.47222222222220001</v>
      </c>
      <c r="AH10" s="4">
        <f>AVERAGE(M102:M103,M105,M113:M114,M109,M111)</f>
        <v>238</v>
      </c>
      <c r="AI10" s="4">
        <f>AVERAGE(M101,M107,M110,M112)</f>
        <v>266</v>
      </c>
      <c r="AJ10">
        <v>9</v>
      </c>
    </row>
    <row r="11" spans="1:36" hidden="1" x14ac:dyDescent="0.2">
      <c r="A11" t="s">
        <v>20</v>
      </c>
      <c r="B11">
        <v>9001</v>
      </c>
      <c r="C11" t="s">
        <v>21</v>
      </c>
      <c r="D11">
        <v>1</v>
      </c>
      <c r="E11" t="s">
        <v>22</v>
      </c>
      <c r="F11" t="s">
        <v>31</v>
      </c>
      <c r="G11" t="s">
        <v>24</v>
      </c>
      <c r="H11" t="s">
        <v>25</v>
      </c>
      <c r="I11">
        <v>8</v>
      </c>
      <c r="J11">
        <v>0</v>
      </c>
      <c r="K11">
        <v>6012</v>
      </c>
      <c r="L11">
        <v>5019</v>
      </c>
      <c r="M11">
        <v>70</v>
      </c>
      <c r="N11">
        <v>5089</v>
      </c>
      <c r="O11">
        <v>557.11</v>
      </c>
      <c r="P11">
        <v>637.23</v>
      </c>
      <c r="Q11">
        <v>15.2</v>
      </c>
      <c r="R11">
        <v>15.2</v>
      </c>
      <c r="S11">
        <v>4.5</v>
      </c>
      <c r="T11">
        <v>4</v>
      </c>
      <c r="U11">
        <v>23</v>
      </c>
      <c r="V11" t="s">
        <v>26</v>
      </c>
      <c r="W11">
        <v>14</v>
      </c>
    </row>
    <row r="12" spans="1:36" x14ac:dyDescent="0.2">
      <c r="A12" t="s">
        <v>20</v>
      </c>
      <c r="B12">
        <v>9001</v>
      </c>
      <c r="C12" t="s">
        <v>21</v>
      </c>
      <c r="D12">
        <v>1</v>
      </c>
      <c r="E12" t="s">
        <v>22</v>
      </c>
      <c r="F12" t="s">
        <v>31</v>
      </c>
      <c r="G12" t="s">
        <v>24</v>
      </c>
      <c r="H12" t="s">
        <v>25</v>
      </c>
      <c r="I12">
        <v>8</v>
      </c>
      <c r="J12">
        <v>0</v>
      </c>
      <c r="K12">
        <v>6012</v>
      </c>
      <c r="L12">
        <v>5109</v>
      </c>
      <c r="M12">
        <v>190</v>
      </c>
      <c r="N12">
        <v>5299</v>
      </c>
      <c r="O12">
        <v>542.08000000000004</v>
      </c>
      <c r="P12">
        <v>621.6</v>
      </c>
      <c r="Q12">
        <v>14.96</v>
      </c>
      <c r="R12">
        <v>14.96</v>
      </c>
      <c r="S12">
        <v>4.4000000000000004</v>
      </c>
      <c r="T12">
        <v>49</v>
      </c>
      <c r="U12">
        <v>98</v>
      </c>
      <c r="V12" t="s">
        <v>26</v>
      </c>
      <c r="W12">
        <v>15</v>
      </c>
      <c r="AG12" s="5">
        <f t="shared" ref="AG12:AG15" si="1">AH12/(AH12+AI12)</f>
        <v>0.48569280253980002</v>
      </c>
      <c r="AH12" s="4">
        <f>AVERAGE(M116:M118,M121,M128:M130,M136:M137)</f>
        <v>184.555555555556</v>
      </c>
      <c r="AI12" s="4">
        <f>AVERAGE(M119:M120,M122:M127,M132:M134,M138:M140)</f>
        <v>195.42857142857099</v>
      </c>
      <c r="AJ12">
        <v>10</v>
      </c>
    </row>
    <row r="13" spans="1:36" x14ac:dyDescent="0.2">
      <c r="A13" t="s">
        <v>20</v>
      </c>
      <c r="B13">
        <v>9001</v>
      </c>
      <c r="C13" t="s">
        <v>21</v>
      </c>
      <c r="D13">
        <v>1</v>
      </c>
      <c r="E13" t="s">
        <v>22</v>
      </c>
      <c r="F13" t="s">
        <v>32</v>
      </c>
      <c r="G13" t="s">
        <v>24</v>
      </c>
      <c r="H13" t="s">
        <v>25</v>
      </c>
      <c r="I13">
        <v>9</v>
      </c>
      <c r="J13">
        <v>0</v>
      </c>
      <c r="K13">
        <v>6012</v>
      </c>
      <c r="L13">
        <v>1292</v>
      </c>
      <c r="M13">
        <v>308</v>
      </c>
      <c r="N13">
        <v>1600</v>
      </c>
      <c r="O13">
        <v>1154.77</v>
      </c>
      <c r="P13">
        <v>470.34</v>
      </c>
      <c r="Q13">
        <v>17.27</v>
      </c>
      <c r="R13">
        <v>17.27</v>
      </c>
      <c r="S13">
        <v>5.0999999999999996</v>
      </c>
      <c r="T13">
        <v>24</v>
      </c>
      <c r="U13">
        <v>35</v>
      </c>
      <c r="V13" t="s">
        <v>26</v>
      </c>
      <c r="W13">
        <v>7</v>
      </c>
      <c r="Z13">
        <f>AA4/(AA4+AB4)</f>
        <v>0.476141129055417</v>
      </c>
      <c r="AD13" s="2" t="s">
        <v>75</v>
      </c>
      <c r="AG13" s="5">
        <f t="shared" si="1"/>
        <v>0.51769601582140001</v>
      </c>
      <c r="AH13" s="4">
        <f>AVERAGE(M142,M149:M150,M152:M154)</f>
        <v>299.16666666666703</v>
      </c>
      <c r="AI13" s="4">
        <f>AVERAGE(M143:M147,M155:M156)</f>
        <v>278.71428571428601</v>
      </c>
      <c r="AJ13">
        <v>11</v>
      </c>
    </row>
    <row r="14" spans="1:36" x14ac:dyDescent="0.2">
      <c r="A14" t="s">
        <v>20</v>
      </c>
      <c r="B14">
        <v>9001</v>
      </c>
      <c r="C14" t="s">
        <v>21</v>
      </c>
      <c r="D14">
        <v>1</v>
      </c>
      <c r="E14" t="s">
        <v>22</v>
      </c>
      <c r="F14" t="s">
        <v>33</v>
      </c>
      <c r="G14" t="s">
        <v>29</v>
      </c>
      <c r="H14" t="s">
        <v>25</v>
      </c>
      <c r="I14">
        <v>10</v>
      </c>
      <c r="J14">
        <v>0</v>
      </c>
      <c r="K14">
        <v>6012</v>
      </c>
      <c r="L14">
        <v>309</v>
      </c>
      <c r="M14">
        <v>110</v>
      </c>
      <c r="N14">
        <v>419</v>
      </c>
      <c r="O14">
        <v>919.86</v>
      </c>
      <c r="P14">
        <v>454.71</v>
      </c>
      <c r="Q14">
        <v>15.73</v>
      </c>
      <c r="R14">
        <v>15.73</v>
      </c>
      <c r="S14">
        <v>4.7</v>
      </c>
      <c r="T14">
        <v>18</v>
      </c>
      <c r="U14">
        <v>20</v>
      </c>
      <c r="V14" t="s">
        <v>26</v>
      </c>
      <c r="W14">
        <v>2</v>
      </c>
      <c r="Z14">
        <f>AB4/(AB4+AA4)</f>
        <v>0.52385887094458305</v>
      </c>
      <c r="AD14" s="2" t="s">
        <v>76</v>
      </c>
      <c r="AG14" s="5">
        <f t="shared" si="1"/>
        <v>0.5471698113208</v>
      </c>
      <c r="AH14" s="4">
        <f>AVERAGE(M166,M168:M170)</f>
        <v>166.75</v>
      </c>
      <c r="AI14" s="4">
        <f>AVERAGE(M160,M162:M165)</f>
        <v>138</v>
      </c>
      <c r="AJ14">
        <v>12</v>
      </c>
    </row>
    <row r="15" spans="1:36" x14ac:dyDescent="0.2">
      <c r="A15" t="s">
        <v>20</v>
      </c>
      <c r="B15">
        <v>9001</v>
      </c>
      <c r="C15" t="s">
        <v>21</v>
      </c>
      <c r="D15">
        <v>1</v>
      </c>
      <c r="E15" t="s">
        <v>22</v>
      </c>
      <c r="F15" t="s">
        <v>34</v>
      </c>
      <c r="G15" t="s">
        <v>24</v>
      </c>
      <c r="H15" t="s">
        <v>25</v>
      </c>
      <c r="I15">
        <v>13</v>
      </c>
      <c r="J15">
        <v>0</v>
      </c>
      <c r="K15">
        <v>6012</v>
      </c>
      <c r="L15">
        <v>809</v>
      </c>
      <c r="M15">
        <v>296</v>
      </c>
      <c r="N15">
        <v>1106</v>
      </c>
      <c r="O15">
        <v>1113.97</v>
      </c>
      <c r="P15">
        <v>217.49</v>
      </c>
      <c r="Q15">
        <v>16.45</v>
      </c>
      <c r="R15">
        <v>16.45</v>
      </c>
      <c r="S15">
        <v>4.8</v>
      </c>
      <c r="T15">
        <v>49</v>
      </c>
      <c r="U15">
        <v>33</v>
      </c>
      <c r="V15" t="s">
        <v>26</v>
      </c>
      <c r="W15">
        <v>5</v>
      </c>
      <c r="Z15">
        <f>AC4/(AC4+AB4+AA4)</f>
        <v>0.26456986450819497</v>
      </c>
      <c r="AD15" s="2" t="s">
        <v>77</v>
      </c>
      <c r="AG15" s="5">
        <f t="shared" si="1"/>
        <v>0.37478108581440001</v>
      </c>
      <c r="AH15" s="4">
        <f>AVERAGE(M178,M187)</f>
        <v>160.5</v>
      </c>
      <c r="AI15" s="4">
        <f>AVERAGE(M175:M176,M179:M184,M186,M188:M190)</f>
        <v>267.75</v>
      </c>
      <c r="AJ15">
        <v>13</v>
      </c>
    </row>
    <row r="16" spans="1:36" hidden="1" x14ac:dyDescent="0.2">
      <c r="A16" t="s">
        <v>20</v>
      </c>
      <c r="B16">
        <v>9001</v>
      </c>
      <c r="C16" t="s">
        <v>21</v>
      </c>
      <c r="D16">
        <v>1</v>
      </c>
      <c r="E16" t="s">
        <v>22</v>
      </c>
      <c r="F16" t="s">
        <v>34</v>
      </c>
      <c r="G16" t="s">
        <v>24</v>
      </c>
      <c r="H16" t="s">
        <v>25</v>
      </c>
      <c r="I16">
        <v>13</v>
      </c>
      <c r="J16">
        <v>0</v>
      </c>
      <c r="K16">
        <v>6012</v>
      </c>
      <c r="L16">
        <v>1190</v>
      </c>
      <c r="M16">
        <v>65</v>
      </c>
      <c r="N16">
        <v>1256</v>
      </c>
      <c r="O16">
        <v>1125.3900000000001</v>
      </c>
      <c r="P16">
        <v>236.47</v>
      </c>
      <c r="Q16">
        <v>16.84</v>
      </c>
      <c r="R16">
        <v>16.84</v>
      </c>
      <c r="S16">
        <v>4.9000000000000004</v>
      </c>
      <c r="T16">
        <v>34</v>
      </c>
      <c r="U16">
        <v>20</v>
      </c>
      <c r="V16" t="s">
        <v>26</v>
      </c>
      <c r="W16">
        <v>6</v>
      </c>
      <c r="AD16" s="2" t="s">
        <v>78</v>
      </c>
    </row>
    <row r="17" spans="1:35" x14ac:dyDescent="0.2">
      <c r="A17" t="s">
        <v>20</v>
      </c>
      <c r="B17">
        <v>9001</v>
      </c>
      <c r="C17" t="s">
        <v>21</v>
      </c>
      <c r="D17">
        <v>1</v>
      </c>
      <c r="E17" t="s">
        <v>22</v>
      </c>
      <c r="F17" t="s">
        <v>35</v>
      </c>
      <c r="G17" t="s">
        <v>29</v>
      </c>
      <c r="H17" t="s">
        <v>25</v>
      </c>
      <c r="I17">
        <v>14</v>
      </c>
      <c r="J17">
        <v>0</v>
      </c>
      <c r="K17">
        <v>6012</v>
      </c>
      <c r="L17">
        <v>461</v>
      </c>
      <c r="M17">
        <v>198</v>
      </c>
      <c r="N17">
        <v>659</v>
      </c>
      <c r="O17">
        <v>892.63</v>
      </c>
      <c r="P17">
        <v>226</v>
      </c>
      <c r="Q17">
        <v>15.69</v>
      </c>
      <c r="R17">
        <v>15.69</v>
      </c>
      <c r="S17">
        <v>4.5999999999999996</v>
      </c>
      <c r="T17">
        <v>24</v>
      </c>
      <c r="U17">
        <v>34</v>
      </c>
      <c r="V17" t="s">
        <v>26</v>
      </c>
      <c r="W17">
        <v>3</v>
      </c>
      <c r="Z17">
        <f>AA4/(AC4+AB4+AA4)</f>
        <v>0.35016853505444701</v>
      </c>
      <c r="AD17" s="2" t="s">
        <v>78</v>
      </c>
      <c r="AH17">
        <f>AVERAGE(M7:M8,M14,M17,M34,M37,M42:M43,M50:M53,M62:M63,M65:M66,M71:M72,M76,M83:M91,M95,M97,M102:M103,M105,M113:M114,M109,M111,M116:M118,M121,M128:M130,M136:M137,M142,M149:M150,M152:M154,M166,M168:M170,M178,M187)</f>
        <v>219.89655172413799</v>
      </c>
      <c r="AI17">
        <f>AVERAGE(M2:M5,M9:M10,M12:M13,M15,M19:M23,M25:M33,M35:M36,M44:M48,M54,M57:M61,M67:M68,M70,M73:M74,M77,M80:M82,M92,M94,M98:M99,M101,M107,M110,M112,M119:M120,M122:M127,M132:M134,M138:M140,M143:M147,M155:M156,M160,M162:M165,M175:M176,M179:M184,M186,M188:M190)</f>
        <v>241.93406593406601</v>
      </c>
    </row>
    <row r="18" spans="1:35" hidden="1" x14ac:dyDescent="0.2">
      <c r="A18" t="s">
        <v>20</v>
      </c>
      <c r="B18">
        <v>9001</v>
      </c>
      <c r="C18" t="s">
        <v>21</v>
      </c>
      <c r="D18">
        <v>1</v>
      </c>
      <c r="E18" t="s">
        <v>22</v>
      </c>
      <c r="F18" t="s">
        <v>35</v>
      </c>
      <c r="G18" t="s">
        <v>29</v>
      </c>
      <c r="H18" t="s">
        <v>25</v>
      </c>
      <c r="I18">
        <v>14</v>
      </c>
      <c r="J18">
        <v>0</v>
      </c>
      <c r="K18">
        <v>6012</v>
      </c>
      <c r="L18">
        <v>679</v>
      </c>
      <c r="M18">
        <v>94</v>
      </c>
      <c r="N18">
        <v>773</v>
      </c>
      <c r="O18">
        <v>904.96</v>
      </c>
      <c r="P18">
        <v>230.66</v>
      </c>
      <c r="Q18">
        <v>15.84</v>
      </c>
      <c r="R18">
        <v>15.84</v>
      </c>
      <c r="S18">
        <v>4.7</v>
      </c>
      <c r="T18">
        <v>18</v>
      </c>
      <c r="U18">
        <v>20</v>
      </c>
      <c r="V18" t="s">
        <v>26</v>
      </c>
      <c r="W18">
        <v>4</v>
      </c>
    </row>
    <row r="19" spans="1:35" x14ac:dyDescent="0.2">
      <c r="A19" t="s">
        <v>36</v>
      </c>
      <c r="B19">
        <v>9001</v>
      </c>
      <c r="C19" t="s">
        <v>21</v>
      </c>
      <c r="D19">
        <v>1</v>
      </c>
      <c r="E19" t="s">
        <v>37</v>
      </c>
      <c r="F19" t="s">
        <v>27</v>
      </c>
      <c r="G19" t="s">
        <v>24</v>
      </c>
      <c r="H19" t="s">
        <v>25</v>
      </c>
      <c r="I19">
        <v>5</v>
      </c>
      <c r="J19">
        <v>0</v>
      </c>
      <c r="K19">
        <v>6005</v>
      </c>
      <c r="L19">
        <v>1611</v>
      </c>
      <c r="M19">
        <v>131</v>
      </c>
      <c r="N19">
        <v>1743</v>
      </c>
      <c r="O19">
        <v>1116.31</v>
      </c>
      <c r="P19">
        <v>665.38</v>
      </c>
      <c r="Q19">
        <v>17.41</v>
      </c>
      <c r="R19">
        <v>17.41</v>
      </c>
      <c r="S19">
        <v>5.0999999999999996</v>
      </c>
      <c r="T19">
        <v>18</v>
      </c>
      <c r="U19">
        <v>24</v>
      </c>
      <c r="V19" t="s">
        <v>26</v>
      </c>
      <c r="W19">
        <v>7</v>
      </c>
      <c r="Z19">
        <f>AB4/(AC4+AB4+AA4)</f>
        <v>0.38526160043735902</v>
      </c>
      <c r="AD19" s="2" t="s">
        <v>79</v>
      </c>
    </row>
    <row r="20" spans="1:35" x14ac:dyDescent="0.2">
      <c r="A20" t="s">
        <v>36</v>
      </c>
      <c r="B20">
        <v>9001</v>
      </c>
      <c r="C20" t="s">
        <v>21</v>
      </c>
      <c r="D20">
        <v>1</v>
      </c>
      <c r="E20" t="s">
        <v>37</v>
      </c>
      <c r="F20" t="s">
        <v>27</v>
      </c>
      <c r="G20" t="s">
        <v>24</v>
      </c>
      <c r="H20" t="s">
        <v>25</v>
      </c>
      <c r="I20">
        <v>5</v>
      </c>
      <c r="J20">
        <v>0</v>
      </c>
      <c r="K20">
        <v>6005</v>
      </c>
      <c r="L20">
        <v>1765</v>
      </c>
      <c r="M20">
        <v>286</v>
      </c>
      <c r="N20">
        <v>2051</v>
      </c>
      <c r="O20">
        <v>1146.3699999999999</v>
      </c>
      <c r="P20">
        <v>684.28</v>
      </c>
      <c r="Q20">
        <v>17.46</v>
      </c>
      <c r="R20">
        <v>17.46</v>
      </c>
      <c r="S20">
        <v>5.2</v>
      </c>
      <c r="T20">
        <v>11</v>
      </c>
      <c r="U20">
        <v>22</v>
      </c>
      <c r="V20" t="s">
        <v>26</v>
      </c>
      <c r="W20">
        <v>8</v>
      </c>
    </row>
    <row r="21" spans="1:35" x14ac:dyDescent="0.2">
      <c r="A21" t="s">
        <v>36</v>
      </c>
      <c r="B21">
        <v>9001</v>
      </c>
      <c r="C21" t="s">
        <v>21</v>
      </c>
      <c r="D21">
        <v>1</v>
      </c>
      <c r="E21" t="s">
        <v>37</v>
      </c>
      <c r="F21" t="s">
        <v>27</v>
      </c>
      <c r="G21" t="s">
        <v>24</v>
      </c>
      <c r="H21" t="s">
        <v>25</v>
      </c>
      <c r="I21">
        <v>5</v>
      </c>
      <c r="J21">
        <v>0</v>
      </c>
      <c r="K21">
        <v>6005</v>
      </c>
      <c r="L21">
        <v>2676</v>
      </c>
      <c r="M21">
        <v>368</v>
      </c>
      <c r="N21">
        <v>3044</v>
      </c>
      <c r="O21">
        <v>1166.8599999999999</v>
      </c>
      <c r="P21">
        <v>687.65</v>
      </c>
      <c r="Q21">
        <v>17.600000000000001</v>
      </c>
      <c r="R21">
        <v>17.600000000000001</v>
      </c>
      <c r="S21">
        <v>5.2</v>
      </c>
      <c r="T21">
        <v>29</v>
      </c>
      <c r="U21">
        <v>24</v>
      </c>
      <c r="V21" t="s">
        <v>26</v>
      </c>
      <c r="W21">
        <v>12</v>
      </c>
      <c r="AB21">
        <f>_xlfn.VAR.S(AG4:AG15)</f>
        <v>5.1571477646547596E-3</v>
      </c>
      <c r="AC21">
        <f>_xlfn.VAR.P(AG4:AG15)</f>
        <v>4.6414329881893203E-3</v>
      </c>
      <c r="AD21" s="2" t="s">
        <v>80</v>
      </c>
    </row>
    <row r="22" spans="1:35" x14ac:dyDescent="0.2">
      <c r="A22" t="s">
        <v>36</v>
      </c>
      <c r="B22">
        <v>9001</v>
      </c>
      <c r="C22" t="s">
        <v>21</v>
      </c>
      <c r="D22">
        <v>1</v>
      </c>
      <c r="E22" t="s">
        <v>37</v>
      </c>
      <c r="F22" t="s">
        <v>27</v>
      </c>
      <c r="G22" t="s">
        <v>24</v>
      </c>
      <c r="H22" t="s">
        <v>25</v>
      </c>
      <c r="I22">
        <v>5</v>
      </c>
      <c r="J22">
        <v>0</v>
      </c>
      <c r="K22">
        <v>6005</v>
      </c>
      <c r="L22">
        <v>3076</v>
      </c>
      <c r="M22">
        <v>141</v>
      </c>
      <c r="N22">
        <v>3218</v>
      </c>
      <c r="O22">
        <v>1155.72</v>
      </c>
      <c r="P22">
        <v>637.66</v>
      </c>
      <c r="Q22">
        <v>17.52</v>
      </c>
      <c r="R22">
        <v>17.52</v>
      </c>
      <c r="S22">
        <v>5.0999999999999996</v>
      </c>
      <c r="T22">
        <v>15</v>
      </c>
      <c r="U22">
        <v>33</v>
      </c>
      <c r="V22" t="s">
        <v>26</v>
      </c>
      <c r="W22">
        <v>13</v>
      </c>
    </row>
    <row r="23" spans="1:35" x14ac:dyDescent="0.2">
      <c r="A23" t="s">
        <v>36</v>
      </c>
      <c r="B23">
        <v>9001</v>
      </c>
      <c r="C23" t="s">
        <v>21</v>
      </c>
      <c r="D23">
        <v>1</v>
      </c>
      <c r="E23" t="s">
        <v>37</v>
      </c>
      <c r="F23" t="s">
        <v>27</v>
      </c>
      <c r="G23" t="s">
        <v>24</v>
      </c>
      <c r="H23" t="s">
        <v>25</v>
      </c>
      <c r="I23">
        <v>5</v>
      </c>
      <c r="J23">
        <v>0</v>
      </c>
      <c r="K23">
        <v>6005</v>
      </c>
      <c r="L23">
        <v>3272</v>
      </c>
      <c r="M23">
        <v>138</v>
      </c>
      <c r="N23">
        <v>3410</v>
      </c>
      <c r="O23">
        <v>1181.8399999999999</v>
      </c>
      <c r="P23">
        <v>703.4</v>
      </c>
      <c r="Q23">
        <v>17.34</v>
      </c>
      <c r="R23">
        <v>17.34</v>
      </c>
      <c r="S23">
        <v>5.0999999999999996</v>
      </c>
      <c r="T23">
        <v>31</v>
      </c>
      <c r="U23">
        <v>35</v>
      </c>
      <c r="V23" t="s">
        <v>26</v>
      </c>
      <c r="W23">
        <v>14</v>
      </c>
    </row>
    <row r="24" spans="1:35" hidden="1" x14ac:dyDescent="0.2">
      <c r="A24" t="s">
        <v>36</v>
      </c>
      <c r="B24">
        <v>9001</v>
      </c>
      <c r="C24" t="s">
        <v>21</v>
      </c>
      <c r="D24">
        <v>1</v>
      </c>
      <c r="E24" t="s">
        <v>37</v>
      </c>
      <c r="F24" t="s">
        <v>27</v>
      </c>
      <c r="G24" t="s">
        <v>24</v>
      </c>
      <c r="H24" t="s">
        <v>25</v>
      </c>
      <c r="I24">
        <v>5</v>
      </c>
      <c r="J24">
        <v>0</v>
      </c>
      <c r="K24">
        <v>6005</v>
      </c>
      <c r="L24">
        <v>3502</v>
      </c>
      <c r="M24">
        <v>95</v>
      </c>
      <c r="N24">
        <v>3598</v>
      </c>
      <c r="O24">
        <v>1158.42</v>
      </c>
      <c r="P24">
        <v>721.33</v>
      </c>
      <c r="Q24">
        <v>17.11</v>
      </c>
      <c r="R24">
        <v>17.11</v>
      </c>
      <c r="S24">
        <v>5</v>
      </c>
      <c r="T24">
        <v>32</v>
      </c>
      <c r="U24">
        <v>19</v>
      </c>
      <c r="V24" t="s">
        <v>26</v>
      </c>
      <c r="W24">
        <v>15</v>
      </c>
    </row>
    <row r="25" spans="1:35" x14ac:dyDescent="0.2">
      <c r="A25" t="s">
        <v>36</v>
      </c>
      <c r="B25">
        <v>9001</v>
      </c>
      <c r="C25" t="s">
        <v>21</v>
      </c>
      <c r="D25">
        <v>1</v>
      </c>
      <c r="E25" t="s">
        <v>37</v>
      </c>
      <c r="F25" t="s">
        <v>27</v>
      </c>
      <c r="G25" t="s">
        <v>24</v>
      </c>
      <c r="H25" t="s">
        <v>25</v>
      </c>
      <c r="I25">
        <v>5</v>
      </c>
      <c r="J25">
        <v>0</v>
      </c>
      <c r="K25">
        <v>6005</v>
      </c>
      <c r="L25">
        <v>3874</v>
      </c>
      <c r="M25">
        <v>115</v>
      </c>
      <c r="N25">
        <v>3990</v>
      </c>
      <c r="O25">
        <v>1178.8399999999999</v>
      </c>
      <c r="P25">
        <v>668.85</v>
      </c>
      <c r="Q25">
        <v>17.13</v>
      </c>
      <c r="R25">
        <v>17.13</v>
      </c>
      <c r="S25">
        <v>5.0999999999999996</v>
      </c>
      <c r="T25">
        <v>12</v>
      </c>
      <c r="U25">
        <v>33</v>
      </c>
      <c r="V25" t="s">
        <v>26</v>
      </c>
      <c r="W25">
        <v>16</v>
      </c>
    </row>
    <row r="26" spans="1:35" x14ac:dyDescent="0.2">
      <c r="A26" t="s">
        <v>36</v>
      </c>
      <c r="B26">
        <v>9001</v>
      </c>
      <c r="C26" t="s">
        <v>21</v>
      </c>
      <c r="D26">
        <v>1</v>
      </c>
      <c r="E26" t="s">
        <v>37</v>
      </c>
      <c r="F26" t="s">
        <v>27</v>
      </c>
      <c r="G26" t="s">
        <v>24</v>
      </c>
      <c r="H26" t="s">
        <v>25</v>
      </c>
      <c r="I26">
        <v>5</v>
      </c>
      <c r="J26">
        <v>0</v>
      </c>
      <c r="K26">
        <v>6005</v>
      </c>
      <c r="L26">
        <v>4620</v>
      </c>
      <c r="M26">
        <v>258</v>
      </c>
      <c r="N26">
        <v>4879</v>
      </c>
      <c r="O26">
        <v>1130.0899999999999</v>
      </c>
      <c r="P26">
        <v>724.41</v>
      </c>
      <c r="Q26">
        <v>17.3</v>
      </c>
      <c r="R26">
        <v>17.3</v>
      </c>
      <c r="S26">
        <v>5.0999999999999996</v>
      </c>
      <c r="T26">
        <v>27</v>
      </c>
      <c r="U26">
        <v>31</v>
      </c>
      <c r="V26" t="s">
        <v>26</v>
      </c>
      <c r="W26">
        <v>19</v>
      </c>
    </row>
    <row r="27" spans="1:35" x14ac:dyDescent="0.2">
      <c r="A27" t="s">
        <v>36</v>
      </c>
      <c r="B27">
        <v>9001</v>
      </c>
      <c r="C27" t="s">
        <v>21</v>
      </c>
      <c r="D27">
        <v>1</v>
      </c>
      <c r="E27" t="s">
        <v>37</v>
      </c>
      <c r="F27" t="s">
        <v>27</v>
      </c>
      <c r="G27" t="s">
        <v>24</v>
      </c>
      <c r="H27" t="s">
        <v>25</v>
      </c>
      <c r="I27">
        <v>5</v>
      </c>
      <c r="J27">
        <v>0</v>
      </c>
      <c r="K27">
        <v>6005</v>
      </c>
      <c r="L27">
        <v>4902</v>
      </c>
      <c r="M27">
        <v>244</v>
      </c>
      <c r="N27">
        <v>5147</v>
      </c>
      <c r="O27">
        <v>1158.7</v>
      </c>
      <c r="P27">
        <v>718.23</v>
      </c>
      <c r="Q27">
        <v>17.21</v>
      </c>
      <c r="R27">
        <v>17.21</v>
      </c>
      <c r="S27">
        <v>5</v>
      </c>
      <c r="T27">
        <v>36</v>
      </c>
      <c r="U27">
        <v>29</v>
      </c>
      <c r="V27" t="s">
        <v>26</v>
      </c>
      <c r="W27">
        <v>20</v>
      </c>
    </row>
    <row r="28" spans="1:35" x14ac:dyDescent="0.2">
      <c r="A28" t="s">
        <v>36</v>
      </c>
      <c r="B28">
        <v>9001</v>
      </c>
      <c r="C28" t="s">
        <v>21</v>
      </c>
      <c r="D28">
        <v>1</v>
      </c>
      <c r="E28" t="s">
        <v>37</v>
      </c>
      <c r="F28" t="s">
        <v>27</v>
      </c>
      <c r="G28" t="s">
        <v>24</v>
      </c>
      <c r="H28" t="s">
        <v>25</v>
      </c>
      <c r="I28">
        <v>5</v>
      </c>
      <c r="J28">
        <v>0</v>
      </c>
      <c r="K28">
        <v>6005</v>
      </c>
      <c r="L28">
        <v>5643</v>
      </c>
      <c r="M28">
        <v>270</v>
      </c>
      <c r="N28">
        <v>5913</v>
      </c>
      <c r="O28">
        <v>1163.3399999999999</v>
      </c>
      <c r="P28">
        <v>702.89</v>
      </c>
      <c r="Q28">
        <v>17.2</v>
      </c>
      <c r="R28">
        <v>17.2</v>
      </c>
      <c r="S28">
        <v>5</v>
      </c>
      <c r="T28">
        <v>34</v>
      </c>
      <c r="U28">
        <v>41</v>
      </c>
      <c r="V28" t="s">
        <v>26</v>
      </c>
      <c r="W28">
        <v>22</v>
      </c>
    </row>
    <row r="29" spans="1:35" x14ac:dyDescent="0.2">
      <c r="A29" t="s">
        <v>36</v>
      </c>
      <c r="B29">
        <v>9001</v>
      </c>
      <c r="C29" t="s">
        <v>21</v>
      </c>
      <c r="D29">
        <v>1</v>
      </c>
      <c r="E29" t="s">
        <v>37</v>
      </c>
      <c r="F29" t="s">
        <v>30</v>
      </c>
      <c r="G29" t="s">
        <v>24</v>
      </c>
      <c r="H29" t="s">
        <v>25</v>
      </c>
      <c r="I29">
        <v>6</v>
      </c>
      <c r="J29">
        <v>0</v>
      </c>
      <c r="K29">
        <v>6005</v>
      </c>
      <c r="L29">
        <v>2103</v>
      </c>
      <c r="M29">
        <v>186</v>
      </c>
      <c r="N29">
        <v>2289</v>
      </c>
      <c r="O29">
        <v>924.08</v>
      </c>
      <c r="P29">
        <v>694.11</v>
      </c>
      <c r="Q29">
        <v>17.53</v>
      </c>
      <c r="R29">
        <v>17.53</v>
      </c>
      <c r="S29">
        <v>5.2</v>
      </c>
      <c r="T29">
        <v>25</v>
      </c>
      <c r="U29">
        <v>20</v>
      </c>
      <c r="V29" t="s">
        <v>26</v>
      </c>
      <c r="W29">
        <v>9</v>
      </c>
    </row>
    <row r="30" spans="1:35" x14ac:dyDescent="0.2">
      <c r="A30" t="s">
        <v>36</v>
      </c>
      <c r="B30">
        <v>9001</v>
      </c>
      <c r="C30" t="s">
        <v>21</v>
      </c>
      <c r="D30">
        <v>1</v>
      </c>
      <c r="E30" t="s">
        <v>37</v>
      </c>
      <c r="F30" t="s">
        <v>30</v>
      </c>
      <c r="G30" t="s">
        <v>24</v>
      </c>
      <c r="H30" t="s">
        <v>25</v>
      </c>
      <c r="I30">
        <v>6</v>
      </c>
      <c r="J30">
        <v>0</v>
      </c>
      <c r="K30">
        <v>6005</v>
      </c>
      <c r="L30">
        <v>5187</v>
      </c>
      <c r="M30">
        <v>398</v>
      </c>
      <c r="N30">
        <v>5585</v>
      </c>
      <c r="O30">
        <v>949.48</v>
      </c>
      <c r="P30">
        <v>709.97</v>
      </c>
      <c r="Q30">
        <v>17.34</v>
      </c>
      <c r="R30">
        <v>17.34</v>
      </c>
      <c r="S30">
        <v>5</v>
      </c>
      <c r="T30">
        <v>30</v>
      </c>
      <c r="U30">
        <v>23</v>
      </c>
      <c r="V30" t="s">
        <v>26</v>
      </c>
      <c r="W30">
        <v>21</v>
      </c>
    </row>
    <row r="31" spans="1:35" x14ac:dyDescent="0.2">
      <c r="A31" t="s">
        <v>36</v>
      </c>
      <c r="B31">
        <v>9001</v>
      </c>
      <c r="C31" t="s">
        <v>21</v>
      </c>
      <c r="D31">
        <v>1</v>
      </c>
      <c r="E31" t="s">
        <v>37</v>
      </c>
      <c r="F31" t="s">
        <v>31</v>
      </c>
      <c r="G31" t="s">
        <v>24</v>
      </c>
      <c r="H31" t="s">
        <v>25</v>
      </c>
      <c r="I31">
        <v>7</v>
      </c>
      <c r="J31">
        <v>0</v>
      </c>
      <c r="K31">
        <v>6005</v>
      </c>
      <c r="L31">
        <v>2325</v>
      </c>
      <c r="M31">
        <v>138</v>
      </c>
      <c r="N31">
        <v>2463</v>
      </c>
      <c r="O31">
        <v>748.69</v>
      </c>
      <c r="P31">
        <v>683.02</v>
      </c>
      <c r="Q31">
        <v>16.190000000000001</v>
      </c>
      <c r="R31">
        <v>16.190000000000001</v>
      </c>
      <c r="S31">
        <v>4.8</v>
      </c>
      <c r="T31">
        <v>26</v>
      </c>
      <c r="U31">
        <v>24</v>
      </c>
      <c r="V31" t="s">
        <v>26</v>
      </c>
      <c r="W31">
        <v>10</v>
      </c>
    </row>
    <row r="32" spans="1:35" x14ac:dyDescent="0.2">
      <c r="A32" t="s">
        <v>36</v>
      </c>
      <c r="B32">
        <v>9001</v>
      </c>
      <c r="C32" t="s">
        <v>21</v>
      </c>
      <c r="D32">
        <v>1</v>
      </c>
      <c r="E32" t="s">
        <v>37</v>
      </c>
      <c r="F32" t="s">
        <v>31</v>
      </c>
      <c r="G32" t="s">
        <v>24</v>
      </c>
      <c r="H32" t="s">
        <v>25</v>
      </c>
      <c r="I32">
        <v>7</v>
      </c>
      <c r="J32">
        <v>0</v>
      </c>
      <c r="K32">
        <v>6005</v>
      </c>
      <c r="L32">
        <v>2489</v>
      </c>
      <c r="M32">
        <v>131</v>
      </c>
      <c r="N32">
        <v>2621</v>
      </c>
      <c r="O32">
        <v>755.31</v>
      </c>
      <c r="P32">
        <v>670.42</v>
      </c>
      <c r="Q32">
        <v>16.28</v>
      </c>
      <c r="R32">
        <v>16.28</v>
      </c>
      <c r="S32">
        <v>4.8</v>
      </c>
      <c r="T32">
        <v>37</v>
      </c>
      <c r="U32">
        <v>31</v>
      </c>
      <c r="V32" t="s">
        <v>26</v>
      </c>
      <c r="W32">
        <v>11</v>
      </c>
    </row>
    <row r="33" spans="1:23" x14ac:dyDescent="0.2">
      <c r="A33" t="s">
        <v>36</v>
      </c>
      <c r="B33">
        <v>9001</v>
      </c>
      <c r="C33" t="s">
        <v>21</v>
      </c>
      <c r="D33">
        <v>1</v>
      </c>
      <c r="E33" t="s">
        <v>37</v>
      </c>
      <c r="F33" t="s">
        <v>32</v>
      </c>
      <c r="G33" t="s">
        <v>24</v>
      </c>
      <c r="H33" t="s">
        <v>25</v>
      </c>
      <c r="I33">
        <v>9</v>
      </c>
      <c r="J33">
        <v>0</v>
      </c>
      <c r="K33">
        <v>6005</v>
      </c>
      <c r="L33">
        <v>499</v>
      </c>
      <c r="M33">
        <v>148</v>
      </c>
      <c r="N33">
        <v>647</v>
      </c>
      <c r="O33">
        <v>1147.07</v>
      </c>
      <c r="P33">
        <v>450.95</v>
      </c>
      <c r="Q33">
        <v>15.41</v>
      </c>
      <c r="R33">
        <v>15.41</v>
      </c>
      <c r="S33">
        <v>4.5</v>
      </c>
      <c r="T33">
        <v>42</v>
      </c>
      <c r="U33">
        <v>19</v>
      </c>
      <c r="V33" t="s">
        <v>26</v>
      </c>
      <c r="W33">
        <v>3</v>
      </c>
    </row>
    <row r="34" spans="1:23" x14ac:dyDescent="0.2">
      <c r="A34" t="s">
        <v>36</v>
      </c>
      <c r="B34">
        <v>9001</v>
      </c>
      <c r="C34" t="s">
        <v>21</v>
      </c>
      <c r="D34">
        <v>1</v>
      </c>
      <c r="E34" t="s">
        <v>37</v>
      </c>
      <c r="F34" t="s">
        <v>33</v>
      </c>
      <c r="G34" t="s">
        <v>29</v>
      </c>
      <c r="H34" t="s">
        <v>25</v>
      </c>
      <c r="I34">
        <v>10</v>
      </c>
      <c r="J34">
        <v>0</v>
      </c>
      <c r="K34">
        <v>6005</v>
      </c>
      <c r="L34">
        <v>250</v>
      </c>
      <c r="M34">
        <v>197</v>
      </c>
      <c r="N34">
        <v>448</v>
      </c>
      <c r="O34">
        <v>925.32</v>
      </c>
      <c r="P34">
        <v>496.92</v>
      </c>
      <c r="Q34">
        <v>15.23</v>
      </c>
      <c r="R34">
        <v>15.23</v>
      </c>
      <c r="S34">
        <v>4.4000000000000004</v>
      </c>
      <c r="T34">
        <v>48</v>
      </c>
      <c r="U34">
        <v>37</v>
      </c>
      <c r="V34" t="s">
        <v>26</v>
      </c>
      <c r="W34">
        <v>2</v>
      </c>
    </row>
    <row r="35" spans="1:23" x14ac:dyDescent="0.2">
      <c r="A35" t="s">
        <v>36</v>
      </c>
      <c r="B35">
        <v>9001</v>
      </c>
      <c r="C35" t="s">
        <v>21</v>
      </c>
      <c r="D35">
        <v>1</v>
      </c>
      <c r="E35" t="s">
        <v>37</v>
      </c>
      <c r="F35" t="s">
        <v>38</v>
      </c>
      <c r="G35" t="s">
        <v>24</v>
      </c>
      <c r="H35" t="s">
        <v>25</v>
      </c>
      <c r="I35">
        <v>13</v>
      </c>
      <c r="J35">
        <v>0</v>
      </c>
      <c r="K35">
        <v>6005</v>
      </c>
      <c r="L35">
        <v>707</v>
      </c>
      <c r="M35">
        <v>216</v>
      </c>
      <c r="N35">
        <v>923</v>
      </c>
      <c r="O35">
        <v>1126.48</v>
      </c>
      <c r="P35">
        <v>207.89</v>
      </c>
      <c r="Q35">
        <v>15.74</v>
      </c>
      <c r="R35">
        <v>15.74</v>
      </c>
      <c r="S35">
        <v>4.5999999999999996</v>
      </c>
      <c r="T35">
        <v>26</v>
      </c>
      <c r="U35">
        <v>33</v>
      </c>
      <c r="V35" t="s">
        <v>26</v>
      </c>
      <c r="W35">
        <v>4</v>
      </c>
    </row>
    <row r="36" spans="1:23" x14ac:dyDescent="0.2">
      <c r="A36" t="s">
        <v>36</v>
      </c>
      <c r="B36">
        <v>9001</v>
      </c>
      <c r="C36" t="s">
        <v>21</v>
      </c>
      <c r="D36">
        <v>1</v>
      </c>
      <c r="E36" t="s">
        <v>37</v>
      </c>
      <c r="F36" t="s">
        <v>34</v>
      </c>
      <c r="G36" t="s">
        <v>24</v>
      </c>
      <c r="H36" t="s">
        <v>25</v>
      </c>
      <c r="I36">
        <v>14</v>
      </c>
      <c r="J36">
        <v>0</v>
      </c>
      <c r="K36">
        <v>6005</v>
      </c>
      <c r="L36">
        <v>955</v>
      </c>
      <c r="M36">
        <v>272</v>
      </c>
      <c r="N36">
        <v>1227</v>
      </c>
      <c r="O36">
        <v>915.82</v>
      </c>
      <c r="P36">
        <v>233.91</v>
      </c>
      <c r="Q36">
        <v>16.11</v>
      </c>
      <c r="R36">
        <v>16.11</v>
      </c>
      <c r="S36">
        <v>4.7</v>
      </c>
      <c r="T36">
        <v>41</v>
      </c>
      <c r="U36">
        <v>25</v>
      </c>
      <c r="V36" t="s">
        <v>26</v>
      </c>
      <c r="W36">
        <v>5</v>
      </c>
    </row>
    <row r="37" spans="1:23" x14ac:dyDescent="0.2">
      <c r="A37" t="s">
        <v>36</v>
      </c>
      <c r="B37">
        <v>9001</v>
      </c>
      <c r="C37" t="s">
        <v>21</v>
      </c>
      <c r="D37">
        <v>1</v>
      </c>
      <c r="E37" t="s">
        <v>37</v>
      </c>
      <c r="F37" t="s">
        <v>39</v>
      </c>
      <c r="G37" t="s">
        <v>29</v>
      </c>
      <c r="H37" t="s">
        <v>25</v>
      </c>
      <c r="I37">
        <v>16</v>
      </c>
      <c r="J37">
        <v>0</v>
      </c>
      <c r="K37">
        <v>6005</v>
      </c>
      <c r="L37">
        <v>1331</v>
      </c>
      <c r="M37">
        <v>197</v>
      </c>
      <c r="N37">
        <v>1529</v>
      </c>
      <c r="O37">
        <v>499.16</v>
      </c>
      <c r="P37">
        <v>201.94</v>
      </c>
      <c r="Q37">
        <v>16.61</v>
      </c>
      <c r="R37">
        <v>16.61</v>
      </c>
      <c r="S37">
        <v>4.9000000000000004</v>
      </c>
      <c r="T37">
        <v>18</v>
      </c>
      <c r="U37">
        <v>35</v>
      </c>
      <c r="V37" t="s">
        <v>26</v>
      </c>
      <c r="W37">
        <v>6</v>
      </c>
    </row>
    <row r="38" spans="1:23" x14ac:dyDescent="0.2">
      <c r="A38" t="s">
        <v>36</v>
      </c>
      <c r="B38">
        <v>9001</v>
      </c>
      <c r="C38" t="s">
        <v>21</v>
      </c>
      <c r="D38">
        <v>1</v>
      </c>
      <c r="E38" t="s">
        <v>37</v>
      </c>
      <c r="F38" t="s">
        <v>40</v>
      </c>
      <c r="G38" t="s">
        <v>40</v>
      </c>
      <c r="H38" t="s">
        <v>25</v>
      </c>
      <c r="I38">
        <v>17</v>
      </c>
      <c r="J38">
        <v>0</v>
      </c>
      <c r="K38">
        <v>6005</v>
      </c>
      <c r="L38">
        <v>0</v>
      </c>
      <c r="M38">
        <v>214</v>
      </c>
      <c r="N38">
        <v>214</v>
      </c>
      <c r="O38">
        <v>841.84</v>
      </c>
      <c r="P38">
        <v>564.74</v>
      </c>
      <c r="Q38">
        <v>14.94</v>
      </c>
      <c r="R38">
        <v>14.94</v>
      </c>
      <c r="S38">
        <v>4.4000000000000004</v>
      </c>
      <c r="T38">
        <v>19</v>
      </c>
      <c r="U38">
        <v>26</v>
      </c>
      <c r="V38" t="s">
        <v>26</v>
      </c>
      <c r="W38">
        <v>1</v>
      </c>
    </row>
    <row r="39" spans="1:23" hidden="1" x14ac:dyDescent="0.2">
      <c r="A39" t="s">
        <v>36</v>
      </c>
      <c r="B39">
        <v>9001</v>
      </c>
      <c r="C39" t="s">
        <v>21</v>
      </c>
      <c r="D39">
        <v>1</v>
      </c>
      <c r="E39" t="s">
        <v>37</v>
      </c>
      <c r="F39" t="s">
        <v>40</v>
      </c>
      <c r="G39" t="s">
        <v>40</v>
      </c>
      <c r="H39" t="s">
        <v>25</v>
      </c>
      <c r="I39">
        <v>17</v>
      </c>
      <c r="J39">
        <v>0</v>
      </c>
      <c r="K39">
        <v>6005</v>
      </c>
      <c r="L39">
        <v>4022</v>
      </c>
      <c r="M39">
        <v>58</v>
      </c>
      <c r="N39">
        <v>4080</v>
      </c>
      <c r="O39">
        <v>1282.8599999999999</v>
      </c>
      <c r="P39">
        <v>592.17999999999995</v>
      </c>
      <c r="Q39">
        <v>17.190000000000001</v>
      </c>
      <c r="R39">
        <v>17.190000000000001</v>
      </c>
      <c r="S39">
        <v>5.0999999999999996</v>
      </c>
      <c r="T39">
        <v>40</v>
      </c>
      <c r="U39">
        <v>26</v>
      </c>
      <c r="V39" t="s">
        <v>26</v>
      </c>
      <c r="W39">
        <v>17</v>
      </c>
    </row>
    <row r="40" spans="1:23" x14ac:dyDescent="0.2">
      <c r="A40" t="s">
        <v>36</v>
      </c>
      <c r="B40">
        <v>9001</v>
      </c>
      <c r="C40" t="s">
        <v>21</v>
      </c>
      <c r="D40">
        <v>1</v>
      </c>
      <c r="E40" t="s">
        <v>37</v>
      </c>
      <c r="F40" t="s">
        <v>40</v>
      </c>
      <c r="G40" t="s">
        <v>40</v>
      </c>
      <c r="H40" t="s">
        <v>25</v>
      </c>
      <c r="I40">
        <v>17</v>
      </c>
      <c r="J40">
        <v>0</v>
      </c>
      <c r="K40">
        <v>6005</v>
      </c>
      <c r="L40">
        <v>4350</v>
      </c>
      <c r="M40">
        <v>216</v>
      </c>
      <c r="N40">
        <v>4566</v>
      </c>
      <c r="O40">
        <v>1292</v>
      </c>
      <c r="P40">
        <v>650.02</v>
      </c>
      <c r="Q40">
        <v>17.28</v>
      </c>
      <c r="R40">
        <v>17.28</v>
      </c>
      <c r="S40">
        <v>5.0999999999999996</v>
      </c>
      <c r="T40">
        <v>15</v>
      </c>
      <c r="U40">
        <v>23</v>
      </c>
      <c r="V40" t="s">
        <v>26</v>
      </c>
      <c r="W40">
        <v>18</v>
      </c>
    </row>
    <row r="41" spans="1:23" hidden="1" x14ac:dyDescent="0.2">
      <c r="A41" t="s">
        <v>41</v>
      </c>
      <c r="B41">
        <v>9001</v>
      </c>
      <c r="C41" t="s">
        <v>21</v>
      </c>
      <c r="D41">
        <v>1</v>
      </c>
      <c r="E41" t="s">
        <v>42</v>
      </c>
      <c r="F41" t="s">
        <v>33</v>
      </c>
      <c r="G41" t="s">
        <v>29</v>
      </c>
      <c r="H41" t="s">
        <v>25</v>
      </c>
      <c r="I41">
        <v>10</v>
      </c>
      <c r="J41">
        <v>0</v>
      </c>
      <c r="K41">
        <v>6005</v>
      </c>
      <c r="L41">
        <v>417</v>
      </c>
      <c r="M41">
        <v>81</v>
      </c>
      <c r="N41">
        <v>499</v>
      </c>
      <c r="O41">
        <v>891.81</v>
      </c>
      <c r="P41">
        <v>461.68</v>
      </c>
      <c r="Q41">
        <v>14.47</v>
      </c>
      <c r="R41">
        <v>14.47</v>
      </c>
      <c r="S41">
        <v>4.3</v>
      </c>
      <c r="T41">
        <v>11</v>
      </c>
      <c r="U41">
        <v>15</v>
      </c>
      <c r="V41" t="s">
        <v>26</v>
      </c>
      <c r="W41">
        <v>3</v>
      </c>
    </row>
    <row r="42" spans="1:23" x14ac:dyDescent="0.2">
      <c r="A42" t="s">
        <v>41</v>
      </c>
      <c r="B42">
        <v>9001</v>
      </c>
      <c r="C42" t="s">
        <v>21</v>
      </c>
      <c r="D42">
        <v>1</v>
      </c>
      <c r="E42" t="s">
        <v>42</v>
      </c>
      <c r="F42" t="s">
        <v>33</v>
      </c>
      <c r="G42" t="s">
        <v>29</v>
      </c>
      <c r="H42" t="s">
        <v>25</v>
      </c>
      <c r="I42">
        <v>10</v>
      </c>
      <c r="J42">
        <v>0</v>
      </c>
      <c r="K42">
        <v>6005</v>
      </c>
      <c r="L42">
        <v>2185</v>
      </c>
      <c r="M42">
        <v>122</v>
      </c>
      <c r="N42">
        <v>2308</v>
      </c>
      <c r="O42">
        <v>901.14</v>
      </c>
      <c r="P42">
        <v>461.18</v>
      </c>
      <c r="Q42">
        <v>17.079999999999998</v>
      </c>
      <c r="R42">
        <v>17.079999999999998</v>
      </c>
      <c r="S42">
        <v>5</v>
      </c>
      <c r="T42">
        <v>17</v>
      </c>
      <c r="U42">
        <v>33</v>
      </c>
      <c r="V42" t="s">
        <v>26</v>
      </c>
      <c r="W42">
        <v>11</v>
      </c>
    </row>
    <row r="43" spans="1:23" x14ac:dyDescent="0.2">
      <c r="A43" t="s">
        <v>41</v>
      </c>
      <c r="B43">
        <v>9001</v>
      </c>
      <c r="C43" t="s">
        <v>21</v>
      </c>
      <c r="D43">
        <v>1</v>
      </c>
      <c r="E43" t="s">
        <v>42</v>
      </c>
      <c r="F43" t="s">
        <v>33</v>
      </c>
      <c r="G43" t="s">
        <v>29</v>
      </c>
      <c r="H43" t="s">
        <v>25</v>
      </c>
      <c r="I43">
        <v>10</v>
      </c>
      <c r="J43">
        <v>0</v>
      </c>
      <c r="K43">
        <v>6005</v>
      </c>
      <c r="L43">
        <v>2329</v>
      </c>
      <c r="M43">
        <v>106</v>
      </c>
      <c r="N43">
        <v>2436</v>
      </c>
      <c r="O43">
        <v>917.03</v>
      </c>
      <c r="P43">
        <v>480.86</v>
      </c>
      <c r="Q43">
        <v>17.23</v>
      </c>
      <c r="R43">
        <v>17.23</v>
      </c>
      <c r="S43">
        <v>5</v>
      </c>
      <c r="T43">
        <v>30</v>
      </c>
      <c r="U43">
        <v>21</v>
      </c>
      <c r="V43" t="s">
        <v>26</v>
      </c>
      <c r="W43">
        <v>12</v>
      </c>
    </row>
    <row r="44" spans="1:23" x14ac:dyDescent="0.2">
      <c r="A44" t="s">
        <v>41</v>
      </c>
      <c r="B44">
        <v>9001</v>
      </c>
      <c r="C44" t="s">
        <v>21</v>
      </c>
      <c r="D44">
        <v>1</v>
      </c>
      <c r="E44" t="s">
        <v>42</v>
      </c>
      <c r="F44" t="s">
        <v>38</v>
      </c>
      <c r="G44" t="s">
        <v>24</v>
      </c>
      <c r="H44" t="s">
        <v>25</v>
      </c>
      <c r="I44">
        <v>11</v>
      </c>
      <c r="J44">
        <v>0</v>
      </c>
      <c r="K44">
        <v>6005</v>
      </c>
      <c r="L44">
        <v>261</v>
      </c>
      <c r="M44">
        <v>107</v>
      </c>
      <c r="N44">
        <v>369</v>
      </c>
      <c r="O44">
        <v>791.92</v>
      </c>
      <c r="P44">
        <v>492.92</v>
      </c>
      <c r="Q44">
        <v>14.31</v>
      </c>
      <c r="R44">
        <v>14.31</v>
      </c>
      <c r="S44">
        <v>4.3</v>
      </c>
      <c r="T44">
        <v>23</v>
      </c>
      <c r="U44">
        <v>13</v>
      </c>
      <c r="V44" t="s">
        <v>26</v>
      </c>
      <c r="W44">
        <v>2</v>
      </c>
    </row>
    <row r="45" spans="1:23" x14ac:dyDescent="0.2">
      <c r="A45" t="s">
        <v>41</v>
      </c>
      <c r="B45">
        <v>9001</v>
      </c>
      <c r="C45" t="s">
        <v>21</v>
      </c>
      <c r="D45">
        <v>1</v>
      </c>
      <c r="E45" t="s">
        <v>42</v>
      </c>
      <c r="F45" t="s">
        <v>38</v>
      </c>
      <c r="G45" t="s">
        <v>24</v>
      </c>
      <c r="H45" t="s">
        <v>25</v>
      </c>
      <c r="I45">
        <v>11</v>
      </c>
      <c r="J45">
        <v>0</v>
      </c>
      <c r="K45">
        <v>6005</v>
      </c>
      <c r="L45">
        <v>537</v>
      </c>
      <c r="M45">
        <v>142</v>
      </c>
      <c r="N45">
        <v>679</v>
      </c>
      <c r="O45">
        <v>719.68</v>
      </c>
      <c r="P45">
        <v>402.35</v>
      </c>
      <c r="Q45">
        <v>14.25</v>
      </c>
      <c r="R45">
        <v>14.25</v>
      </c>
      <c r="S45">
        <v>4.2</v>
      </c>
      <c r="T45">
        <v>23</v>
      </c>
      <c r="U45">
        <v>40</v>
      </c>
      <c r="V45" t="s">
        <v>26</v>
      </c>
      <c r="W45">
        <v>4</v>
      </c>
    </row>
    <row r="46" spans="1:23" x14ac:dyDescent="0.2">
      <c r="A46" t="s">
        <v>41</v>
      </c>
      <c r="B46">
        <v>9001</v>
      </c>
      <c r="C46" t="s">
        <v>21</v>
      </c>
      <c r="D46">
        <v>1</v>
      </c>
      <c r="E46" t="s">
        <v>42</v>
      </c>
      <c r="F46" t="s">
        <v>38</v>
      </c>
      <c r="G46" t="s">
        <v>24</v>
      </c>
      <c r="H46" t="s">
        <v>25</v>
      </c>
      <c r="I46">
        <v>11</v>
      </c>
      <c r="J46">
        <v>0</v>
      </c>
      <c r="K46">
        <v>6005</v>
      </c>
      <c r="L46">
        <v>2487</v>
      </c>
      <c r="M46">
        <v>134</v>
      </c>
      <c r="N46">
        <v>2622</v>
      </c>
      <c r="O46">
        <v>631.89</v>
      </c>
      <c r="P46">
        <v>444.31</v>
      </c>
      <c r="Q46">
        <v>14.8</v>
      </c>
      <c r="R46">
        <v>14.8</v>
      </c>
      <c r="S46">
        <v>4.3</v>
      </c>
      <c r="T46">
        <v>44</v>
      </c>
      <c r="U46">
        <v>54</v>
      </c>
      <c r="V46" t="s">
        <v>26</v>
      </c>
      <c r="W46">
        <v>13</v>
      </c>
    </row>
    <row r="47" spans="1:23" x14ac:dyDescent="0.2">
      <c r="A47" t="s">
        <v>41</v>
      </c>
      <c r="B47">
        <v>9001</v>
      </c>
      <c r="C47" t="s">
        <v>21</v>
      </c>
      <c r="D47">
        <v>1</v>
      </c>
      <c r="E47" t="s">
        <v>42</v>
      </c>
      <c r="F47" t="s">
        <v>38</v>
      </c>
      <c r="G47" t="s">
        <v>24</v>
      </c>
      <c r="H47" t="s">
        <v>25</v>
      </c>
      <c r="I47">
        <v>11</v>
      </c>
      <c r="J47">
        <v>0</v>
      </c>
      <c r="K47">
        <v>6005</v>
      </c>
      <c r="L47">
        <v>2854</v>
      </c>
      <c r="M47">
        <v>280</v>
      </c>
      <c r="N47">
        <v>3134</v>
      </c>
      <c r="O47">
        <v>740.65</v>
      </c>
      <c r="P47">
        <v>470.77</v>
      </c>
      <c r="Q47">
        <v>16.649999999999999</v>
      </c>
      <c r="R47">
        <v>16.649999999999999</v>
      </c>
      <c r="S47">
        <v>4.9000000000000004</v>
      </c>
      <c r="T47">
        <v>38</v>
      </c>
      <c r="U47">
        <v>32</v>
      </c>
      <c r="V47" t="s">
        <v>26</v>
      </c>
      <c r="W47">
        <v>14</v>
      </c>
    </row>
    <row r="48" spans="1:23" x14ac:dyDescent="0.2">
      <c r="A48" t="s">
        <v>41</v>
      </c>
      <c r="B48">
        <v>9001</v>
      </c>
      <c r="C48" t="s">
        <v>21</v>
      </c>
      <c r="D48">
        <v>1</v>
      </c>
      <c r="E48" t="s">
        <v>42</v>
      </c>
      <c r="F48" t="s">
        <v>38</v>
      </c>
      <c r="G48" t="s">
        <v>24</v>
      </c>
      <c r="H48" t="s">
        <v>25</v>
      </c>
      <c r="I48">
        <v>11</v>
      </c>
      <c r="J48">
        <v>0</v>
      </c>
      <c r="K48">
        <v>6005</v>
      </c>
      <c r="L48">
        <v>3154</v>
      </c>
      <c r="M48">
        <v>165</v>
      </c>
      <c r="N48">
        <v>3320</v>
      </c>
      <c r="O48">
        <v>732.09</v>
      </c>
      <c r="P48">
        <v>477.37</v>
      </c>
      <c r="Q48">
        <v>16.829999999999998</v>
      </c>
      <c r="R48">
        <v>16.829999999999998</v>
      </c>
      <c r="S48">
        <v>4.9000000000000004</v>
      </c>
      <c r="T48">
        <v>17</v>
      </c>
      <c r="U48">
        <v>34</v>
      </c>
      <c r="V48" t="s">
        <v>26</v>
      </c>
      <c r="W48">
        <v>15</v>
      </c>
    </row>
    <row r="49" spans="1:23" hidden="1" x14ac:dyDescent="0.2">
      <c r="A49" t="s">
        <v>41</v>
      </c>
      <c r="B49">
        <v>9001</v>
      </c>
      <c r="C49" t="s">
        <v>21</v>
      </c>
      <c r="D49">
        <v>1</v>
      </c>
      <c r="E49" t="s">
        <v>42</v>
      </c>
      <c r="F49" t="s">
        <v>34</v>
      </c>
      <c r="G49" t="s">
        <v>24</v>
      </c>
      <c r="H49" t="s">
        <v>25</v>
      </c>
      <c r="I49">
        <v>12</v>
      </c>
      <c r="J49">
        <v>0</v>
      </c>
      <c r="K49">
        <v>6005</v>
      </c>
      <c r="L49">
        <v>5545</v>
      </c>
      <c r="M49">
        <v>56</v>
      </c>
      <c r="N49">
        <v>5601</v>
      </c>
      <c r="O49">
        <v>505.65</v>
      </c>
      <c r="P49">
        <v>505</v>
      </c>
      <c r="Q49">
        <v>0</v>
      </c>
      <c r="R49">
        <v>0</v>
      </c>
      <c r="S49" t="s">
        <v>43</v>
      </c>
      <c r="T49">
        <v>14</v>
      </c>
      <c r="U49">
        <v>10</v>
      </c>
      <c r="V49" t="s">
        <v>26</v>
      </c>
      <c r="W49">
        <v>16</v>
      </c>
    </row>
    <row r="50" spans="1:23" x14ac:dyDescent="0.2">
      <c r="A50" t="s">
        <v>41</v>
      </c>
      <c r="B50">
        <v>9001</v>
      </c>
      <c r="C50" t="s">
        <v>21</v>
      </c>
      <c r="D50">
        <v>1</v>
      </c>
      <c r="E50" t="s">
        <v>42</v>
      </c>
      <c r="F50" t="s">
        <v>44</v>
      </c>
      <c r="G50" t="s">
        <v>29</v>
      </c>
      <c r="H50" t="s">
        <v>25</v>
      </c>
      <c r="I50">
        <v>13</v>
      </c>
      <c r="J50">
        <v>0</v>
      </c>
      <c r="K50">
        <v>6005</v>
      </c>
      <c r="L50">
        <v>1731</v>
      </c>
      <c r="M50">
        <v>178</v>
      </c>
      <c r="N50">
        <v>1909</v>
      </c>
      <c r="O50">
        <v>1113.95</v>
      </c>
      <c r="P50">
        <v>239.02</v>
      </c>
      <c r="Q50">
        <v>17.100000000000001</v>
      </c>
      <c r="R50">
        <v>17.100000000000001</v>
      </c>
      <c r="S50">
        <v>5</v>
      </c>
      <c r="T50">
        <v>16</v>
      </c>
      <c r="U50">
        <v>17</v>
      </c>
      <c r="V50" t="s">
        <v>26</v>
      </c>
      <c r="W50">
        <v>9</v>
      </c>
    </row>
    <row r="51" spans="1:23" x14ac:dyDescent="0.2">
      <c r="A51" t="s">
        <v>41</v>
      </c>
      <c r="B51">
        <v>9001</v>
      </c>
      <c r="C51" t="s">
        <v>21</v>
      </c>
      <c r="D51">
        <v>1</v>
      </c>
      <c r="E51" t="s">
        <v>42</v>
      </c>
      <c r="F51" t="s">
        <v>35</v>
      </c>
      <c r="G51" t="s">
        <v>29</v>
      </c>
      <c r="H51" t="s">
        <v>25</v>
      </c>
      <c r="I51">
        <v>14</v>
      </c>
      <c r="J51">
        <v>0</v>
      </c>
      <c r="K51">
        <v>6005</v>
      </c>
      <c r="L51">
        <v>1983</v>
      </c>
      <c r="M51">
        <v>146</v>
      </c>
      <c r="N51">
        <v>2129</v>
      </c>
      <c r="O51">
        <v>923.1</v>
      </c>
      <c r="P51">
        <v>244.17</v>
      </c>
      <c r="Q51">
        <v>16.93</v>
      </c>
      <c r="R51">
        <v>16.93</v>
      </c>
      <c r="S51">
        <v>4.9000000000000004</v>
      </c>
      <c r="T51">
        <v>13</v>
      </c>
      <c r="U51">
        <v>22</v>
      </c>
      <c r="V51" t="s">
        <v>26</v>
      </c>
      <c r="W51">
        <v>10</v>
      </c>
    </row>
    <row r="52" spans="1:23" x14ac:dyDescent="0.2">
      <c r="A52" t="s">
        <v>41</v>
      </c>
      <c r="B52">
        <v>9001</v>
      </c>
      <c r="C52" t="s">
        <v>21</v>
      </c>
      <c r="D52">
        <v>1</v>
      </c>
      <c r="E52" t="s">
        <v>42</v>
      </c>
      <c r="F52" t="s">
        <v>39</v>
      </c>
      <c r="G52" t="s">
        <v>29</v>
      </c>
      <c r="H52" t="s">
        <v>25</v>
      </c>
      <c r="I52">
        <v>15</v>
      </c>
      <c r="J52">
        <v>0</v>
      </c>
      <c r="K52">
        <v>6005</v>
      </c>
      <c r="L52">
        <v>739</v>
      </c>
      <c r="M52">
        <v>330</v>
      </c>
      <c r="N52">
        <v>1069</v>
      </c>
      <c r="O52">
        <v>656.92</v>
      </c>
      <c r="P52">
        <v>209.99</v>
      </c>
      <c r="Q52">
        <v>15.34</v>
      </c>
      <c r="R52">
        <v>15.34</v>
      </c>
      <c r="S52">
        <v>4.5</v>
      </c>
      <c r="T52">
        <v>60</v>
      </c>
      <c r="U52">
        <v>32</v>
      </c>
      <c r="V52" t="s">
        <v>26</v>
      </c>
      <c r="W52">
        <v>5</v>
      </c>
    </row>
    <row r="53" spans="1:23" x14ac:dyDescent="0.2">
      <c r="A53" t="s">
        <v>41</v>
      </c>
      <c r="B53">
        <v>9001</v>
      </c>
      <c r="C53" t="s">
        <v>21</v>
      </c>
      <c r="D53">
        <v>1</v>
      </c>
      <c r="E53" t="s">
        <v>42</v>
      </c>
      <c r="F53" t="s">
        <v>39</v>
      </c>
      <c r="G53" t="s">
        <v>29</v>
      </c>
      <c r="H53" t="s">
        <v>25</v>
      </c>
      <c r="I53">
        <v>15</v>
      </c>
      <c r="J53">
        <v>0</v>
      </c>
      <c r="K53">
        <v>6005</v>
      </c>
      <c r="L53">
        <v>1359</v>
      </c>
      <c r="M53">
        <v>146</v>
      </c>
      <c r="N53">
        <v>1505</v>
      </c>
      <c r="O53">
        <v>706.07</v>
      </c>
      <c r="P53">
        <v>228.91</v>
      </c>
      <c r="Q53">
        <v>16.22</v>
      </c>
      <c r="R53">
        <v>16.22</v>
      </c>
      <c r="S53">
        <v>4.7</v>
      </c>
      <c r="T53">
        <v>32</v>
      </c>
      <c r="U53">
        <v>27</v>
      </c>
      <c r="V53" t="s">
        <v>26</v>
      </c>
      <c r="W53">
        <v>7</v>
      </c>
    </row>
    <row r="54" spans="1:23" x14ac:dyDescent="0.2">
      <c r="A54" t="s">
        <v>41</v>
      </c>
      <c r="B54">
        <v>9001</v>
      </c>
      <c r="C54" t="s">
        <v>21</v>
      </c>
      <c r="D54">
        <v>1</v>
      </c>
      <c r="E54" t="s">
        <v>42</v>
      </c>
      <c r="F54" t="s">
        <v>45</v>
      </c>
      <c r="G54" t="s">
        <v>24</v>
      </c>
      <c r="H54" t="s">
        <v>25</v>
      </c>
      <c r="I54">
        <v>16</v>
      </c>
      <c r="J54">
        <v>0</v>
      </c>
      <c r="K54">
        <v>6005</v>
      </c>
      <c r="L54">
        <v>1109</v>
      </c>
      <c r="M54">
        <v>214</v>
      </c>
      <c r="N54">
        <v>1323</v>
      </c>
      <c r="O54">
        <v>491.67</v>
      </c>
      <c r="P54">
        <v>247.21</v>
      </c>
      <c r="Q54">
        <v>16.37</v>
      </c>
      <c r="R54">
        <v>16.37</v>
      </c>
      <c r="S54">
        <v>4.7</v>
      </c>
      <c r="T54">
        <v>30</v>
      </c>
      <c r="U54">
        <v>42</v>
      </c>
      <c r="V54" t="s">
        <v>26</v>
      </c>
      <c r="W54">
        <v>6</v>
      </c>
    </row>
    <row r="55" spans="1:23" x14ac:dyDescent="0.2">
      <c r="A55" t="s">
        <v>41</v>
      </c>
      <c r="B55">
        <v>9001</v>
      </c>
      <c r="C55" t="s">
        <v>21</v>
      </c>
      <c r="D55">
        <v>1</v>
      </c>
      <c r="E55" t="s">
        <v>42</v>
      </c>
      <c r="F55" t="s">
        <v>40</v>
      </c>
      <c r="G55" t="s">
        <v>40</v>
      </c>
      <c r="H55" t="s">
        <v>25</v>
      </c>
      <c r="I55">
        <v>17</v>
      </c>
      <c r="J55">
        <v>0</v>
      </c>
      <c r="K55">
        <v>6005</v>
      </c>
      <c r="L55">
        <v>0</v>
      </c>
      <c r="M55">
        <v>198</v>
      </c>
      <c r="N55">
        <v>199</v>
      </c>
      <c r="O55">
        <v>830.11</v>
      </c>
      <c r="P55">
        <v>537.1</v>
      </c>
      <c r="Q55">
        <v>14.03</v>
      </c>
      <c r="R55">
        <v>14.03</v>
      </c>
      <c r="S55">
        <v>4.0999999999999996</v>
      </c>
      <c r="T55">
        <v>28</v>
      </c>
      <c r="U55">
        <v>27</v>
      </c>
      <c r="V55" t="s">
        <v>26</v>
      </c>
      <c r="W55">
        <v>1</v>
      </c>
    </row>
    <row r="56" spans="1:23" x14ac:dyDescent="0.2">
      <c r="A56" t="s">
        <v>41</v>
      </c>
      <c r="B56">
        <v>9001</v>
      </c>
      <c r="C56" t="s">
        <v>21</v>
      </c>
      <c r="D56">
        <v>1</v>
      </c>
      <c r="E56" t="s">
        <v>42</v>
      </c>
      <c r="F56" t="s">
        <v>40</v>
      </c>
      <c r="G56" t="s">
        <v>40</v>
      </c>
      <c r="H56" t="s">
        <v>25</v>
      </c>
      <c r="I56">
        <v>17</v>
      </c>
      <c r="J56">
        <v>0</v>
      </c>
      <c r="K56">
        <v>6005</v>
      </c>
      <c r="L56">
        <v>1553</v>
      </c>
      <c r="M56">
        <v>157</v>
      </c>
      <c r="N56">
        <v>1711</v>
      </c>
      <c r="O56">
        <v>1057.45</v>
      </c>
      <c r="P56">
        <v>226.53</v>
      </c>
      <c r="Q56">
        <v>17.21</v>
      </c>
      <c r="R56">
        <v>17.21</v>
      </c>
      <c r="S56">
        <v>5</v>
      </c>
      <c r="T56">
        <v>38</v>
      </c>
      <c r="U56">
        <v>30</v>
      </c>
      <c r="V56" t="s">
        <v>26</v>
      </c>
      <c r="W56">
        <v>8</v>
      </c>
    </row>
    <row r="57" spans="1:23" x14ac:dyDescent="0.2">
      <c r="A57" t="s">
        <v>46</v>
      </c>
      <c r="B57">
        <v>9001</v>
      </c>
      <c r="C57" t="s">
        <v>21</v>
      </c>
      <c r="D57">
        <v>1</v>
      </c>
      <c r="E57" t="s">
        <v>47</v>
      </c>
      <c r="F57" t="s">
        <v>23</v>
      </c>
      <c r="G57" t="s">
        <v>24</v>
      </c>
      <c r="H57" t="s">
        <v>25</v>
      </c>
      <c r="I57">
        <v>1</v>
      </c>
      <c r="J57">
        <v>0</v>
      </c>
      <c r="K57">
        <v>6008</v>
      </c>
      <c r="L57">
        <v>2855</v>
      </c>
      <c r="M57">
        <v>254</v>
      </c>
      <c r="N57">
        <v>3109</v>
      </c>
      <c r="O57">
        <v>1144.97</v>
      </c>
      <c r="P57">
        <v>889.78</v>
      </c>
      <c r="Q57">
        <v>17.62</v>
      </c>
      <c r="R57">
        <v>17.62</v>
      </c>
      <c r="S57">
        <v>5.2</v>
      </c>
      <c r="T57">
        <v>24</v>
      </c>
      <c r="U57">
        <v>18</v>
      </c>
      <c r="V57" t="s">
        <v>26</v>
      </c>
      <c r="W57">
        <v>10</v>
      </c>
    </row>
    <row r="58" spans="1:23" x14ac:dyDescent="0.2">
      <c r="A58" t="s">
        <v>46</v>
      </c>
      <c r="B58">
        <v>9001</v>
      </c>
      <c r="C58" t="s">
        <v>21</v>
      </c>
      <c r="D58">
        <v>1</v>
      </c>
      <c r="E58" t="s">
        <v>47</v>
      </c>
      <c r="F58" t="s">
        <v>23</v>
      </c>
      <c r="G58" t="s">
        <v>24</v>
      </c>
      <c r="H58" t="s">
        <v>25</v>
      </c>
      <c r="I58">
        <v>1</v>
      </c>
      <c r="J58">
        <v>0</v>
      </c>
      <c r="K58">
        <v>6008</v>
      </c>
      <c r="L58">
        <v>3133</v>
      </c>
      <c r="M58">
        <v>426</v>
      </c>
      <c r="N58">
        <v>3559</v>
      </c>
      <c r="O58">
        <v>1168.3499999999999</v>
      </c>
      <c r="P58">
        <v>895.26</v>
      </c>
      <c r="Q58">
        <v>17.62</v>
      </c>
      <c r="R58">
        <v>17.62</v>
      </c>
      <c r="S58">
        <v>5.2</v>
      </c>
      <c r="T58">
        <v>36</v>
      </c>
      <c r="U58">
        <v>24</v>
      </c>
      <c r="V58" t="s">
        <v>26</v>
      </c>
      <c r="W58">
        <v>11</v>
      </c>
    </row>
    <row r="59" spans="1:23" x14ac:dyDescent="0.2">
      <c r="A59" t="s">
        <v>46</v>
      </c>
      <c r="B59">
        <v>9001</v>
      </c>
      <c r="C59" t="s">
        <v>21</v>
      </c>
      <c r="D59">
        <v>1</v>
      </c>
      <c r="E59" t="s">
        <v>47</v>
      </c>
      <c r="F59" t="s">
        <v>23</v>
      </c>
      <c r="G59" t="s">
        <v>24</v>
      </c>
      <c r="H59" t="s">
        <v>25</v>
      </c>
      <c r="I59">
        <v>1</v>
      </c>
      <c r="J59">
        <v>0</v>
      </c>
      <c r="K59">
        <v>6008</v>
      </c>
      <c r="L59">
        <v>3581</v>
      </c>
      <c r="M59">
        <v>238</v>
      </c>
      <c r="N59">
        <v>3820</v>
      </c>
      <c r="O59">
        <v>1135.68</v>
      </c>
      <c r="P59">
        <v>890.38</v>
      </c>
      <c r="Q59">
        <v>17.78</v>
      </c>
      <c r="R59">
        <v>17.78</v>
      </c>
      <c r="S59">
        <v>5.3</v>
      </c>
      <c r="T59">
        <v>8</v>
      </c>
      <c r="U59">
        <v>18</v>
      </c>
      <c r="V59" t="s">
        <v>26</v>
      </c>
      <c r="W59">
        <v>12</v>
      </c>
    </row>
    <row r="60" spans="1:23" x14ac:dyDescent="0.2">
      <c r="A60" t="s">
        <v>46</v>
      </c>
      <c r="B60">
        <v>9001</v>
      </c>
      <c r="C60" t="s">
        <v>21</v>
      </c>
      <c r="D60">
        <v>1</v>
      </c>
      <c r="E60" t="s">
        <v>47</v>
      </c>
      <c r="F60" t="s">
        <v>23</v>
      </c>
      <c r="G60" t="s">
        <v>24</v>
      </c>
      <c r="H60" t="s">
        <v>25</v>
      </c>
      <c r="I60">
        <v>1</v>
      </c>
      <c r="J60">
        <v>0</v>
      </c>
      <c r="K60">
        <v>6008</v>
      </c>
      <c r="L60">
        <v>5812</v>
      </c>
      <c r="M60">
        <v>128</v>
      </c>
      <c r="N60">
        <v>5940</v>
      </c>
      <c r="O60">
        <v>1120.28</v>
      </c>
      <c r="P60">
        <v>770.27</v>
      </c>
      <c r="Q60">
        <v>17.739999999999998</v>
      </c>
      <c r="R60">
        <v>17.739999999999998</v>
      </c>
      <c r="S60">
        <v>5.2</v>
      </c>
      <c r="T60">
        <v>12</v>
      </c>
      <c r="U60">
        <v>39</v>
      </c>
      <c r="V60" t="s">
        <v>26</v>
      </c>
      <c r="W60">
        <v>23</v>
      </c>
    </row>
    <row r="61" spans="1:23" x14ac:dyDescent="0.2">
      <c r="A61" t="s">
        <v>46</v>
      </c>
      <c r="B61">
        <v>9001</v>
      </c>
      <c r="C61" t="s">
        <v>21</v>
      </c>
      <c r="D61">
        <v>1</v>
      </c>
      <c r="E61" t="s">
        <v>47</v>
      </c>
      <c r="F61" t="s">
        <v>27</v>
      </c>
      <c r="G61" t="s">
        <v>24</v>
      </c>
      <c r="H61" t="s">
        <v>25</v>
      </c>
      <c r="I61">
        <v>2</v>
      </c>
      <c r="J61">
        <v>0</v>
      </c>
      <c r="K61">
        <v>6008</v>
      </c>
      <c r="L61">
        <v>2321</v>
      </c>
      <c r="M61">
        <v>498</v>
      </c>
      <c r="N61">
        <v>2819</v>
      </c>
      <c r="O61">
        <v>936.42</v>
      </c>
      <c r="P61">
        <v>886.96</v>
      </c>
      <c r="Q61">
        <v>17.329999999999998</v>
      </c>
      <c r="R61">
        <v>17.329999999999998</v>
      </c>
      <c r="S61">
        <v>5.0999999999999996</v>
      </c>
      <c r="T61">
        <v>42</v>
      </c>
      <c r="U61">
        <v>35</v>
      </c>
      <c r="V61" t="s">
        <v>26</v>
      </c>
      <c r="W61">
        <v>9</v>
      </c>
    </row>
    <row r="62" spans="1:23" x14ac:dyDescent="0.2">
      <c r="A62" t="s">
        <v>46</v>
      </c>
      <c r="B62">
        <v>9001</v>
      </c>
      <c r="C62" t="s">
        <v>21</v>
      </c>
      <c r="D62">
        <v>1</v>
      </c>
      <c r="E62" t="s">
        <v>47</v>
      </c>
      <c r="F62" t="s">
        <v>48</v>
      </c>
      <c r="G62" t="s">
        <v>29</v>
      </c>
      <c r="H62" t="s">
        <v>25</v>
      </c>
      <c r="I62">
        <v>3</v>
      </c>
      <c r="J62">
        <v>0</v>
      </c>
      <c r="K62">
        <v>6008</v>
      </c>
      <c r="L62">
        <v>2079</v>
      </c>
      <c r="M62">
        <v>210</v>
      </c>
      <c r="N62">
        <v>2289</v>
      </c>
      <c r="O62">
        <v>755.89</v>
      </c>
      <c r="P62">
        <v>840.36</v>
      </c>
      <c r="Q62">
        <v>15.46</v>
      </c>
      <c r="R62">
        <v>15.46</v>
      </c>
      <c r="S62">
        <v>4.5</v>
      </c>
      <c r="T62">
        <v>25</v>
      </c>
      <c r="U62">
        <v>48</v>
      </c>
      <c r="V62" t="s">
        <v>26</v>
      </c>
      <c r="W62">
        <v>8</v>
      </c>
    </row>
    <row r="63" spans="1:23" x14ac:dyDescent="0.2">
      <c r="A63" t="s">
        <v>46</v>
      </c>
      <c r="B63">
        <v>9001</v>
      </c>
      <c r="C63" t="s">
        <v>21</v>
      </c>
      <c r="D63">
        <v>1</v>
      </c>
      <c r="E63" t="s">
        <v>47</v>
      </c>
      <c r="F63" t="s">
        <v>49</v>
      </c>
      <c r="G63" t="s">
        <v>29</v>
      </c>
      <c r="H63" t="s">
        <v>25</v>
      </c>
      <c r="I63">
        <v>5</v>
      </c>
      <c r="J63">
        <v>0</v>
      </c>
      <c r="K63">
        <v>6008</v>
      </c>
      <c r="L63">
        <v>714</v>
      </c>
      <c r="M63">
        <v>138</v>
      </c>
      <c r="N63">
        <v>852</v>
      </c>
      <c r="O63">
        <v>1155.52</v>
      </c>
      <c r="P63">
        <v>644.35</v>
      </c>
      <c r="Q63">
        <v>16.329999999999998</v>
      </c>
      <c r="R63">
        <v>16.329999999999998</v>
      </c>
      <c r="S63">
        <v>4.8</v>
      </c>
      <c r="T63">
        <v>17</v>
      </c>
      <c r="U63">
        <v>24</v>
      </c>
      <c r="V63" t="s">
        <v>26</v>
      </c>
      <c r="W63">
        <v>4</v>
      </c>
    </row>
    <row r="64" spans="1:23" hidden="1" x14ac:dyDescent="0.2">
      <c r="A64" t="s">
        <v>46</v>
      </c>
      <c r="B64">
        <v>9001</v>
      </c>
      <c r="C64" t="s">
        <v>21</v>
      </c>
      <c r="D64">
        <v>1</v>
      </c>
      <c r="E64" t="s">
        <v>47</v>
      </c>
      <c r="F64" t="s">
        <v>49</v>
      </c>
      <c r="G64" t="s">
        <v>29</v>
      </c>
      <c r="H64" t="s">
        <v>25</v>
      </c>
      <c r="I64">
        <v>5</v>
      </c>
      <c r="J64">
        <v>0</v>
      </c>
      <c r="K64">
        <v>6008</v>
      </c>
      <c r="L64">
        <v>876</v>
      </c>
      <c r="M64">
        <v>99</v>
      </c>
      <c r="N64">
        <v>976</v>
      </c>
      <c r="O64">
        <v>1155.21</v>
      </c>
      <c r="P64">
        <v>681.84</v>
      </c>
      <c r="Q64">
        <v>16.559999999999999</v>
      </c>
      <c r="R64">
        <v>16.559999999999999</v>
      </c>
      <c r="S64">
        <v>4.8</v>
      </c>
      <c r="T64">
        <v>11</v>
      </c>
      <c r="U64">
        <v>18</v>
      </c>
      <c r="V64" t="s">
        <v>26</v>
      </c>
      <c r="W64">
        <v>5</v>
      </c>
    </row>
    <row r="65" spans="1:23" x14ac:dyDescent="0.2">
      <c r="A65" t="s">
        <v>46</v>
      </c>
      <c r="B65">
        <v>9001</v>
      </c>
      <c r="C65" t="s">
        <v>21</v>
      </c>
      <c r="D65">
        <v>1</v>
      </c>
      <c r="E65" t="s">
        <v>47</v>
      </c>
      <c r="F65" t="s">
        <v>49</v>
      </c>
      <c r="G65" t="s">
        <v>29</v>
      </c>
      <c r="H65" t="s">
        <v>25</v>
      </c>
      <c r="I65">
        <v>5</v>
      </c>
      <c r="J65">
        <v>0</v>
      </c>
      <c r="K65">
        <v>6008</v>
      </c>
      <c r="L65">
        <v>4028</v>
      </c>
      <c r="M65">
        <v>144</v>
      </c>
      <c r="N65">
        <v>4172</v>
      </c>
      <c r="O65">
        <v>1138.42</v>
      </c>
      <c r="P65">
        <v>702.2</v>
      </c>
      <c r="Q65">
        <v>17.61</v>
      </c>
      <c r="R65">
        <v>17.61</v>
      </c>
      <c r="S65">
        <v>5.2</v>
      </c>
      <c r="T65">
        <v>32</v>
      </c>
      <c r="U65">
        <v>16</v>
      </c>
      <c r="V65" t="s">
        <v>26</v>
      </c>
      <c r="W65">
        <v>14</v>
      </c>
    </row>
    <row r="66" spans="1:23" x14ac:dyDescent="0.2">
      <c r="A66" t="s">
        <v>46</v>
      </c>
      <c r="B66">
        <v>9001</v>
      </c>
      <c r="C66" t="s">
        <v>21</v>
      </c>
      <c r="D66">
        <v>1</v>
      </c>
      <c r="E66" t="s">
        <v>47</v>
      </c>
      <c r="F66" t="s">
        <v>28</v>
      </c>
      <c r="G66" t="s">
        <v>29</v>
      </c>
      <c r="H66" t="s">
        <v>25</v>
      </c>
      <c r="I66">
        <v>6</v>
      </c>
      <c r="J66">
        <v>0</v>
      </c>
      <c r="K66">
        <v>6008</v>
      </c>
      <c r="L66">
        <v>1024</v>
      </c>
      <c r="M66">
        <v>180</v>
      </c>
      <c r="N66">
        <v>1204</v>
      </c>
      <c r="O66">
        <v>960.87</v>
      </c>
      <c r="P66">
        <v>686.24</v>
      </c>
      <c r="Q66">
        <v>16.899999999999999</v>
      </c>
      <c r="R66">
        <v>16.899999999999999</v>
      </c>
      <c r="S66">
        <v>5</v>
      </c>
      <c r="T66">
        <v>19</v>
      </c>
      <c r="U66">
        <v>21</v>
      </c>
      <c r="V66" t="s">
        <v>26</v>
      </c>
      <c r="W66">
        <v>6</v>
      </c>
    </row>
    <row r="67" spans="1:23" x14ac:dyDescent="0.2">
      <c r="A67" t="s">
        <v>46</v>
      </c>
      <c r="B67">
        <v>9001</v>
      </c>
      <c r="C67" t="s">
        <v>21</v>
      </c>
      <c r="D67">
        <v>1</v>
      </c>
      <c r="E67" t="s">
        <v>47</v>
      </c>
      <c r="F67" t="s">
        <v>30</v>
      </c>
      <c r="G67" t="s">
        <v>24</v>
      </c>
      <c r="H67" t="s">
        <v>25</v>
      </c>
      <c r="I67">
        <v>7</v>
      </c>
      <c r="J67">
        <v>0</v>
      </c>
      <c r="K67">
        <v>6008</v>
      </c>
      <c r="L67">
        <v>1262</v>
      </c>
      <c r="M67">
        <v>228</v>
      </c>
      <c r="N67">
        <v>1491</v>
      </c>
      <c r="O67">
        <v>748.66</v>
      </c>
      <c r="P67">
        <v>648.41</v>
      </c>
      <c r="Q67">
        <v>15.68</v>
      </c>
      <c r="R67">
        <v>15.68</v>
      </c>
      <c r="S67">
        <v>4.5999999999999996</v>
      </c>
      <c r="T67">
        <v>26</v>
      </c>
      <c r="U67">
        <v>27</v>
      </c>
      <c r="V67" t="s">
        <v>26</v>
      </c>
      <c r="W67">
        <v>7</v>
      </c>
    </row>
    <row r="68" spans="1:23" x14ac:dyDescent="0.2">
      <c r="A68" t="s">
        <v>46</v>
      </c>
      <c r="B68">
        <v>9001</v>
      </c>
      <c r="C68" t="s">
        <v>21</v>
      </c>
      <c r="D68">
        <v>1</v>
      </c>
      <c r="E68" t="s">
        <v>47</v>
      </c>
      <c r="F68" t="s">
        <v>31</v>
      </c>
      <c r="G68" t="s">
        <v>24</v>
      </c>
      <c r="H68" t="s">
        <v>25</v>
      </c>
      <c r="I68">
        <v>9</v>
      </c>
      <c r="J68">
        <v>0</v>
      </c>
      <c r="K68">
        <v>6008</v>
      </c>
      <c r="L68">
        <v>480</v>
      </c>
      <c r="M68">
        <v>198</v>
      </c>
      <c r="N68">
        <v>678</v>
      </c>
      <c r="O68">
        <v>1152.78</v>
      </c>
      <c r="P68">
        <v>485.05</v>
      </c>
      <c r="Q68">
        <v>15.88</v>
      </c>
      <c r="R68">
        <v>15.88</v>
      </c>
      <c r="S68">
        <v>4.5999999999999996</v>
      </c>
      <c r="T68">
        <v>26</v>
      </c>
      <c r="U68">
        <v>18</v>
      </c>
      <c r="V68" t="s">
        <v>26</v>
      </c>
      <c r="W68">
        <v>3</v>
      </c>
    </row>
    <row r="69" spans="1:23" hidden="1" x14ac:dyDescent="0.2">
      <c r="A69" t="s">
        <v>46</v>
      </c>
      <c r="B69">
        <v>9001</v>
      </c>
      <c r="C69" t="s">
        <v>21</v>
      </c>
      <c r="D69">
        <v>1</v>
      </c>
      <c r="E69" t="s">
        <v>47</v>
      </c>
      <c r="F69" t="s">
        <v>31</v>
      </c>
      <c r="G69" t="s">
        <v>24</v>
      </c>
      <c r="H69" t="s">
        <v>25</v>
      </c>
      <c r="I69">
        <v>9</v>
      </c>
      <c r="J69">
        <v>0</v>
      </c>
      <c r="K69">
        <v>6008</v>
      </c>
      <c r="L69">
        <v>4222</v>
      </c>
      <c r="M69">
        <v>96</v>
      </c>
      <c r="N69">
        <v>4318</v>
      </c>
      <c r="O69">
        <v>1120.4100000000001</v>
      </c>
      <c r="P69">
        <v>508.96</v>
      </c>
      <c r="Q69">
        <v>17.420000000000002</v>
      </c>
      <c r="R69">
        <v>17.420000000000002</v>
      </c>
      <c r="S69">
        <v>5.2</v>
      </c>
      <c r="T69">
        <v>16</v>
      </c>
      <c r="U69">
        <v>22</v>
      </c>
      <c r="V69" t="s">
        <v>26</v>
      </c>
      <c r="W69">
        <v>15</v>
      </c>
    </row>
    <row r="70" spans="1:23" x14ac:dyDescent="0.2">
      <c r="A70" t="s">
        <v>46</v>
      </c>
      <c r="B70">
        <v>9001</v>
      </c>
      <c r="C70" t="s">
        <v>21</v>
      </c>
      <c r="D70">
        <v>1</v>
      </c>
      <c r="E70" t="s">
        <v>47</v>
      </c>
      <c r="F70" t="s">
        <v>31</v>
      </c>
      <c r="G70" t="s">
        <v>24</v>
      </c>
      <c r="H70" t="s">
        <v>25</v>
      </c>
      <c r="I70">
        <v>9</v>
      </c>
      <c r="J70">
        <v>0</v>
      </c>
      <c r="K70">
        <v>6008</v>
      </c>
      <c r="L70">
        <v>4354</v>
      </c>
      <c r="M70">
        <v>106</v>
      </c>
      <c r="N70">
        <v>4460</v>
      </c>
      <c r="O70">
        <v>1126.51</v>
      </c>
      <c r="P70">
        <v>367.52</v>
      </c>
      <c r="Q70">
        <v>17.22</v>
      </c>
      <c r="R70">
        <v>17.22</v>
      </c>
      <c r="S70">
        <v>5</v>
      </c>
      <c r="T70">
        <v>17</v>
      </c>
      <c r="U70">
        <v>52</v>
      </c>
      <c r="V70" t="s">
        <v>26</v>
      </c>
      <c r="W70">
        <v>16</v>
      </c>
    </row>
    <row r="71" spans="1:23" x14ac:dyDescent="0.2">
      <c r="A71" t="s">
        <v>46</v>
      </c>
      <c r="B71">
        <v>9001</v>
      </c>
      <c r="C71" t="s">
        <v>21</v>
      </c>
      <c r="D71">
        <v>1</v>
      </c>
      <c r="E71" t="s">
        <v>47</v>
      </c>
      <c r="F71" t="s">
        <v>44</v>
      </c>
      <c r="G71" t="s">
        <v>29</v>
      </c>
      <c r="H71" t="s">
        <v>25</v>
      </c>
      <c r="I71">
        <v>10</v>
      </c>
      <c r="J71">
        <v>0</v>
      </c>
      <c r="K71">
        <v>6008</v>
      </c>
      <c r="L71">
        <v>224</v>
      </c>
      <c r="M71">
        <v>220</v>
      </c>
      <c r="N71">
        <v>444</v>
      </c>
      <c r="O71">
        <v>933.31</v>
      </c>
      <c r="P71">
        <v>493.54</v>
      </c>
      <c r="Q71">
        <v>15.39</v>
      </c>
      <c r="R71">
        <v>15.39</v>
      </c>
      <c r="S71">
        <v>4.5</v>
      </c>
      <c r="T71">
        <v>38</v>
      </c>
      <c r="U71">
        <v>31</v>
      </c>
      <c r="V71" t="s">
        <v>26</v>
      </c>
      <c r="W71">
        <v>2</v>
      </c>
    </row>
    <row r="72" spans="1:23" x14ac:dyDescent="0.2">
      <c r="A72" t="s">
        <v>46</v>
      </c>
      <c r="B72">
        <v>9001</v>
      </c>
      <c r="C72" t="s">
        <v>21</v>
      </c>
      <c r="D72">
        <v>1</v>
      </c>
      <c r="E72" t="s">
        <v>47</v>
      </c>
      <c r="F72" t="s">
        <v>35</v>
      </c>
      <c r="G72" t="s">
        <v>29</v>
      </c>
      <c r="H72" t="s">
        <v>25</v>
      </c>
      <c r="I72">
        <v>13</v>
      </c>
      <c r="J72">
        <v>0</v>
      </c>
      <c r="K72">
        <v>6008</v>
      </c>
      <c r="L72">
        <v>4492</v>
      </c>
      <c r="M72">
        <v>211</v>
      </c>
      <c r="N72">
        <v>4704</v>
      </c>
      <c r="O72">
        <v>1114.6600000000001</v>
      </c>
      <c r="P72">
        <v>209.81</v>
      </c>
      <c r="Q72">
        <v>16.68</v>
      </c>
      <c r="R72">
        <v>16.68</v>
      </c>
      <c r="S72">
        <v>4.9000000000000004</v>
      </c>
      <c r="T72">
        <v>22</v>
      </c>
      <c r="U72">
        <v>26</v>
      </c>
      <c r="V72" t="s">
        <v>26</v>
      </c>
      <c r="W72">
        <v>17</v>
      </c>
    </row>
    <row r="73" spans="1:23" x14ac:dyDescent="0.2">
      <c r="A73" t="s">
        <v>46</v>
      </c>
      <c r="B73">
        <v>9001</v>
      </c>
      <c r="C73" t="s">
        <v>21</v>
      </c>
      <c r="D73">
        <v>1</v>
      </c>
      <c r="E73" t="s">
        <v>47</v>
      </c>
      <c r="F73" t="s">
        <v>34</v>
      </c>
      <c r="G73" t="s">
        <v>24</v>
      </c>
      <c r="H73" t="s">
        <v>25</v>
      </c>
      <c r="I73">
        <v>14</v>
      </c>
      <c r="J73">
        <v>0</v>
      </c>
      <c r="K73">
        <v>6008</v>
      </c>
      <c r="L73">
        <v>4738</v>
      </c>
      <c r="M73">
        <v>201</v>
      </c>
      <c r="N73">
        <v>4940</v>
      </c>
      <c r="O73">
        <v>908.62</v>
      </c>
      <c r="P73">
        <v>198.57</v>
      </c>
      <c r="Q73">
        <v>16.170000000000002</v>
      </c>
      <c r="R73">
        <v>16.170000000000002</v>
      </c>
      <c r="S73">
        <v>4.7</v>
      </c>
      <c r="T73">
        <v>15</v>
      </c>
      <c r="U73">
        <v>25</v>
      </c>
      <c r="V73" t="s">
        <v>26</v>
      </c>
      <c r="W73">
        <v>18</v>
      </c>
    </row>
    <row r="74" spans="1:23" x14ac:dyDescent="0.2">
      <c r="A74" t="s">
        <v>46</v>
      </c>
      <c r="B74">
        <v>9001</v>
      </c>
      <c r="C74" t="s">
        <v>21</v>
      </c>
      <c r="D74">
        <v>1</v>
      </c>
      <c r="E74" t="s">
        <v>47</v>
      </c>
      <c r="F74" t="s">
        <v>34</v>
      </c>
      <c r="G74" t="s">
        <v>24</v>
      </c>
      <c r="H74" t="s">
        <v>25</v>
      </c>
      <c r="I74">
        <v>14</v>
      </c>
      <c r="J74">
        <v>0</v>
      </c>
      <c r="K74">
        <v>6008</v>
      </c>
      <c r="L74">
        <v>5422</v>
      </c>
      <c r="M74">
        <v>246</v>
      </c>
      <c r="N74">
        <v>5668</v>
      </c>
      <c r="O74">
        <v>874.93</v>
      </c>
      <c r="P74">
        <v>196.35</v>
      </c>
      <c r="Q74">
        <v>16.98</v>
      </c>
      <c r="R74">
        <v>16.98</v>
      </c>
      <c r="S74">
        <v>5</v>
      </c>
      <c r="T74">
        <v>32</v>
      </c>
      <c r="U74">
        <v>47</v>
      </c>
      <c r="V74" t="s">
        <v>26</v>
      </c>
      <c r="W74">
        <v>21</v>
      </c>
    </row>
    <row r="75" spans="1:23" hidden="1" x14ac:dyDescent="0.2">
      <c r="A75" t="s">
        <v>46</v>
      </c>
      <c r="B75">
        <v>9001</v>
      </c>
      <c r="C75" t="s">
        <v>21</v>
      </c>
      <c r="D75">
        <v>1</v>
      </c>
      <c r="E75" t="s">
        <v>47</v>
      </c>
      <c r="F75" t="s">
        <v>34</v>
      </c>
      <c r="G75" t="s">
        <v>24</v>
      </c>
      <c r="H75" t="s">
        <v>25</v>
      </c>
      <c r="I75">
        <v>14</v>
      </c>
      <c r="J75">
        <v>0</v>
      </c>
      <c r="K75">
        <v>6008</v>
      </c>
      <c r="L75">
        <v>5688</v>
      </c>
      <c r="M75">
        <v>61</v>
      </c>
      <c r="N75">
        <v>5750</v>
      </c>
      <c r="O75">
        <v>893.86</v>
      </c>
      <c r="P75">
        <v>202.83</v>
      </c>
      <c r="Q75">
        <v>17.309999999999999</v>
      </c>
      <c r="R75">
        <v>17.309999999999999</v>
      </c>
      <c r="S75">
        <v>5.0999999999999996</v>
      </c>
      <c r="T75">
        <v>20</v>
      </c>
      <c r="U75">
        <v>17</v>
      </c>
      <c r="V75" t="s">
        <v>26</v>
      </c>
      <c r="W75">
        <v>22</v>
      </c>
    </row>
    <row r="76" spans="1:23" x14ac:dyDescent="0.2">
      <c r="A76" t="s">
        <v>46</v>
      </c>
      <c r="B76">
        <v>9001</v>
      </c>
      <c r="C76" t="s">
        <v>21</v>
      </c>
      <c r="D76">
        <v>1</v>
      </c>
      <c r="E76" t="s">
        <v>47</v>
      </c>
      <c r="F76" t="s">
        <v>39</v>
      </c>
      <c r="G76" t="s">
        <v>29</v>
      </c>
      <c r="H76" t="s">
        <v>25</v>
      </c>
      <c r="I76">
        <v>15</v>
      </c>
      <c r="J76">
        <v>0</v>
      </c>
      <c r="K76">
        <v>6008</v>
      </c>
      <c r="L76">
        <v>4978</v>
      </c>
      <c r="M76">
        <v>194</v>
      </c>
      <c r="N76">
        <v>5172</v>
      </c>
      <c r="O76">
        <v>682.57</v>
      </c>
      <c r="P76">
        <v>208.47</v>
      </c>
      <c r="Q76">
        <v>15.83</v>
      </c>
      <c r="R76">
        <v>15.83</v>
      </c>
      <c r="S76">
        <v>4.5999999999999996</v>
      </c>
      <c r="T76">
        <v>21</v>
      </c>
      <c r="U76">
        <v>33</v>
      </c>
      <c r="V76" t="s">
        <v>26</v>
      </c>
      <c r="W76">
        <v>19</v>
      </c>
    </row>
    <row r="77" spans="1:23" x14ac:dyDescent="0.2">
      <c r="A77" t="s">
        <v>46</v>
      </c>
      <c r="B77">
        <v>9001</v>
      </c>
      <c r="C77" t="s">
        <v>21</v>
      </c>
      <c r="D77">
        <v>1</v>
      </c>
      <c r="E77" t="s">
        <v>47</v>
      </c>
      <c r="F77" t="s">
        <v>45</v>
      </c>
      <c r="G77" t="s">
        <v>24</v>
      </c>
      <c r="H77" t="s">
        <v>25</v>
      </c>
      <c r="I77">
        <v>16</v>
      </c>
      <c r="J77">
        <v>0</v>
      </c>
      <c r="K77">
        <v>6008</v>
      </c>
      <c r="L77">
        <v>5214</v>
      </c>
      <c r="M77">
        <v>164</v>
      </c>
      <c r="N77">
        <v>5378</v>
      </c>
      <c r="O77">
        <v>489.29</v>
      </c>
      <c r="P77">
        <v>218.95</v>
      </c>
      <c r="Q77">
        <v>16.68</v>
      </c>
      <c r="R77">
        <v>16.68</v>
      </c>
      <c r="S77">
        <v>4.8</v>
      </c>
      <c r="T77">
        <v>13</v>
      </c>
      <c r="U77">
        <v>21</v>
      </c>
      <c r="V77" t="s">
        <v>26</v>
      </c>
      <c r="W77">
        <v>20</v>
      </c>
    </row>
    <row r="78" spans="1:23" x14ac:dyDescent="0.2">
      <c r="A78" t="s">
        <v>46</v>
      </c>
      <c r="B78">
        <v>9001</v>
      </c>
      <c r="C78" t="s">
        <v>21</v>
      </c>
      <c r="D78">
        <v>1</v>
      </c>
      <c r="E78" t="s">
        <v>47</v>
      </c>
      <c r="F78" t="s">
        <v>40</v>
      </c>
      <c r="G78" t="s">
        <v>40</v>
      </c>
      <c r="H78" t="s">
        <v>25</v>
      </c>
      <c r="I78">
        <v>17</v>
      </c>
      <c r="J78">
        <v>0</v>
      </c>
      <c r="K78">
        <v>6008</v>
      </c>
      <c r="L78">
        <v>0</v>
      </c>
      <c r="M78">
        <v>182</v>
      </c>
      <c r="N78">
        <v>182</v>
      </c>
      <c r="O78">
        <v>844.88</v>
      </c>
      <c r="P78">
        <v>528.54999999999995</v>
      </c>
      <c r="Q78">
        <v>14.71</v>
      </c>
      <c r="R78">
        <v>14.71</v>
      </c>
      <c r="S78">
        <v>4.4000000000000004</v>
      </c>
      <c r="T78">
        <v>17</v>
      </c>
      <c r="U78">
        <v>15</v>
      </c>
      <c r="V78" t="s">
        <v>26</v>
      </c>
      <c r="W78">
        <v>1</v>
      </c>
    </row>
    <row r="79" spans="1:23" x14ac:dyDescent="0.2">
      <c r="A79" t="s">
        <v>46</v>
      </c>
      <c r="B79">
        <v>9001</v>
      </c>
      <c r="C79" t="s">
        <v>21</v>
      </c>
      <c r="D79">
        <v>1</v>
      </c>
      <c r="E79" t="s">
        <v>47</v>
      </c>
      <c r="F79" t="s">
        <v>40</v>
      </c>
      <c r="G79" t="s">
        <v>40</v>
      </c>
      <c r="H79" t="s">
        <v>25</v>
      </c>
      <c r="I79">
        <v>17</v>
      </c>
      <c r="J79">
        <v>0</v>
      </c>
      <c r="K79">
        <v>6008</v>
      </c>
      <c r="L79">
        <v>3854</v>
      </c>
      <c r="M79">
        <v>150</v>
      </c>
      <c r="N79">
        <v>4004</v>
      </c>
      <c r="O79">
        <v>1153.6500000000001</v>
      </c>
      <c r="P79">
        <v>751.37</v>
      </c>
      <c r="Q79">
        <v>17.63</v>
      </c>
      <c r="R79">
        <v>17.63</v>
      </c>
      <c r="S79">
        <v>5.2</v>
      </c>
      <c r="T79">
        <v>22</v>
      </c>
      <c r="U79">
        <v>21</v>
      </c>
      <c r="V79" t="s">
        <v>26</v>
      </c>
      <c r="W79">
        <v>13</v>
      </c>
    </row>
    <row r="80" spans="1:23" x14ac:dyDescent="0.2">
      <c r="A80" t="s">
        <v>50</v>
      </c>
      <c r="B80">
        <v>9001</v>
      </c>
      <c r="C80" t="s">
        <v>21</v>
      </c>
      <c r="D80">
        <v>1</v>
      </c>
      <c r="E80" t="s">
        <v>51</v>
      </c>
      <c r="F80" t="s">
        <v>23</v>
      </c>
      <c r="G80" t="s">
        <v>24</v>
      </c>
      <c r="H80" t="s">
        <v>25</v>
      </c>
      <c r="I80">
        <v>1</v>
      </c>
      <c r="J80">
        <v>0</v>
      </c>
      <c r="K80">
        <v>6011</v>
      </c>
      <c r="L80">
        <v>4177</v>
      </c>
      <c r="M80">
        <v>110</v>
      </c>
      <c r="N80">
        <v>4287</v>
      </c>
      <c r="O80">
        <v>1135.93</v>
      </c>
      <c r="P80">
        <v>779.14</v>
      </c>
      <c r="Q80">
        <v>18.09</v>
      </c>
      <c r="R80">
        <v>18.09</v>
      </c>
      <c r="S80">
        <v>5.3</v>
      </c>
      <c r="T80">
        <v>25</v>
      </c>
      <c r="U80">
        <v>32</v>
      </c>
      <c r="V80" t="s">
        <v>26</v>
      </c>
      <c r="W80">
        <v>17</v>
      </c>
    </row>
    <row r="81" spans="1:23" x14ac:dyDescent="0.2">
      <c r="A81" t="s">
        <v>50</v>
      </c>
      <c r="B81">
        <v>9001</v>
      </c>
      <c r="C81" t="s">
        <v>21</v>
      </c>
      <c r="D81">
        <v>1</v>
      </c>
      <c r="E81" t="s">
        <v>51</v>
      </c>
      <c r="F81" t="s">
        <v>23</v>
      </c>
      <c r="G81" t="s">
        <v>24</v>
      </c>
      <c r="H81" t="s">
        <v>25</v>
      </c>
      <c r="I81">
        <v>1</v>
      </c>
      <c r="J81">
        <v>0</v>
      </c>
      <c r="K81">
        <v>6011</v>
      </c>
      <c r="L81">
        <v>4313</v>
      </c>
      <c r="M81">
        <v>168</v>
      </c>
      <c r="N81">
        <v>4481</v>
      </c>
      <c r="O81">
        <v>1160.8599999999999</v>
      </c>
      <c r="P81">
        <v>895.69</v>
      </c>
      <c r="Q81">
        <v>18.2</v>
      </c>
      <c r="R81">
        <v>18.2</v>
      </c>
      <c r="S81">
        <v>5.3</v>
      </c>
      <c r="T81">
        <v>22</v>
      </c>
      <c r="U81">
        <v>32</v>
      </c>
      <c r="V81" t="s">
        <v>26</v>
      </c>
      <c r="W81">
        <v>18</v>
      </c>
    </row>
    <row r="82" spans="1:23" x14ac:dyDescent="0.2">
      <c r="A82" t="s">
        <v>50</v>
      </c>
      <c r="B82">
        <v>9001</v>
      </c>
      <c r="C82" t="s">
        <v>21</v>
      </c>
      <c r="D82">
        <v>1</v>
      </c>
      <c r="E82" t="s">
        <v>51</v>
      </c>
      <c r="F82" t="s">
        <v>31</v>
      </c>
      <c r="G82" t="s">
        <v>24</v>
      </c>
      <c r="H82" t="s">
        <v>25</v>
      </c>
      <c r="I82">
        <v>5</v>
      </c>
      <c r="J82">
        <v>0</v>
      </c>
      <c r="K82">
        <v>6011</v>
      </c>
      <c r="L82">
        <v>4529</v>
      </c>
      <c r="M82">
        <v>514</v>
      </c>
      <c r="N82">
        <v>5043</v>
      </c>
      <c r="O82">
        <v>1156.45</v>
      </c>
      <c r="P82">
        <v>705.1</v>
      </c>
      <c r="Q82">
        <v>17.71</v>
      </c>
      <c r="R82">
        <v>17.71</v>
      </c>
      <c r="S82">
        <v>5.2</v>
      </c>
      <c r="T82">
        <v>47</v>
      </c>
      <c r="U82">
        <v>39</v>
      </c>
      <c r="V82" t="s">
        <v>26</v>
      </c>
      <c r="W82">
        <v>19</v>
      </c>
    </row>
    <row r="83" spans="1:23" x14ac:dyDescent="0.2">
      <c r="A83" t="s">
        <v>50</v>
      </c>
      <c r="B83">
        <v>9001</v>
      </c>
      <c r="C83" t="s">
        <v>21</v>
      </c>
      <c r="D83">
        <v>1</v>
      </c>
      <c r="E83" t="s">
        <v>51</v>
      </c>
      <c r="F83" t="s">
        <v>52</v>
      </c>
      <c r="G83" t="s">
        <v>29</v>
      </c>
      <c r="H83" t="s">
        <v>25</v>
      </c>
      <c r="I83">
        <v>6</v>
      </c>
      <c r="J83">
        <v>0</v>
      </c>
      <c r="K83">
        <v>6011</v>
      </c>
      <c r="L83">
        <v>5083</v>
      </c>
      <c r="M83">
        <v>166</v>
      </c>
      <c r="N83">
        <v>5249</v>
      </c>
      <c r="O83">
        <v>968.57</v>
      </c>
      <c r="P83">
        <v>699.5</v>
      </c>
      <c r="Q83">
        <v>17.32</v>
      </c>
      <c r="R83">
        <v>17.32</v>
      </c>
      <c r="S83">
        <v>5.0999999999999996</v>
      </c>
      <c r="T83">
        <v>47</v>
      </c>
      <c r="U83">
        <v>21</v>
      </c>
      <c r="V83" t="s">
        <v>26</v>
      </c>
      <c r="W83">
        <v>20</v>
      </c>
    </row>
    <row r="84" spans="1:23" x14ac:dyDescent="0.2">
      <c r="A84" t="s">
        <v>50</v>
      </c>
      <c r="B84">
        <v>9001</v>
      </c>
      <c r="C84" t="s">
        <v>21</v>
      </c>
      <c r="D84">
        <v>1</v>
      </c>
      <c r="E84" t="s">
        <v>51</v>
      </c>
      <c r="F84" t="s">
        <v>28</v>
      </c>
      <c r="G84" t="s">
        <v>29</v>
      </c>
      <c r="H84" t="s">
        <v>25</v>
      </c>
      <c r="I84">
        <v>9</v>
      </c>
      <c r="J84">
        <v>0</v>
      </c>
      <c r="K84">
        <v>6011</v>
      </c>
      <c r="L84">
        <v>2142</v>
      </c>
      <c r="M84">
        <v>180</v>
      </c>
      <c r="N84">
        <v>2322</v>
      </c>
      <c r="O84">
        <v>1103.8699999999999</v>
      </c>
      <c r="P84">
        <v>469.18</v>
      </c>
      <c r="Q84">
        <v>17.52</v>
      </c>
      <c r="R84">
        <v>17.52</v>
      </c>
      <c r="S84">
        <v>5.0999999999999996</v>
      </c>
      <c r="T84">
        <v>29</v>
      </c>
      <c r="U84">
        <v>46</v>
      </c>
      <c r="V84" t="s">
        <v>26</v>
      </c>
      <c r="W84">
        <v>11</v>
      </c>
    </row>
    <row r="85" spans="1:23" x14ac:dyDescent="0.2">
      <c r="A85" t="s">
        <v>50</v>
      </c>
      <c r="B85">
        <v>9001</v>
      </c>
      <c r="C85" t="s">
        <v>21</v>
      </c>
      <c r="D85">
        <v>1</v>
      </c>
      <c r="E85" t="s">
        <v>51</v>
      </c>
      <c r="F85" t="s">
        <v>28</v>
      </c>
      <c r="G85" t="s">
        <v>29</v>
      </c>
      <c r="H85" t="s">
        <v>25</v>
      </c>
      <c r="I85">
        <v>9</v>
      </c>
      <c r="J85">
        <v>0</v>
      </c>
      <c r="K85">
        <v>6011</v>
      </c>
      <c r="L85">
        <v>2342</v>
      </c>
      <c r="M85">
        <v>190</v>
      </c>
      <c r="N85">
        <v>2532</v>
      </c>
      <c r="O85">
        <v>1134.69</v>
      </c>
      <c r="P85">
        <v>474.61</v>
      </c>
      <c r="Q85">
        <v>17.55</v>
      </c>
      <c r="R85">
        <v>17.55</v>
      </c>
      <c r="S85">
        <v>5.0999999999999996</v>
      </c>
      <c r="T85">
        <v>30</v>
      </c>
      <c r="U85">
        <v>24</v>
      </c>
      <c r="V85" t="s">
        <v>26</v>
      </c>
      <c r="W85">
        <v>12</v>
      </c>
    </row>
    <row r="86" spans="1:23" x14ac:dyDescent="0.2">
      <c r="A86" t="s">
        <v>50</v>
      </c>
      <c r="B86">
        <v>9001</v>
      </c>
      <c r="C86" t="s">
        <v>21</v>
      </c>
      <c r="D86">
        <v>1</v>
      </c>
      <c r="E86" t="s">
        <v>51</v>
      </c>
      <c r="F86" t="s">
        <v>33</v>
      </c>
      <c r="G86" t="s">
        <v>29</v>
      </c>
      <c r="H86" t="s">
        <v>25</v>
      </c>
      <c r="I86">
        <v>10</v>
      </c>
      <c r="J86">
        <v>0</v>
      </c>
      <c r="K86">
        <v>6011</v>
      </c>
      <c r="L86">
        <v>205</v>
      </c>
      <c r="M86">
        <v>194</v>
      </c>
      <c r="N86">
        <v>399</v>
      </c>
      <c r="O86">
        <v>919.4</v>
      </c>
      <c r="P86">
        <v>452.42</v>
      </c>
      <c r="Q86">
        <v>15.17</v>
      </c>
      <c r="R86">
        <v>15.17</v>
      </c>
      <c r="S86">
        <v>4.4000000000000004</v>
      </c>
      <c r="T86">
        <v>32</v>
      </c>
      <c r="U86">
        <v>31</v>
      </c>
      <c r="V86" t="s">
        <v>26</v>
      </c>
      <c r="W86">
        <v>2</v>
      </c>
    </row>
    <row r="87" spans="1:23" x14ac:dyDescent="0.2">
      <c r="A87" t="s">
        <v>50</v>
      </c>
      <c r="B87">
        <v>9001</v>
      </c>
      <c r="C87" t="s">
        <v>21</v>
      </c>
      <c r="D87">
        <v>1</v>
      </c>
      <c r="E87" t="s">
        <v>51</v>
      </c>
      <c r="F87" t="s">
        <v>33</v>
      </c>
      <c r="G87" t="s">
        <v>29</v>
      </c>
      <c r="H87" t="s">
        <v>25</v>
      </c>
      <c r="I87">
        <v>10</v>
      </c>
      <c r="J87">
        <v>0</v>
      </c>
      <c r="K87">
        <v>6011</v>
      </c>
      <c r="L87">
        <v>2566</v>
      </c>
      <c r="M87">
        <v>362</v>
      </c>
      <c r="N87">
        <v>2928</v>
      </c>
      <c r="O87">
        <v>919.41</v>
      </c>
      <c r="P87">
        <v>471.02</v>
      </c>
      <c r="Q87">
        <v>16.93</v>
      </c>
      <c r="R87">
        <v>16.93</v>
      </c>
      <c r="S87">
        <v>5</v>
      </c>
      <c r="T87">
        <v>34</v>
      </c>
      <c r="U87">
        <v>40</v>
      </c>
      <c r="V87" t="s">
        <v>26</v>
      </c>
      <c r="W87">
        <v>13</v>
      </c>
    </row>
    <row r="88" spans="1:23" x14ac:dyDescent="0.2">
      <c r="A88" t="s">
        <v>50</v>
      </c>
      <c r="B88">
        <v>9001</v>
      </c>
      <c r="C88" t="s">
        <v>21</v>
      </c>
      <c r="D88">
        <v>1</v>
      </c>
      <c r="E88" t="s">
        <v>51</v>
      </c>
      <c r="F88" t="s">
        <v>33</v>
      </c>
      <c r="G88" t="s">
        <v>29</v>
      </c>
      <c r="H88" t="s">
        <v>25</v>
      </c>
      <c r="I88">
        <v>10</v>
      </c>
      <c r="J88">
        <v>0</v>
      </c>
      <c r="K88">
        <v>6011</v>
      </c>
      <c r="L88">
        <v>3168</v>
      </c>
      <c r="M88">
        <v>122</v>
      </c>
      <c r="N88">
        <v>3290</v>
      </c>
      <c r="O88">
        <v>986.2</v>
      </c>
      <c r="P88">
        <v>486.93</v>
      </c>
      <c r="Q88">
        <v>17.34</v>
      </c>
      <c r="R88">
        <v>17.34</v>
      </c>
      <c r="S88">
        <v>5.0999999999999996</v>
      </c>
      <c r="T88">
        <v>23</v>
      </c>
      <c r="U88">
        <v>17</v>
      </c>
      <c r="V88" t="s">
        <v>26</v>
      </c>
      <c r="W88">
        <v>14</v>
      </c>
    </row>
    <row r="89" spans="1:23" x14ac:dyDescent="0.2">
      <c r="A89" t="s">
        <v>50</v>
      </c>
      <c r="B89">
        <v>9001</v>
      </c>
      <c r="C89" t="s">
        <v>21</v>
      </c>
      <c r="D89">
        <v>1</v>
      </c>
      <c r="E89" t="s">
        <v>51</v>
      </c>
      <c r="F89" t="s">
        <v>33</v>
      </c>
      <c r="G89" t="s">
        <v>29</v>
      </c>
      <c r="H89" t="s">
        <v>25</v>
      </c>
      <c r="I89">
        <v>10</v>
      </c>
      <c r="J89">
        <v>0</v>
      </c>
      <c r="K89">
        <v>6011</v>
      </c>
      <c r="L89">
        <v>3312</v>
      </c>
      <c r="M89">
        <v>612</v>
      </c>
      <c r="N89">
        <v>3925</v>
      </c>
      <c r="O89">
        <v>925.38</v>
      </c>
      <c r="P89">
        <v>500.75</v>
      </c>
      <c r="Q89">
        <v>17.309999999999999</v>
      </c>
      <c r="R89">
        <v>17.309999999999999</v>
      </c>
      <c r="S89">
        <v>5.0999999999999996</v>
      </c>
      <c r="T89">
        <v>57</v>
      </c>
      <c r="U89">
        <v>52</v>
      </c>
      <c r="V89" t="s">
        <v>26</v>
      </c>
      <c r="W89">
        <v>15</v>
      </c>
    </row>
    <row r="90" spans="1:23" x14ac:dyDescent="0.2">
      <c r="A90" t="s">
        <v>50</v>
      </c>
      <c r="B90">
        <v>9001</v>
      </c>
      <c r="C90" t="s">
        <v>21</v>
      </c>
      <c r="D90">
        <v>1</v>
      </c>
      <c r="E90" t="s">
        <v>51</v>
      </c>
      <c r="F90" t="s">
        <v>33</v>
      </c>
      <c r="G90" t="s">
        <v>29</v>
      </c>
      <c r="H90" t="s">
        <v>25</v>
      </c>
      <c r="I90">
        <v>10</v>
      </c>
      <c r="J90">
        <v>0</v>
      </c>
      <c r="K90">
        <v>6011</v>
      </c>
      <c r="L90">
        <v>3947</v>
      </c>
      <c r="M90">
        <v>173</v>
      </c>
      <c r="N90">
        <v>4121</v>
      </c>
      <c r="O90">
        <v>912.06</v>
      </c>
      <c r="P90">
        <v>470.83</v>
      </c>
      <c r="Q90">
        <v>17.399999999999999</v>
      </c>
      <c r="R90">
        <v>17.399999999999999</v>
      </c>
      <c r="S90">
        <v>5.0999999999999996</v>
      </c>
      <c r="T90">
        <v>23</v>
      </c>
      <c r="U90">
        <v>27</v>
      </c>
      <c r="V90" t="s">
        <v>26</v>
      </c>
      <c r="W90">
        <v>16</v>
      </c>
    </row>
    <row r="91" spans="1:23" x14ac:dyDescent="0.2">
      <c r="A91" t="s">
        <v>50</v>
      </c>
      <c r="B91">
        <v>9001</v>
      </c>
      <c r="C91" t="s">
        <v>21</v>
      </c>
      <c r="D91">
        <v>1</v>
      </c>
      <c r="E91" t="s">
        <v>51</v>
      </c>
      <c r="F91" t="s">
        <v>33</v>
      </c>
      <c r="G91" t="s">
        <v>29</v>
      </c>
      <c r="H91" t="s">
        <v>25</v>
      </c>
      <c r="I91">
        <v>10</v>
      </c>
      <c r="J91">
        <v>0</v>
      </c>
      <c r="K91">
        <v>6011</v>
      </c>
      <c r="L91">
        <v>5301</v>
      </c>
      <c r="M91">
        <v>682</v>
      </c>
      <c r="N91">
        <v>5984</v>
      </c>
      <c r="O91">
        <v>918.25</v>
      </c>
      <c r="P91">
        <v>498.12</v>
      </c>
      <c r="Q91">
        <v>16.98</v>
      </c>
      <c r="R91">
        <v>16.98</v>
      </c>
      <c r="S91">
        <v>4.9000000000000004</v>
      </c>
      <c r="T91">
        <v>49</v>
      </c>
      <c r="U91">
        <v>67</v>
      </c>
      <c r="V91" t="s">
        <v>26</v>
      </c>
      <c r="W91">
        <v>21</v>
      </c>
    </row>
    <row r="92" spans="1:23" x14ac:dyDescent="0.2">
      <c r="A92" t="s">
        <v>50</v>
      </c>
      <c r="B92">
        <v>9001</v>
      </c>
      <c r="C92" t="s">
        <v>21</v>
      </c>
      <c r="D92">
        <v>1</v>
      </c>
      <c r="E92" t="s">
        <v>51</v>
      </c>
      <c r="F92" t="s">
        <v>38</v>
      </c>
      <c r="G92" t="s">
        <v>24</v>
      </c>
      <c r="H92" t="s">
        <v>25</v>
      </c>
      <c r="I92">
        <v>11</v>
      </c>
      <c r="J92">
        <v>0</v>
      </c>
      <c r="K92">
        <v>6011</v>
      </c>
      <c r="L92">
        <v>441</v>
      </c>
      <c r="M92">
        <v>194</v>
      </c>
      <c r="N92">
        <v>635</v>
      </c>
      <c r="O92">
        <v>745.64</v>
      </c>
      <c r="P92">
        <v>453.04</v>
      </c>
      <c r="Q92">
        <v>14.88</v>
      </c>
      <c r="R92">
        <v>14.88</v>
      </c>
      <c r="S92">
        <v>4.3</v>
      </c>
      <c r="T92">
        <v>22</v>
      </c>
      <c r="U92">
        <v>46</v>
      </c>
      <c r="V92" t="s">
        <v>26</v>
      </c>
      <c r="W92">
        <v>3</v>
      </c>
    </row>
    <row r="93" spans="1:23" hidden="1" x14ac:dyDescent="0.2">
      <c r="A93" t="s">
        <v>50</v>
      </c>
      <c r="B93">
        <v>9001</v>
      </c>
      <c r="C93" t="s">
        <v>21</v>
      </c>
      <c r="D93">
        <v>1</v>
      </c>
      <c r="E93" t="s">
        <v>51</v>
      </c>
      <c r="F93" t="s">
        <v>38</v>
      </c>
      <c r="G93" t="s">
        <v>24</v>
      </c>
      <c r="H93" t="s">
        <v>25</v>
      </c>
      <c r="I93">
        <v>11</v>
      </c>
      <c r="J93">
        <v>0</v>
      </c>
      <c r="K93">
        <v>6011</v>
      </c>
      <c r="L93">
        <v>663</v>
      </c>
      <c r="M93">
        <v>88</v>
      </c>
      <c r="N93">
        <v>751</v>
      </c>
      <c r="O93">
        <v>684.34</v>
      </c>
      <c r="P93">
        <v>450.47</v>
      </c>
      <c r="Q93">
        <v>15.8</v>
      </c>
      <c r="R93">
        <v>15.8</v>
      </c>
      <c r="S93">
        <v>4.5999999999999996</v>
      </c>
      <c r="T93">
        <v>27</v>
      </c>
      <c r="U93">
        <v>19</v>
      </c>
      <c r="V93" t="s">
        <v>26</v>
      </c>
      <c r="W93">
        <v>4</v>
      </c>
    </row>
    <row r="94" spans="1:23" x14ac:dyDescent="0.2">
      <c r="A94" t="s">
        <v>50</v>
      </c>
      <c r="B94">
        <v>9001</v>
      </c>
      <c r="C94" t="s">
        <v>21</v>
      </c>
      <c r="D94">
        <v>1</v>
      </c>
      <c r="E94" t="s">
        <v>51</v>
      </c>
      <c r="F94" t="s">
        <v>34</v>
      </c>
      <c r="G94" t="s">
        <v>24</v>
      </c>
      <c r="H94" t="s">
        <v>25</v>
      </c>
      <c r="I94">
        <v>13</v>
      </c>
      <c r="J94">
        <v>0</v>
      </c>
      <c r="K94">
        <v>6011</v>
      </c>
      <c r="L94">
        <v>1626</v>
      </c>
      <c r="M94">
        <v>254</v>
      </c>
      <c r="N94">
        <v>1880</v>
      </c>
      <c r="O94">
        <v>1086.06</v>
      </c>
      <c r="P94">
        <v>217.97</v>
      </c>
      <c r="Q94">
        <v>17.41</v>
      </c>
      <c r="R94">
        <v>17.41</v>
      </c>
      <c r="S94">
        <v>5.0999999999999996</v>
      </c>
      <c r="T94">
        <v>41</v>
      </c>
      <c r="U94">
        <v>42</v>
      </c>
      <c r="V94" t="s">
        <v>26</v>
      </c>
      <c r="W94">
        <v>9</v>
      </c>
    </row>
    <row r="95" spans="1:23" x14ac:dyDescent="0.2">
      <c r="A95" t="s">
        <v>50</v>
      </c>
      <c r="B95">
        <v>9001</v>
      </c>
      <c r="C95" t="s">
        <v>21</v>
      </c>
      <c r="D95">
        <v>1</v>
      </c>
      <c r="E95" t="s">
        <v>51</v>
      </c>
      <c r="F95" t="s">
        <v>35</v>
      </c>
      <c r="G95" t="s">
        <v>29</v>
      </c>
      <c r="H95" t="s">
        <v>25</v>
      </c>
      <c r="I95">
        <v>14</v>
      </c>
      <c r="J95">
        <v>0</v>
      </c>
      <c r="K95">
        <v>6011</v>
      </c>
      <c r="L95">
        <v>1912</v>
      </c>
      <c r="M95">
        <v>178</v>
      </c>
      <c r="N95">
        <v>2090</v>
      </c>
      <c r="O95">
        <v>914.63</v>
      </c>
      <c r="P95">
        <v>214.5</v>
      </c>
      <c r="Q95">
        <v>16.7</v>
      </c>
      <c r="R95">
        <v>16.7</v>
      </c>
      <c r="S95">
        <v>4.9000000000000004</v>
      </c>
      <c r="T95">
        <v>23</v>
      </c>
      <c r="U95">
        <v>23</v>
      </c>
      <c r="V95" t="s">
        <v>26</v>
      </c>
      <c r="W95">
        <v>10</v>
      </c>
    </row>
    <row r="96" spans="1:23" hidden="1" x14ac:dyDescent="0.2">
      <c r="A96" t="s">
        <v>50</v>
      </c>
      <c r="B96">
        <v>9001</v>
      </c>
      <c r="C96" t="s">
        <v>21</v>
      </c>
      <c r="D96">
        <v>1</v>
      </c>
      <c r="E96" t="s">
        <v>51</v>
      </c>
      <c r="F96" t="s">
        <v>39</v>
      </c>
      <c r="G96" t="s">
        <v>29</v>
      </c>
      <c r="H96" t="s">
        <v>25</v>
      </c>
      <c r="I96">
        <v>15</v>
      </c>
      <c r="J96">
        <v>0</v>
      </c>
      <c r="K96">
        <v>6011</v>
      </c>
      <c r="L96">
        <v>1175</v>
      </c>
      <c r="M96">
        <v>62</v>
      </c>
      <c r="N96">
        <v>1237</v>
      </c>
      <c r="O96">
        <v>674.38</v>
      </c>
      <c r="P96">
        <v>199.48</v>
      </c>
      <c r="Q96">
        <v>13.24</v>
      </c>
      <c r="R96">
        <v>13.24</v>
      </c>
      <c r="S96">
        <v>4.8</v>
      </c>
      <c r="T96">
        <v>23</v>
      </c>
      <c r="U96">
        <v>40</v>
      </c>
      <c r="V96" t="s">
        <v>26</v>
      </c>
      <c r="W96">
        <v>7</v>
      </c>
    </row>
    <row r="97" spans="1:23" x14ac:dyDescent="0.2">
      <c r="A97" t="s">
        <v>50</v>
      </c>
      <c r="B97">
        <v>9001</v>
      </c>
      <c r="C97" t="s">
        <v>21</v>
      </c>
      <c r="D97">
        <v>1</v>
      </c>
      <c r="E97" t="s">
        <v>51</v>
      </c>
      <c r="F97" t="s">
        <v>39</v>
      </c>
      <c r="G97" t="s">
        <v>29</v>
      </c>
      <c r="H97" t="s">
        <v>25</v>
      </c>
      <c r="I97">
        <v>15</v>
      </c>
      <c r="J97">
        <v>0</v>
      </c>
      <c r="K97">
        <v>6011</v>
      </c>
      <c r="L97">
        <v>1343</v>
      </c>
      <c r="M97">
        <v>234</v>
      </c>
      <c r="N97">
        <v>1578</v>
      </c>
      <c r="O97">
        <v>720.67</v>
      </c>
      <c r="P97">
        <v>195.36</v>
      </c>
      <c r="Q97">
        <v>15.77</v>
      </c>
      <c r="R97">
        <v>15.77</v>
      </c>
      <c r="S97">
        <v>4.5999999999999996</v>
      </c>
      <c r="T97">
        <v>39</v>
      </c>
      <c r="U97">
        <v>29</v>
      </c>
      <c r="V97" t="s">
        <v>26</v>
      </c>
      <c r="W97">
        <v>8</v>
      </c>
    </row>
    <row r="98" spans="1:23" x14ac:dyDescent="0.2">
      <c r="A98" t="s">
        <v>50</v>
      </c>
      <c r="B98">
        <v>9001</v>
      </c>
      <c r="C98" t="s">
        <v>21</v>
      </c>
      <c r="D98">
        <v>1</v>
      </c>
      <c r="E98" t="s">
        <v>51</v>
      </c>
      <c r="F98" t="s">
        <v>45</v>
      </c>
      <c r="G98" t="s">
        <v>24</v>
      </c>
      <c r="H98" t="s">
        <v>25</v>
      </c>
      <c r="I98">
        <v>16</v>
      </c>
      <c r="J98">
        <v>0</v>
      </c>
      <c r="K98">
        <v>6011</v>
      </c>
      <c r="L98">
        <v>803</v>
      </c>
      <c r="M98">
        <v>162</v>
      </c>
      <c r="N98">
        <v>965</v>
      </c>
      <c r="O98">
        <v>555.9</v>
      </c>
      <c r="P98">
        <v>212.64</v>
      </c>
      <c r="Q98">
        <v>16.46</v>
      </c>
      <c r="R98">
        <v>16.46</v>
      </c>
      <c r="S98">
        <v>4.8</v>
      </c>
      <c r="T98">
        <v>26</v>
      </c>
      <c r="U98">
        <v>16</v>
      </c>
      <c r="V98" t="s">
        <v>26</v>
      </c>
      <c r="W98">
        <v>5</v>
      </c>
    </row>
    <row r="99" spans="1:23" x14ac:dyDescent="0.2">
      <c r="A99" t="s">
        <v>50</v>
      </c>
      <c r="B99">
        <v>9001</v>
      </c>
      <c r="C99" t="s">
        <v>21</v>
      </c>
      <c r="D99">
        <v>1</v>
      </c>
      <c r="E99" t="s">
        <v>51</v>
      </c>
      <c r="F99" t="s">
        <v>45</v>
      </c>
      <c r="G99" t="s">
        <v>24</v>
      </c>
      <c r="H99" t="s">
        <v>25</v>
      </c>
      <c r="I99">
        <v>16</v>
      </c>
      <c r="J99">
        <v>0</v>
      </c>
      <c r="K99">
        <v>6011</v>
      </c>
      <c r="L99">
        <v>991</v>
      </c>
      <c r="M99">
        <v>114</v>
      </c>
      <c r="N99">
        <v>1105</v>
      </c>
      <c r="O99">
        <v>491.4</v>
      </c>
      <c r="P99">
        <v>227.19</v>
      </c>
      <c r="Q99">
        <v>16.14</v>
      </c>
      <c r="R99">
        <v>16.14</v>
      </c>
      <c r="S99">
        <v>4.7</v>
      </c>
      <c r="T99">
        <v>59</v>
      </c>
      <c r="U99">
        <v>48</v>
      </c>
      <c r="V99" t="s">
        <v>26</v>
      </c>
      <c r="W99">
        <v>6</v>
      </c>
    </row>
    <row r="100" spans="1:23" x14ac:dyDescent="0.2">
      <c r="A100" t="s">
        <v>50</v>
      </c>
      <c r="B100">
        <v>9001</v>
      </c>
      <c r="C100" t="s">
        <v>21</v>
      </c>
      <c r="D100">
        <v>1</v>
      </c>
      <c r="E100" t="s">
        <v>51</v>
      </c>
      <c r="F100" t="s">
        <v>40</v>
      </c>
      <c r="G100" t="s">
        <v>40</v>
      </c>
      <c r="H100" t="s">
        <v>25</v>
      </c>
      <c r="I100">
        <v>17</v>
      </c>
      <c r="J100">
        <v>0</v>
      </c>
      <c r="K100">
        <v>6011</v>
      </c>
      <c r="L100">
        <v>1</v>
      </c>
      <c r="M100">
        <v>164</v>
      </c>
      <c r="N100">
        <v>165</v>
      </c>
      <c r="O100">
        <v>835.04</v>
      </c>
      <c r="P100">
        <v>526.86</v>
      </c>
      <c r="Q100">
        <v>14.37</v>
      </c>
      <c r="R100">
        <v>14.37</v>
      </c>
      <c r="S100">
        <v>4.2</v>
      </c>
      <c r="T100">
        <v>25</v>
      </c>
      <c r="U100">
        <v>17</v>
      </c>
      <c r="V100" t="s">
        <v>26</v>
      </c>
      <c r="W100">
        <v>1</v>
      </c>
    </row>
    <row r="101" spans="1:23" x14ac:dyDescent="0.2">
      <c r="A101" t="s">
        <v>53</v>
      </c>
      <c r="B101">
        <v>9001</v>
      </c>
      <c r="C101" t="s">
        <v>21</v>
      </c>
      <c r="D101">
        <v>1</v>
      </c>
      <c r="E101" t="s">
        <v>54</v>
      </c>
      <c r="F101" t="s">
        <v>23</v>
      </c>
      <c r="G101" t="s">
        <v>24</v>
      </c>
      <c r="H101" t="s">
        <v>25</v>
      </c>
      <c r="I101">
        <v>1</v>
      </c>
      <c r="J101">
        <v>0</v>
      </c>
      <c r="K101">
        <v>6004</v>
      </c>
      <c r="L101">
        <v>2894</v>
      </c>
      <c r="M101">
        <v>210</v>
      </c>
      <c r="N101">
        <v>3104</v>
      </c>
      <c r="O101">
        <v>1166.8699999999999</v>
      </c>
      <c r="P101">
        <v>872.73</v>
      </c>
      <c r="Q101">
        <v>17.09</v>
      </c>
      <c r="R101">
        <v>17.09</v>
      </c>
      <c r="S101">
        <v>5.0999999999999996</v>
      </c>
      <c r="T101">
        <v>30</v>
      </c>
      <c r="U101">
        <v>16</v>
      </c>
      <c r="V101" t="s">
        <v>26</v>
      </c>
      <c r="W101">
        <v>11</v>
      </c>
    </row>
    <row r="102" spans="1:23" x14ac:dyDescent="0.2">
      <c r="A102" t="s">
        <v>53</v>
      </c>
      <c r="B102">
        <v>9001</v>
      </c>
      <c r="C102" t="s">
        <v>21</v>
      </c>
      <c r="D102">
        <v>1</v>
      </c>
      <c r="E102" t="s">
        <v>54</v>
      </c>
      <c r="F102" t="s">
        <v>48</v>
      </c>
      <c r="G102" t="s">
        <v>29</v>
      </c>
      <c r="H102" t="s">
        <v>25</v>
      </c>
      <c r="I102">
        <v>2</v>
      </c>
      <c r="J102">
        <v>0</v>
      </c>
      <c r="K102">
        <v>6004</v>
      </c>
      <c r="L102">
        <v>3141</v>
      </c>
      <c r="M102">
        <v>234</v>
      </c>
      <c r="N102">
        <v>3375</v>
      </c>
      <c r="O102">
        <v>956.93</v>
      </c>
      <c r="P102">
        <v>892.31</v>
      </c>
      <c r="Q102">
        <v>17.059999999999999</v>
      </c>
      <c r="R102">
        <v>17.059999999999999</v>
      </c>
      <c r="S102">
        <v>5.0999999999999996</v>
      </c>
      <c r="T102">
        <v>36</v>
      </c>
      <c r="U102">
        <v>34</v>
      </c>
      <c r="V102" t="s">
        <v>26</v>
      </c>
      <c r="W102">
        <v>12</v>
      </c>
    </row>
    <row r="103" spans="1:23" x14ac:dyDescent="0.2">
      <c r="A103" t="s">
        <v>53</v>
      </c>
      <c r="B103">
        <v>9001</v>
      </c>
      <c r="C103" t="s">
        <v>21</v>
      </c>
      <c r="D103">
        <v>1</v>
      </c>
      <c r="E103" t="s">
        <v>54</v>
      </c>
      <c r="F103" t="s">
        <v>52</v>
      </c>
      <c r="G103" t="s">
        <v>29</v>
      </c>
      <c r="H103" t="s">
        <v>25</v>
      </c>
      <c r="I103">
        <v>3</v>
      </c>
      <c r="J103">
        <v>0</v>
      </c>
      <c r="K103">
        <v>6004</v>
      </c>
      <c r="L103">
        <v>3481</v>
      </c>
      <c r="M103">
        <v>111</v>
      </c>
      <c r="N103">
        <v>3593</v>
      </c>
      <c r="O103">
        <v>799.84</v>
      </c>
      <c r="P103">
        <v>856.73</v>
      </c>
      <c r="Q103">
        <v>14.29</v>
      </c>
      <c r="R103">
        <v>14.29</v>
      </c>
      <c r="S103">
        <v>4.2</v>
      </c>
      <c r="T103">
        <v>46</v>
      </c>
      <c r="U103">
        <v>41</v>
      </c>
      <c r="V103" t="s">
        <v>26</v>
      </c>
      <c r="W103">
        <v>13</v>
      </c>
    </row>
    <row r="104" spans="1:23" hidden="1" x14ac:dyDescent="0.2">
      <c r="A104" t="s">
        <v>53</v>
      </c>
      <c r="B104">
        <v>9001</v>
      </c>
      <c r="C104" t="s">
        <v>21</v>
      </c>
      <c r="D104">
        <v>1</v>
      </c>
      <c r="E104" t="s">
        <v>54</v>
      </c>
      <c r="F104" t="s">
        <v>27</v>
      </c>
      <c r="G104" t="s">
        <v>24</v>
      </c>
      <c r="H104" t="s">
        <v>25</v>
      </c>
      <c r="I104">
        <v>4</v>
      </c>
      <c r="J104">
        <v>0</v>
      </c>
      <c r="K104">
        <v>6004</v>
      </c>
      <c r="L104">
        <v>3799</v>
      </c>
      <c r="M104">
        <v>57</v>
      </c>
      <c r="N104">
        <v>3857</v>
      </c>
      <c r="O104">
        <v>585.62</v>
      </c>
      <c r="P104">
        <v>883.64</v>
      </c>
      <c r="Q104">
        <v>10.47</v>
      </c>
      <c r="R104">
        <v>10.47</v>
      </c>
      <c r="S104">
        <v>3.1</v>
      </c>
      <c r="T104">
        <v>8</v>
      </c>
      <c r="U104">
        <v>28</v>
      </c>
      <c r="V104" t="s">
        <v>26</v>
      </c>
      <c r="W104">
        <v>14</v>
      </c>
    </row>
    <row r="105" spans="1:23" x14ac:dyDescent="0.2">
      <c r="A105" t="s">
        <v>53</v>
      </c>
      <c r="B105">
        <v>9001</v>
      </c>
      <c r="C105" t="s">
        <v>21</v>
      </c>
      <c r="D105">
        <v>1</v>
      </c>
      <c r="E105" t="s">
        <v>54</v>
      </c>
      <c r="F105" t="s">
        <v>49</v>
      </c>
      <c r="G105" t="s">
        <v>29</v>
      </c>
      <c r="H105" t="s">
        <v>25</v>
      </c>
      <c r="I105">
        <v>5</v>
      </c>
      <c r="J105">
        <v>0</v>
      </c>
      <c r="K105">
        <v>6004</v>
      </c>
      <c r="L105">
        <v>2536</v>
      </c>
      <c r="M105">
        <v>218</v>
      </c>
      <c r="N105">
        <v>2754</v>
      </c>
      <c r="O105">
        <v>1191.94</v>
      </c>
      <c r="P105">
        <v>680.49</v>
      </c>
      <c r="Q105">
        <v>17.23</v>
      </c>
      <c r="R105">
        <v>17.23</v>
      </c>
      <c r="S105">
        <v>5.0999999999999996</v>
      </c>
      <c r="T105">
        <v>22</v>
      </c>
      <c r="U105">
        <v>34</v>
      </c>
      <c r="V105" t="s">
        <v>26</v>
      </c>
      <c r="W105">
        <v>9</v>
      </c>
    </row>
    <row r="106" spans="1:23" hidden="1" x14ac:dyDescent="0.2">
      <c r="A106" t="s">
        <v>53</v>
      </c>
      <c r="B106">
        <v>9001</v>
      </c>
      <c r="C106" t="s">
        <v>21</v>
      </c>
      <c r="D106">
        <v>1</v>
      </c>
      <c r="E106" t="s">
        <v>54</v>
      </c>
      <c r="F106" t="s">
        <v>49</v>
      </c>
      <c r="G106" t="s">
        <v>29</v>
      </c>
      <c r="H106" t="s">
        <v>25</v>
      </c>
      <c r="I106">
        <v>5</v>
      </c>
      <c r="J106">
        <v>0</v>
      </c>
      <c r="K106">
        <v>6004</v>
      </c>
      <c r="L106">
        <v>2776</v>
      </c>
      <c r="M106">
        <v>63</v>
      </c>
      <c r="N106">
        <v>2840</v>
      </c>
      <c r="O106">
        <v>1148.3599999999999</v>
      </c>
      <c r="P106">
        <v>704.03</v>
      </c>
      <c r="Q106">
        <v>17.14</v>
      </c>
      <c r="R106">
        <v>17.14</v>
      </c>
      <c r="S106">
        <v>5</v>
      </c>
      <c r="T106">
        <v>16</v>
      </c>
      <c r="U106">
        <v>14</v>
      </c>
      <c r="V106" t="s">
        <v>26</v>
      </c>
      <c r="W106">
        <v>10</v>
      </c>
    </row>
    <row r="107" spans="1:23" x14ac:dyDescent="0.2">
      <c r="A107" t="s">
        <v>53</v>
      </c>
      <c r="B107">
        <v>9001</v>
      </c>
      <c r="C107" t="s">
        <v>21</v>
      </c>
      <c r="D107">
        <v>1</v>
      </c>
      <c r="E107" t="s">
        <v>54</v>
      </c>
      <c r="F107" t="s">
        <v>30</v>
      </c>
      <c r="G107" t="s">
        <v>24</v>
      </c>
      <c r="H107" t="s">
        <v>25</v>
      </c>
      <c r="I107">
        <v>7</v>
      </c>
      <c r="J107">
        <v>0</v>
      </c>
      <c r="K107">
        <v>6004</v>
      </c>
      <c r="L107">
        <v>7</v>
      </c>
      <c r="M107">
        <v>164</v>
      </c>
      <c r="N107">
        <v>171</v>
      </c>
      <c r="O107">
        <v>827.8</v>
      </c>
      <c r="P107">
        <v>570.05999999999995</v>
      </c>
      <c r="Q107">
        <v>14.56</v>
      </c>
      <c r="R107">
        <v>14.56</v>
      </c>
      <c r="S107">
        <v>4.2</v>
      </c>
      <c r="T107">
        <v>22</v>
      </c>
      <c r="U107">
        <v>20</v>
      </c>
      <c r="V107" t="s">
        <v>26</v>
      </c>
      <c r="W107">
        <v>1</v>
      </c>
    </row>
    <row r="108" spans="1:23" hidden="1" x14ac:dyDescent="0.2">
      <c r="A108" t="s">
        <v>53</v>
      </c>
      <c r="B108">
        <v>9001</v>
      </c>
      <c r="C108" t="s">
        <v>21</v>
      </c>
      <c r="D108">
        <v>1</v>
      </c>
      <c r="E108" t="s">
        <v>54</v>
      </c>
      <c r="F108" t="s">
        <v>31</v>
      </c>
      <c r="G108" t="s">
        <v>24</v>
      </c>
      <c r="H108" t="s">
        <v>25</v>
      </c>
      <c r="I108">
        <v>8</v>
      </c>
      <c r="J108">
        <v>0</v>
      </c>
      <c r="K108">
        <v>6004</v>
      </c>
      <c r="L108">
        <v>4765</v>
      </c>
      <c r="M108">
        <v>54</v>
      </c>
      <c r="N108">
        <v>4819</v>
      </c>
      <c r="O108">
        <v>506.84</v>
      </c>
      <c r="P108">
        <v>709.27</v>
      </c>
      <c r="Q108">
        <v>0</v>
      </c>
      <c r="R108">
        <v>0</v>
      </c>
      <c r="S108" t="s">
        <v>43</v>
      </c>
      <c r="T108">
        <v>7</v>
      </c>
      <c r="U108">
        <v>31</v>
      </c>
      <c r="V108" t="s">
        <v>26</v>
      </c>
      <c r="W108">
        <v>15</v>
      </c>
    </row>
    <row r="109" spans="1:23" x14ac:dyDescent="0.2">
      <c r="A109" t="s">
        <v>53</v>
      </c>
      <c r="B109">
        <v>9001</v>
      </c>
      <c r="C109" t="s">
        <v>21</v>
      </c>
      <c r="D109">
        <v>1</v>
      </c>
      <c r="E109" t="s">
        <v>54</v>
      </c>
      <c r="F109" t="s">
        <v>33</v>
      </c>
      <c r="G109" t="s">
        <v>29</v>
      </c>
      <c r="H109" t="s">
        <v>25</v>
      </c>
      <c r="I109">
        <v>11</v>
      </c>
      <c r="J109">
        <v>0</v>
      </c>
      <c r="K109">
        <v>6004</v>
      </c>
      <c r="L109">
        <v>473</v>
      </c>
      <c r="M109">
        <v>135</v>
      </c>
      <c r="N109">
        <v>609</v>
      </c>
      <c r="O109">
        <v>716.18</v>
      </c>
      <c r="P109">
        <v>462.56</v>
      </c>
      <c r="Q109">
        <v>15.05</v>
      </c>
      <c r="R109">
        <v>15.05</v>
      </c>
      <c r="S109">
        <v>4.4000000000000004</v>
      </c>
      <c r="T109">
        <v>33</v>
      </c>
      <c r="U109">
        <v>45</v>
      </c>
      <c r="V109" t="s">
        <v>26</v>
      </c>
      <c r="W109">
        <v>3</v>
      </c>
    </row>
    <row r="110" spans="1:23" x14ac:dyDescent="0.2">
      <c r="A110" t="s">
        <v>53</v>
      </c>
      <c r="B110">
        <v>9001</v>
      </c>
      <c r="C110" t="s">
        <v>21</v>
      </c>
      <c r="D110">
        <v>1</v>
      </c>
      <c r="E110" t="s">
        <v>54</v>
      </c>
      <c r="F110" t="s">
        <v>34</v>
      </c>
      <c r="G110" t="s">
        <v>24</v>
      </c>
      <c r="H110" t="s">
        <v>25</v>
      </c>
      <c r="I110">
        <v>12</v>
      </c>
      <c r="J110">
        <v>0</v>
      </c>
      <c r="K110">
        <v>6004</v>
      </c>
      <c r="L110">
        <v>653</v>
      </c>
      <c r="M110">
        <v>400</v>
      </c>
      <c r="N110">
        <v>1054</v>
      </c>
      <c r="O110">
        <v>490.41</v>
      </c>
      <c r="P110">
        <v>498</v>
      </c>
      <c r="Q110">
        <v>16.170000000000002</v>
      </c>
      <c r="R110">
        <v>16.170000000000002</v>
      </c>
      <c r="S110">
        <v>4.7</v>
      </c>
      <c r="T110">
        <v>21</v>
      </c>
      <c r="U110">
        <v>33</v>
      </c>
      <c r="V110" t="s">
        <v>26</v>
      </c>
      <c r="W110">
        <v>4</v>
      </c>
    </row>
    <row r="111" spans="1:23" x14ac:dyDescent="0.2">
      <c r="A111" t="s">
        <v>53</v>
      </c>
      <c r="B111">
        <v>9001</v>
      </c>
      <c r="C111" t="s">
        <v>21</v>
      </c>
      <c r="D111">
        <v>1</v>
      </c>
      <c r="E111" t="s">
        <v>54</v>
      </c>
      <c r="F111" t="s">
        <v>44</v>
      </c>
      <c r="G111" t="s">
        <v>29</v>
      </c>
      <c r="H111" t="s">
        <v>25</v>
      </c>
      <c r="I111">
        <v>13</v>
      </c>
      <c r="J111">
        <v>0</v>
      </c>
      <c r="K111">
        <v>6004</v>
      </c>
      <c r="L111">
        <v>2010</v>
      </c>
      <c r="M111">
        <v>466</v>
      </c>
      <c r="N111">
        <v>2476</v>
      </c>
      <c r="O111">
        <v>1120.42</v>
      </c>
      <c r="P111">
        <v>209.38</v>
      </c>
      <c r="Q111">
        <v>16.850000000000001</v>
      </c>
      <c r="R111">
        <v>16.850000000000001</v>
      </c>
      <c r="S111">
        <v>4.9000000000000004</v>
      </c>
      <c r="T111">
        <v>30</v>
      </c>
      <c r="U111">
        <v>34</v>
      </c>
      <c r="V111" t="s">
        <v>26</v>
      </c>
      <c r="W111">
        <v>8</v>
      </c>
    </row>
    <row r="112" spans="1:23" x14ac:dyDescent="0.2">
      <c r="A112" t="s">
        <v>53</v>
      </c>
      <c r="B112">
        <v>9001</v>
      </c>
      <c r="C112" t="s">
        <v>21</v>
      </c>
      <c r="D112">
        <v>1</v>
      </c>
      <c r="E112" t="s">
        <v>54</v>
      </c>
      <c r="F112" t="s">
        <v>45</v>
      </c>
      <c r="G112" t="s">
        <v>24</v>
      </c>
      <c r="H112" t="s">
        <v>25</v>
      </c>
      <c r="I112">
        <v>14</v>
      </c>
      <c r="J112">
        <v>0</v>
      </c>
      <c r="K112">
        <v>6004</v>
      </c>
      <c r="L112">
        <v>1682</v>
      </c>
      <c r="M112">
        <v>290</v>
      </c>
      <c r="N112">
        <v>1972</v>
      </c>
      <c r="O112">
        <v>887.93</v>
      </c>
      <c r="P112">
        <v>207.46</v>
      </c>
      <c r="Q112">
        <v>16.45</v>
      </c>
      <c r="R112">
        <v>16.45</v>
      </c>
      <c r="S112">
        <v>4.8</v>
      </c>
      <c r="T112">
        <v>33</v>
      </c>
      <c r="U112">
        <v>42</v>
      </c>
      <c r="V112" t="s">
        <v>26</v>
      </c>
      <c r="W112">
        <v>7</v>
      </c>
    </row>
    <row r="113" spans="1:23" x14ac:dyDescent="0.2">
      <c r="A113" t="s">
        <v>53</v>
      </c>
      <c r="B113">
        <v>9001</v>
      </c>
      <c r="C113" t="s">
        <v>21</v>
      </c>
      <c r="D113">
        <v>1</v>
      </c>
      <c r="E113" t="s">
        <v>54</v>
      </c>
      <c r="F113" t="s">
        <v>35</v>
      </c>
      <c r="G113" t="s">
        <v>29</v>
      </c>
      <c r="H113" t="s">
        <v>25</v>
      </c>
      <c r="I113">
        <v>15</v>
      </c>
      <c r="J113">
        <v>0</v>
      </c>
      <c r="K113">
        <v>6004</v>
      </c>
      <c r="L113">
        <v>1372</v>
      </c>
      <c r="M113">
        <v>276</v>
      </c>
      <c r="N113">
        <v>1648</v>
      </c>
      <c r="O113">
        <v>669.83</v>
      </c>
      <c r="P113">
        <v>234.34</v>
      </c>
      <c r="Q113">
        <v>16.71</v>
      </c>
      <c r="R113">
        <v>16.71</v>
      </c>
      <c r="S113">
        <v>4.8</v>
      </c>
      <c r="T113">
        <v>27</v>
      </c>
      <c r="U113">
        <v>30</v>
      </c>
      <c r="V113" t="s">
        <v>26</v>
      </c>
      <c r="W113">
        <v>6</v>
      </c>
    </row>
    <row r="114" spans="1:23" x14ac:dyDescent="0.2">
      <c r="A114" t="s">
        <v>53</v>
      </c>
      <c r="B114">
        <v>9001</v>
      </c>
      <c r="C114" t="s">
        <v>21</v>
      </c>
      <c r="D114">
        <v>1</v>
      </c>
      <c r="E114" t="s">
        <v>54</v>
      </c>
      <c r="F114" t="s">
        <v>39</v>
      </c>
      <c r="G114" t="s">
        <v>29</v>
      </c>
      <c r="H114" t="s">
        <v>25</v>
      </c>
      <c r="I114">
        <v>16</v>
      </c>
      <c r="J114">
        <v>0</v>
      </c>
      <c r="K114">
        <v>6004</v>
      </c>
      <c r="L114">
        <v>1110</v>
      </c>
      <c r="M114">
        <v>226</v>
      </c>
      <c r="N114">
        <v>1336</v>
      </c>
      <c r="O114">
        <v>493.08</v>
      </c>
      <c r="P114">
        <v>221.68</v>
      </c>
      <c r="Q114">
        <v>16.440000000000001</v>
      </c>
      <c r="R114">
        <v>16.440000000000001</v>
      </c>
      <c r="S114">
        <v>4.8</v>
      </c>
      <c r="T114">
        <v>40</v>
      </c>
      <c r="U114">
        <v>48</v>
      </c>
      <c r="V114" t="s">
        <v>26</v>
      </c>
      <c r="W114">
        <v>5</v>
      </c>
    </row>
    <row r="115" spans="1:23" x14ac:dyDescent="0.2">
      <c r="A115" t="s">
        <v>53</v>
      </c>
      <c r="B115">
        <v>9001</v>
      </c>
      <c r="C115" t="s">
        <v>21</v>
      </c>
      <c r="D115">
        <v>1</v>
      </c>
      <c r="E115" t="s">
        <v>54</v>
      </c>
      <c r="F115" t="s">
        <v>40</v>
      </c>
      <c r="G115" t="s">
        <v>40</v>
      </c>
      <c r="H115" t="s">
        <v>25</v>
      </c>
      <c r="I115">
        <v>17</v>
      </c>
      <c r="J115">
        <v>0</v>
      </c>
      <c r="K115">
        <v>6004</v>
      </c>
      <c r="L115">
        <v>217</v>
      </c>
      <c r="M115">
        <v>224</v>
      </c>
      <c r="N115">
        <v>441</v>
      </c>
      <c r="O115">
        <v>833.05</v>
      </c>
      <c r="P115">
        <v>476.06</v>
      </c>
      <c r="Q115">
        <v>14.55</v>
      </c>
      <c r="R115">
        <v>14.55</v>
      </c>
      <c r="S115">
        <v>4.3</v>
      </c>
      <c r="T115">
        <v>17</v>
      </c>
      <c r="U115">
        <v>50</v>
      </c>
      <c r="V115" t="s">
        <v>26</v>
      </c>
      <c r="W115">
        <v>2</v>
      </c>
    </row>
    <row r="116" spans="1:23" x14ac:dyDescent="0.2">
      <c r="A116" t="s">
        <v>55</v>
      </c>
      <c r="B116">
        <v>9001</v>
      </c>
      <c r="C116" t="s">
        <v>21</v>
      </c>
      <c r="D116">
        <v>1</v>
      </c>
      <c r="E116" t="s">
        <v>56</v>
      </c>
      <c r="F116" t="s">
        <v>48</v>
      </c>
      <c r="G116" t="s">
        <v>29</v>
      </c>
      <c r="H116" t="s">
        <v>25</v>
      </c>
      <c r="I116">
        <v>1</v>
      </c>
      <c r="J116">
        <v>0</v>
      </c>
      <c r="K116">
        <v>6004</v>
      </c>
      <c r="L116">
        <v>3811</v>
      </c>
      <c r="M116">
        <v>198</v>
      </c>
      <c r="N116">
        <v>4009</v>
      </c>
      <c r="O116">
        <v>1130.52</v>
      </c>
      <c r="P116">
        <v>907.17</v>
      </c>
      <c r="Q116">
        <v>17.690000000000001</v>
      </c>
      <c r="R116">
        <v>17.690000000000001</v>
      </c>
      <c r="S116">
        <v>5.2</v>
      </c>
      <c r="T116">
        <v>17</v>
      </c>
      <c r="U116">
        <v>39</v>
      </c>
      <c r="V116" t="s">
        <v>26</v>
      </c>
      <c r="W116">
        <v>19</v>
      </c>
    </row>
    <row r="117" spans="1:23" x14ac:dyDescent="0.2">
      <c r="A117" t="s">
        <v>55</v>
      </c>
      <c r="B117">
        <v>9001</v>
      </c>
      <c r="C117" t="s">
        <v>21</v>
      </c>
      <c r="D117">
        <v>1</v>
      </c>
      <c r="E117" t="s">
        <v>56</v>
      </c>
      <c r="F117" t="s">
        <v>48</v>
      </c>
      <c r="G117" t="s">
        <v>29</v>
      </c>
      <c r="H117" t="s">
        <v>25</v>
      </c>
      <c r="I117">
        <v>1</v>
      </c>
      <c r="J117">
        <v>0</v>
      </c>
      <c r="K117">
        <v>6004</v>
      </c>
      <c r="L117">
        <v>4475</v>
      </c>
      <c r="M117">
        <v>129</v>
      </c>
      <c r="N117">
        <v>4605</v>
      </c>
      <c r="O117">
        <v>1105.47</v>
      </c>
      <c r="P117">
        <v>882.88</v>
      </c>
      <c r="Q117">
        <v>17.52</v>
      </c>
      <c r="R117">
        <v>17.52</v>
      </c>
      <c r="S117">
        <v>5.0999999999999996</v>
      </c>
      <c r="T117">
        <v>16</v>
      </c>
      <c r="U117">
        <v>5</v>
      </c>
      <c r="V117" t="s">
        <v>26</v>
      </c>
      <c r="W117">
        <v>21</v>
      </c>
    </row>
    <row r="118" spans="1:23" x14ac:dyDescent="0.2">
      <c r="A118" t="s">
        <v>55</v>
      </c>
      <c r="B118">
        <v>9001</v>
      </c>
      <c r="C118" t="s">
        <v>21</v>
      </c>
      <c r="D118">
        <v>1</v>
      </c>
      <c r="E118" t="s">
        <v>56</v>
      </c>
      <c r="F118" t="s">
        <v>48</v>
      </c>
      <c r="G118" t="s">
        <v>29</v>
      </c>
      <c r="H118" t="s">
        <v>25</v>
      </c>
      <c r="I118">
        <v>1</v>
      </c>
      <c r="J118">
        <v>0</v>
      </c>
      <c r="K118">
        <v>6004</v>
      </c>
      <c r="L118">
        <v>4625</v>
      </c>
      <c r="M118">
        <v>187</v>
      </c>
      <c r="N118">
        <v>4813</v>
      </c>
      <c r="O118">
        <v>1140.08</v>
      </c>
      <c r="P118">
        <v>878.55</v>
      </c>
      <c r="Q118">
        <v>17.71</v>
      </c>
      <c r="R118">
        <v>17.71</v>
      </c>
      <c r="S118">
        <v>5.2</v>
      </c>
      <c r="T118">
        <v>20</v>
      </c>
      <c r="U118">
        <v>14</v>
      </c>
      <c r="V118" t="s">
        <v>26</v>
      </c>
      <c r="W118">
        <v>22</v>
      </c>
    </row>
    <row r="119" spans="1:23" x14ac:dyDescent="0.2">
      <c r="A119" t="s">
        <v>55</v>
      </c>
      <c r="B119">
        <v>9001</v>
      </c>
      <c r="C119" t="s">
        <v>21</v>
      </c>
      <c r="D119">
        <v>1</v>
      </c>
      <c r="E119" t="s">
        <v>56</v>
      </c>
      <c r="F119" t="s">
        <v>23</v>
      </c>
      <c r="G119" t="s">
        <v>24</v>
      </c>
      <c r="H119" t="s">
        <v>25</v>
      </c>
      <c r="I119">
        <v>2</v>
      </c>
      <c r="J119">
        <v>0</v>
      </c>
      <c r="K119">
        <v>6004</v>
      </c>
      <c r="L119">
        <v>4043</v>
      </c>
      <c r="M119">
        <v>150</v>
      </c>
      <c r="N119">
        <v>4193</v>
      </c>
      <c r="O119">
        <v>950.07</v>
      </c>
      <c r="P119">
        <v>897.23</v>
      </c>
      <c r="Q119">
        <v>17.13</v>
      </c>
      <c r="R119">
        <v>17.13</v>
      </c>
      <c r="S119">
        <v>5.0999999999999996</v>
      </c>
      <c r="T119">
        <v>22</v>
      </c>
      <c r="U119">
        <v>27</v>
      </c>
      <c r="V119" t="s">
        <v>26</v>
      </c>
      <c r="W119">
        <v>20</v>
      </c>
    </row>
    <row r="120" spans="1:23" x14ac:dyDescent="0.2">
      <c r="A120" t="s">
        <v>55</v>
      </c>
      <c r="B120">
        <v>9001</v>
      </c>
      <c r="C120" t="s">
        <v>21</v>
      </c>
      <c r="D120">
        <v>1</v>
      </c>
      <c r="E120" t="s">
        <v>56</v>
      </c>
      <c r="F120" t="s">
        <v>23</v>
      </c>
      <c r="G120" t="s">
        <v>24</v>
      </c>
      <c r="H120" t="s">
        <v>25</v>
      </c>
      <c r="I120">
        <v>2</v>
      </c>
      <c r="J120">
        <v>0</v>
      </c>
      <c r="K120">
        <v>6004</v>
      </c>
      <c r="L120">
        <v>5621</v>
      </c>
      <c r="M120">
        <v>134</v>
      </c>
      <c r="N120">
        <v>5755</v>
      </c>
      <c r="O120">
        <v>916.58</v>
      </c>
      <c r="P120">
        <v>844.08</v>
      </c>
      <c r="Q120">
        <v>17.62</v>
      </c>
      <c r="R120">
        <v>17.62</v>
      </c>
      <c r="S120">
        <v>5.2</v>
      </c>
      <c r="T120">
        <v>24</v>
      </c>
      <c r="U120">
        <v>15</v>
      </c>
      <c r="V120" t="s">
        <v>26</v>
      </c>
      <c r="W120">
        <v>25</v>
      </c>
    </row>
    <row r="121" spans="1:23" x14ac:dyDescent="0.2">
      <c r="A121" t="s">
        <v>55</v>
      </c>
      <c r="B121">
        <v>9001</v>
      </c>
      <c r="C121" t="s">
        <v>21</v>
      </c>
      <c r="D121">
        <v>1</v>
      </c>
      <c r="E121" t="s">
        <v>56</v>
      </c>
      <c r="F121" t="s">
        <v>52</v>
      </c>
      <c r="G121" t="s">
        <v>29</v>
      </c>
      <c r="H121" t="s">
        <v>25</v>
      </c>
      <c r="I121">
        <v>5</v>
      </c>
      <c r="J121">
        <v>0</v>
      </c>
      <c r="K121">
        <v>6004</v>
      </c>
      <c r="L121">
        <v>3110</v>
      </c>
      <c r="M121">
        <v>180</v>
      </c>
      <c r="N121">
        <v>3290</v>
      </c>
      <c r="O121">
        <v>1133.1199999999999</v>
      </c>
      <c r="P121">
        <v>669.93</v>
      </c>
      <c r="Q121">
        <v>17.39</v>
      </c>
      <c r="R121">
        <v>17.39</v>
      </c>
      <c r="S121">
        <v>5.0999999999999996</v>
      </c>
      <c r="T121">
        <v>49</v>
      </c>
      <c r="U121">
        <v>21</v>
      </c>
      <c r="V121" t="s">
        <v>26</v>
      </c>
      <c r="W121">
        <v>16</v>
      </c>
    </row>
    <row r="122" spans="1:23" x14ac:dyDescent="0.2">
      <c r="A122" t="s">
        <v>55</v>
      </c>
      <c r="B122">
        <v>9001</v>
      </c>
      <c r="C122" t="s">
        <v>21</v>
      </c>
      <c r="D122">
        <v>1</v>
      </c>
      <c r="E122" t="s">
        <v>56</v>
      </c>
      <c r="F122" t="s">
        <v>31</v>
      </c>
      <c r="G122" t="s">
        <v>24</v>
      </c>
      <c r="H122" t="s">
        <v>25</v>
      </c>
      <c r="I122">
        <v>6</v>
      </c>
      <c r="J122">
        <v>0</v>
      </c>
      <c r="K122">
        <v>6004</v>
      </c>
      <c r="L122">
        <v>2950</v>
      </c>
      <c r="M122">
        <v>132</v>
      </c>
      <c r="N122">
        <v>3082</v>
      </c>
      <c r="O122">
        <v>994.81</v>
      </c>
      <c r="P122">
        <v>663.6</v>
      </c>
      <c r="Q122">
        <v>17.23</v>
      </c>
      <c r="R122">
        <v>17.23</v>
      </c>
      <c r="S122">
        <v>5</v>
      </c>
      <c r="T122">
        <v>42</v>
      </c>
      <c r="U122">
        <v>18</v>
      </c>
      <c r="V122" t="s">
        <v>26</v>
      </c>
      <c r="W122">
        <v>15</v>
      </c>
    </row>
    <row r="123" spans="1:23" x14ac:dyDescent="0.2">
      <c r="A123" t="s">
        <v>55</v>
      </c>
      <c r="B123">
        <v>9001</v>
      </c>
      <c r="C123" t="s">
        <v>21</v>
      </c>
      <c r="D123">
        <v>1</v>
      </c>
      <c r="E123" t="s">
        <v>56</v>
      </c>
      <c r="F123" t="s">
        <v>31</v>
      </c>
      <c r="G123" t="s">
        <v>24</v>
      </c>
      <c r="H123" t="s">
        <v>25</v>
      </c>
      <c r="I123">
        <v>6</v>
      </c>
      <c r="J123">
        <v>0</v>
      </c>
      <c r="K123">
        <v>6004</v>
      </c>
      <c r="L123">
        <v>3322</v>
      </c>
      <c r="M123">
        <v>179</v>
      </c>
      <c r="N123">
        <v>3502</v>
      </c>
      <c r="O123">
        <v>958.08</v>
      </c>
      <c r="P123">
        <v>685.72</v>
      </c>
      <c r="Q123">
        <v>16.989999999999998</v>
      </c>
      <c r="R123">
        <v>16.989999999999998</v>
      </c>
      <c r="S123">
        <v>5</v>
      </c>
      <c r="T123">
        <v>28</v>
      </c>
      <c r="U123">
        <v>30</v>
      </c>
      <c r="V123" t="s">
        <v>26</v>
      </c>
      <c r="W123">
        <v>17</v>
      </c>
    </row>
    <row r="124" spans="1:23" x14ac:dyDescent="0.2">
      <c r="A124" t="s">
        <v>55</v>
      </c>
      <c r="B124">
        <v>9001</v>
      </c>
      <c r="C124" t="s">
        <v>21</v>
      </c>
      <c r="D124">
        <v>1</v>
      </c>
      <c r="E124" t="s">
        <v>56</v>
      </c>
      <c r="F124" t="s">
        <v>31</v>
      </c>
      <c r="G124" t="s">
        <v>24</v>
      </c>
      <c r="H124" t="s">
        <v>25</v>
      </c>
      <c r="I124">
        <v>6</v>
      </c>
      <c r="J124">
        <v>0</v>
      </c>
      <c r="K124">
        <v>6004</v>
      </c>
      <c r="L124">
        <v>3522</v>
      </c>
      <c r="M124">
        <v>234</v>
      </c>
      <c r="N124">
        <v>3756</v>
      </c>
      <c r="O124">
        <v>935.07</v>
      </c>
      <c r="P124">
        <v>681.38</v>
      </c>
      <c r="Q124">
        <v>16.850000000000001</v>
      </c>
      <c r="R124">
        <v>16.850000000000001</v>
      </c>
      <c r="S124">
        <v>4.9000000000000004</v>
      </c>
      <c r="T124">
        <v>17</v>
      </c>
      <c r="U124">
        <v>12</v>
      </c>
      <c r="V124" t="s">
        <v>26</v>
      </c>
      <c r="W124">
        <v>18</v>
      </c>
    </row>
    <row r="125" spans="1:23" x14ac:dyDescent="0.2">
      <c r="A125" t="s">
        <v>55</v>
      </c>
      <c r="B125">
        <v>9001</v>
      </c>
      <c r="C125" t="s">
        <v>21</v>
      </c>
      <c r="D125">
        <v>1</v>
      </c>
      <c r="E125" t="s">
        <v>56</v>
      </c>
      <c r="F125" t="s">
        <v>31</v>
      </c>
      <c r="G125" t="s">
        <v>24</v>
      </c>
      <c r="H125" t="s">
        <v>25</v>
      </c>
      <c r="I125">
        <v>6</v>
      </c>
      <c r="J125">
        <v>0</v>
      </c>
      <c r="K125">
        <v>6004</v>
      </c>
      <c r="L125">
        <v>4853</v>
      </c>
      <c r="M125">
        <v>236</v>
      </c>
      <c r="N125">
        <v>5089</v>
      </c>
      <c r="O125">
        <v>923.7</v>
      </c>
      <c r="P125">
        <v>684</v>
      </c>
      <c r="Q125">
        <v>17.32</v>
      </c>
      <c r="R125">
        <v>17.32</v>
      </c>
      <c r="S125">
        <v>5.0999999999999996</v>
      </c>
      <c r="T125">
        <v>29</v>
      </c>
      <c r="U125">
        <v>40</v>
      </c>
      <c r="V125" t="s">
        <v>26</v>
      </c>
      <c r="W125">
        <v>23</v>
      </c>
    </row>
    <row r="126" spans="1:23" x14ac:dyDescent="0.2">
      <c r="A126" t="s">
        <v>55</v>
      </c>
      <c r="B126">
        <v>9001</v>
      </c>
      <c r="C126" t="s">
        <v>21</v>
      </c>
      <c r="D126">
        <v>1</v>
      </c>
      <c r="E126" t="s">
        <v>56</v>
      </c>
      <c r="F126" t="s">
        <v>31</v>
      </c>
      <c r="G126" t="s">
        <v>24</v>
      </c>
      <c r="H126" t="s">
        <v>25</v>
      </c>
      <c r="I126">
        <v>6</v>
      </c>
      <c r="J126">
        <v>0</v>
      </c>
      <c r="K126">
        <v>6004</v>
      </c>
      <c r="L126">
        <v>5111</v>
      </c>
      <c r="M126">
        <v>476</v>
      </c>
      <c r="N126">
        <v>5587</v>
      </c>
      <c r="O126">
        <v>950.37</v>
      </c>
      <c r="P126">
        <v>696.57</v>
      </c>
      <c r="Q126">
        <v>17.82</v>
      </c>
      <c r="R126">
        <v>17.82</v>
      </c>
      <c r="S126">
        <v>5.2</v>
      </c>
      <c r="T126">
        <v>32</v>
      </c>
      <c r="U126">
        <v>27</v>
      </c>
      <c r="V126" t="s">
        <v>26</v>
      </c>
      <c r="W126">
        <v>24</v>
      </c>
    </row>
    <row r="127" spans="1:23" x14ac:dyDescent="0.2">
      <c r="A127" t="s">
        <v>55</v>
      </c>
      <c r="B127">
        <v>9001</v>
      </c>
      <c r="C127" t="s">
        <v>21</v>
      </c>
      <c r="D127">
        <v>1</v>
      </c>
      <c r="E127" t="s">
        <v>56</v>
      </c>
      <c r="F127" t="s">
        <v>31</v>
      </c>
      <c r="G127" t="s">
        <v>24</v>
      </c>
      <c r="H127" t="s">
        <v>25</v>
      </c>
      <c r="I127">
        <v>6</v>
      </c>
      <c r="J127">
        <v>0</v>
      </c>
      <c r="K127">
        <v>6004</v>
      </c>
      <c r="L127">
        <v>5787</v>
      </c>
      <c r="M127">
        <v>216</v>
      </c>
      <c r="N127">
        <v>6004</v>
      </c>
      <c r="O127">
        <v>937.72</v>
      </c>
      <c r="P127">
        <v>700.37</v>
      </c>
      <c r="Q127">
        <v>17.72</v>
      </c>
      <c r="R127">
        <v>17.72</v>
      </c>
      <c r="S127">
        <v>5.2</v>
      </c>
      <c r="T127">
        <v>25</v>
      </c>
      <c r="U127">
        <v>33</v>
      </c>
      <c r="V127" t="s">
        <v>26</v>
      </c>
      <c r="W127">
        <v>26</v>
      </c>
    </row>
    <row r="128" spans="1:23" x14ac:dyDescent="0.2">
      <c r="A128" t="s">
        <v>55</v>
      </c>
      <c r="B128">
        <v>9001</v>
      </c>
      <c r="C128" t="s">
        <v>21</v>
      </c>
      <c r="D128">
        <v>1</v>
      </c>
      <c r="E128" t="s">
        <v>56</v>
      </c>
      <c r="F128" t="s">
        <v>49</v>
      </c>
      <c r="G128" t="s">
        <v>29</v>
      </c>
      <c r="H128" t="s">
        <v>25</v>
      </c>
      <c r="I128">
        <v>7</v>
      </c>
      <c r="J128">
        <v>0</v>
      </c>
      <c r="K128">
        <v>6004</v>
      </c>
      <c r="L128">
        <v>2802</v>
      </c>
      <c r="M128">
        <v>115</v>
      </c>
      <c r="N128">
        <v>2918</v>
      </c>
      <c r="O128">
        <v>784.9</v>
      </c>
      <c r="P128">
        <v>645.26</v>
      </c>
      <c r="Q128">
        <v>15.79</v>
      </c>
      <c r="R128">
        <v>15.79</v>
      </c>
      <c r="S128">
        <v>4.5999999999999996</v>
      </c>
      <c r="T128">
        <v>54</v>
      </c>
      <c r="U128">
        <v>24</v>
      </c>
      <c r="V128" t="s">
        <v>26</v>
      </c>
      <c r="W128">
        <v>14</v>
      </c>
    </row>
    <row r="129" spans="1:23" x14ac:dyDescent="0.2">
      <c r="A129" t="s">
        <v>55</v>
      </c>
      <c r="B129">
        <v>9001</v>
      </c>
      <c r="C129" t="s">
        <v>21</v>
      </c>
      <c r="D129">
        <v>1</v>
      </c>
      <c r="E129" t="s">
        <v>56</v>
      </c>
      <c r="F129" t="s">
        <v>28</v>
      </c>
      <c r="G129" t="s">
        <v>29</v>
      </c>
      <c r="H129" t="s">
        <v>25</v>
      </c>
      <c r="I129">
        <v>8</v>
      </c>
      <c r="J129">
        <v>0</v>
      </c>
      <c r="K129">
        <v>6004</v>
      </c>
      <c r="L129">
        <v>2520</v>
      </c>
      <c r="M129">
        <v>228</v>
      </c>
      <c r="N129">
        <v>2748</v>
      </c>
      <c r="O129">
        <v>469.81</v>
      </c>
      <c r="P129">
        <v>682.92</v>
      </c>
      <c r="Q129">
        <v>0</v>
      </c>
      <c r="R129">
        <v>0</v>
      </c>
      <c r="S129" t="s">
        <v>43</v>
      </c>
      <c r="T129">
        <v>33</v>
      </c>
      <c r="U129">
        <v>21</v>
      </c>
      <c r="V129" t="s">
        <v>26</v>
      </c>
      <c r="W129">
        <v>13</v>
      </c>
    </row>
    <row r="130" spans="1:23" x14ac:dyDescent="0.2">
      <c r="A130" t="s">
        <v>55</v>
      </c>
      <c r="B130">
        <v>9001</v>
      </c>
      <c r="C130" t="s">
        <v>21</v>
      </c>
      <c r="D130">
        <v>1</v>
      </c>
      <c r="E130" t="s">
        <v>56</v>
      </c>
      <c r="F130" t="s">
        <v>33</v>
      </c>
      <c r="G130" t="s">
        <v>29</v>
      </c>
      <c r="H130" t="s">
        <v>25</v>
      </c>
      <c r="I130">
        <v>9</v>
      </c>
      <c r="J130">
        <v>0</v>
      </c>
      <c r="K130">
        <v>6004</v>
      </c>
      <c r="L130">
        <v>503</v>
      </c>
      <c r="M130">
        <v>298</v>
      </c>
      <c r="N130">
        <v>801</v>
      </c>
      <c r="O130">
        <v>1137.83</v>
      </c>
      <c r="P130">
        <v>439.9</v>
      </c>
      <c r="Q130">
        <v>14.41</v>
      </c>
      <c r="R130">
        <v>14.41</v>
      </c>
      <c r="S130">
        <v>4.2</v>
      </c>
      <c r="T130">
        <v>23</v>
      </c>
      <c r="U130">
        <v>42</v>
      </c>
      <c r="V130" t="s">
        <v>26</v>
      </c>
      <c r="W130">
        <v>4</v>
      </c>
    </row>
    <row r="131" spans="1:23" hidden="1" x14ac:dyDescent="0.2">
      <c r="A131" t="s">
        <v>55</v>
      </c>
      <c r="B131">
        <v>9001</v>
      </c>
      <c r="C131" t="s">
        <v>21</v>
      </c>
      <c r="D131">
        <v>1</v>
      </c>
      <c r="E131" t="s">
        <v>56</v>
      </c>
      <c r="F131" t="s">
        <v>32</v>
      </c>
      <c r="G131" t="s">
        <v>24</v>
      </c>
      <c r="H131" t="s">
        <v>25</v>
      </c>
      <c r="I131">
        <v>10</v>
      </c>
      <c r="J131">
        <v>0</v>
      </c>
      <c r="K131">
        <v>6004</v>
      </c>
      <c r="L131">
        <v>211</v>
      </c>
      <c r="M131">
        <v>74</v>
      </c>
      <c r="N131">
        <v>285</v>
      </c>
      <c r="O131">
        <v>876.89</v>
      </c>
      <c r="P131">
        <v>485.21</v>
      </c>
      <c r="Q131">
        <v>12.94</v>
      </c>
      <c r="R131">
        <v>12.94</v>
      </c>
      <c r="S131">
        <v>3.8</v>
      </c>
      <c r="T131">
        <v>22</v>
      </c>
      <c r="U131">
        <v>10</v>
      </c>
      <c r="V131" t="s">
        <v>26</v>
      </c>
      <c r="W131">
        <v>2</v>
      </c>
    </row>
    <row r="132" spans="1:23" x14ac:dyDescent="0.2">
      <c r="A132" t="s">
        <v>55</v>
      </c>
      <c r="B132">
        <v>9001</v>
      </c>
      <c r="C132" t="s">
        <v>21</v>
      </c>
      <c r="D132">
        <v>1</v>
      </c>
      <c r="E132" t="s">
        <v>56</v>
      </c>
      <c r="F132" t="s">
        <v>32</v>
      </c>
      <c r="G132" t="s">
        <v>24</v>
      </c>
      <c r="H132" t="s">
        <v>25</v>
      </c>
      <c r="I132">
        <v>10</v>
      </c>
      <c r="J132">
        <v>0</v>
      </c>
      <c r="K132">
        <v>6004</v>
      </c>
      <c r="L132">
        <v>309</v>
      </c>
      <c r="M132">
        <v>151</v>
      </c>
      <c r="N132">
        <v>461</v>
      </c>
      <c r="O132">
        <v>912.12</v>
      </c>
      <c r="P132">
        <v>457.24</v>
      </c>
      <c r="Q132">
        <v>13.27</v>
      </c>
      <c r="R132">
        <v>13.27</v>
      </c>
      <c r="S132">
        <v>3.9</v>
      </c>
      <c r="T132">
        <v>15</v>
      </c>
      <c r="U132">
        <v>30</v>
      </c>
      <c r="V132" t="s">
        <v>26</v>
      </c>
      <c r="W132">
        <v>3</v>
      </c>
    </row>
    <row r="133" spans="1:23" x14ac:dyDescent="0.2">
      <c r="A133" t="s">
        <v>55</v>
      </c>
      <c r="B133">
        <v>9001</v>
      </c>
      <c r="C133" t="s">
        <v>21</v>
      </c>
      <c r="D133">
        <v>1</v>
      </c>
      <c r="E133" t="s">
        <v>56</v>
      </c>
      <c r="F133" t="s">
        <v>38</v>
      </c>
      <c r="G133" t="s">
        <v>24</v>
      </c>
      <c r="H133" t="s">
        <v>25</v>
      </c>
      <c r="I133">
        <v>12</v>
      </c>
      <c r="J133">
        <v>0</v>
      </c>
      <c r="K133">
        <v>6004</v>
      </c>
      <c r="L133">
        <v>2130</v>
      </c>
      <c r="M133">
        <v>158</v>
      </c>
      <c r="N133">
        <v>2288</v>
      </c>
      <c r="O133">
        <v>477.57</v>
      </c>
      <c r="P133">
        <v>481.76</v>
      </c>
      <c r="Q133">
        <v>16.73</v>
      </c>
      <c r="R133">
        <v>16.73</v>
      </c>
      <c r="S133">
        <v>4.9000000000000004</v>
      </c>
      <c r="T133">
        <v>22</v>
      </c>
      <c r="U133">
        <v>42</v>
      </c>
      <c r="V133" t="s">
        <v>26</v>
      </c>
      <c r="W133">
        <v>11</v>
      </c>
    </row>
    <row r="134" spans="1:23" x14ac:dyDescent="0.2">
      <c r="A134" t="s">
        <v>55</v>
      </c>
      <c r="B134">
        <v>9001</v>
      </c>
      <c r="C134" t="s">
        <v>21</v>
      </c>
      <c r="D134">
        <v>1</v>
      </c>
      <c r="E134" t="s">
        <v>56</v>
      </c>
      <c r="F134" t="s">
        <v>38</v>
      </c>
      <c r="G134" t="s">
        <v>24</v>
      </c>
      <c r="H134" t="s">
        <v>25</v>
      </c>
      <c r="I134">
        <v>12</v>
      </c>
      <c r="J134">
        <v>0</v>
      </c>
      <c r="K134">
        <v>6004</v>
      </c>
      <c r="L134">
        <v>2310</v>
      </c>
      <c r="M134">
        <v>156</v>
      </c>
      <c r="N134">
        <v>2466</v>
      </c>
      <c r="O134">
        <v>495.93</v>
      </c>
      <c r="P134">
        <v>504.09</v>
      </c>
      <c r="Q134">
        <v>16.86</v>
      </c>
      <c r="R134">
        <v>16.86</v>
      </c>
      <c r="S134">
        <v>4.9000000000000004</v>
      </c>
      <c r="T134">
        <v>27</v>
      </c>
      <c r="U134">
        <v>31</v>
      </c>
      <c r="V134" t="s">
        <v>26</v>
      </c>
      <c r="W134">
        <v>12</v>
      </c>
    </row>
    <row r="135" spans="1:23" hidden="1" x14ac:dyDescent="0.2">
      <c r="A135" t="s">
        <v>55</v>
      </c>
      <c r="B135">
        <v>9001</v>
      </c>
      <c r="C135" t="s">
        <v>21</v>
      </c>
      <c r="D135">
        <v>1</v>
      </c>
      <c r="E135" t="s">
        <v>56</v>
      </c>
      <c r="F135" t="s">
        <v>35</v>
      </c>
      <c r="G135" t="s">
        <v>29</v>
      </c>
      <c r="H135" t="s">
        <v>25</v>
      </c>
      <c r="I135">
        <v>13</v>
      </c>
      <c r="J135">
        <v>0</v>
      </c>
      <c r="K135">
        <v>6004</v>
      </c>
      <c r="L135">
        <v>953</v>
      </c>
      <c r="M135">
        <v>80</v>
      </c>
      <c r="N135">
        <v>1033</v>
      </c>
      <c r="O135">
        <v>1092.1600000000001</v>
      </c>
      <c r="P135">
        <v>177.51</v>
      </c>
      <c r="Q135">
        <v>15.29</v>
      </c>
      <c r="R135">
        <v>15.29</v>
      </c>
      <c r="S135">
        <v>4.4000000000000004</v>
      </c>
      <c r="T135">
        <v>4</v>
      </c>
      <c r="U135">
        <v>12</v>
      </c>
      <c r="V135" t="s">
        <v>26</v>
      </c>
      <c r="W135">
        <v>5</v>
      </c>
    </row>
    <row r="136" spans="1:23" x14ac:dyDescent="0.2">
      <c r="A136" t="s">
        <v>55</v>
      </c>
      <c r="B136">
        <v>9001</v>
      </c>
      <c r="C136" t="s">
        <v>21</v>
      </c>
      <c r="D136">
        <v>1</v>
      </c>
      <c r="E136" t="s">
        <v>56</v>
      </c>
      <c r="F136" t="s">
        <v>35</v>
      </c>
      <c r="G136" t="s">
        <v>29</v>
      </c>
      <c r="H136" t="s">
        <v>25</v>
      </c>
      <c r="I136">
        <v>13</v>
      </c>
      <c r="J136">
        <v>0</v>
      </c>
      <c r="K136">
        <v>6004</v>
      </c>
      <c r="L136">
        <v>1055</v>
      </c>
      <c r="M136">
        <v>130</v>
      </c>
      <c r="N136">
        <v>1185</v>
      </c>
      <c r="O136">
        <v>1106.3499999999999</v>
      </c>
      <c r="P136">
        <v>204.49</v>
      </c>
      <c r="Q136">
        <v>15.56</v>
      </c>
      <c r="R136">
        <v>15.56</v>
      </c>
      <c r="S136">
        <v>4.5999999999999996</v>
      </c>
      <c r="T136">
        <v>17</v>
      </c>
      <c r="U136">
        <v>20</v>
      </c>
      <c r="V136" t="s">
        <v>26</v>
      </c>
      <c r="W136">
        <v>6</v>
      </c>
    </row>
    <row r="137" spans="1:23" x14ac:dyDescent="0.2">
      <c r="A137" t="s">
        <v>55</v>
      </c>
      <c r="B137">
        <v>9001</v>
      </c>
      <c r="C137" t="s">
        <v>21</v>
      </c>
      <c r="D137">
        <v>1</v>
      </c>
      <c r="E137" t="s">
        <v>56</v>
      </c>
      <c r="F137" t="s">
        <v>39</v>
      </c>
      <c r="G137" t="s">
        <v>29</v>
      </c>
      <c r="H137" t="s">
        <v>25</v>
      </c>
      <c r="I137">
        <v>14</v>
      </c>
      <c r="J137">
        <v>0</v>
      </c>
      <c r="K137">
        <v>6004</v>
      </c>
      <c r="L137">
        <v>1233</v>
      </c>
      <c r="M137">
        <v>196</v>
      </c>
      <c r="N137">
        <v>1430</v>
      </c>
      <c r="O137">
        <v>881.39</v>
      </c>
      <c r="P137">
        <v>214.33</v>
      </c>
      <c r="Q137">
        <v>15.43</v>
      </c>
      <c r="R137">
        <v>15.43</v>
      </c>
      <c r="S137">
        <v>4.5</v>
      </c>
      <c r="T137">
        <v>36</v>
      </c>
      <c r="U137">
        <v>88</v>
      </c>
      <c r="V137" t="s">
        <v>26</v>
      </c>
      <c r="W137">
        <v>7</v>
      </c>
    </row>
    <row r="138" spans="1:23" x14ac:dyDescent="0.2">
      <c r="A138" t="s">
        <v>55</v>
      </c>
      <c r="B138">
        <v>9001</v>
      </c>
      <c r="C138" t="s">
        <v>21</v>
      </c>
      <c r="D138">
        <v>1</v>
      </c>
      <c r="E138" t="s">
        <v>56</v>
      </c>
      <c r="F138" t="s">
        <v>34</v>
      </c>
      <c r="G138" t="s">
        <v>24</v>
      </c>
      <c r="H138" t="s">
        <v>25</v>
      </c>
      <c r="I138">
        <v>15</v>
      </c>
      <c r="J138">
        <v>0</v>
      </c>
      <c r="K138">
        <v>6004</v>
      </c>
      <c r="L138">
        <v>1471</v>
      </c>
      <c r="M138">
        <v>172</v>
      </c>
      <c r="N138">
        <v>1644</v>
      </c>
      <c r="O138">
        <v>665.34</v>
      </c>
      <c r="P138">
        <v>252.13</v>
      </c>
      <c r="Q138">
        <v>16.04</v>
      </c>
      <c r="R138">
        <v>16.04</v>
      </c>
      <c r="S138">
        <v>4.5999999999999996</v>
      </c>
      <c r="T138">
        <v>20</v>
      </c>
      <c r="U138">
        <v>11</v>
      </c>
      <c r="V138" t="s">
        <v>26</v>
      </c>
      <c r="W138">
        <v>8</v>
      </c>
    </row>
    <row r="139" spans="1:23" x14ac:dyDescent="0.2">
      <c r="A139" t="s">
        <v>55</v>
      </c>
      <c r="B139">
        <v>9001</v>
      </c>
      <c r="C139" t="s">
        <v>21</v>
      </c>
      <c r="D139">
        <v>1</v>
      </c>
      <c r="E139" t="s">
        <v>56</v>
      </c>
      <c r="F139" t="s">
        <v>45</v>
      </c>
      <c r="G139" t="s">
        <v>24</v>
      </c>
      <c r="H139" t="s">
        <v>25</v>
      </c>
      <c r="I139">
        <v>16</v>
      </c>
      <c r="J139">
        <v>0</v>
      </c>
      <c r="K139">
        <v>6004</v>
      </c>
      <c r="L139">
        <v>1720</v>
      </c>
      <c r="M139">
        <v>166</v>
      </c>
      <c r="N139">
        <v>1886</v>
      </c>
      <c r="O139">
        <v>431.87</v>
      </c>
      <c r="P139">
        <v>185.66</v>
      </c>
      <c r="Q139">
        <v>16.05</v>
      </c>
      <c r="R139">
        <v>16.05</v>
      </c>
      <c r="S139">
        <v>4.7</v>
      </c>
      <c r="T139">
        <v>32</v>
      </c>
      <c r="U139">
        <v>62</v>
      </c>
      <c r="V139" t="s">
        <v>26</v>
      </c>
      <c r="W139">
        <v>9</v>
      </c>
    </row>
    <row r="140" spans="1:23" x14ac:dyDescent="0.2">
      <c r="A140" t="s">
        <v>55</v>
      </c>
      <c r="B140">
        <v>9001</v>
      </c>
      <c r="C140" t="s">
        <v>21</v>
      </c>
      <c r="D140">
        <v>1</v>
      </c>
      <c r="E140" t="s">
        <v>56</v>
      </c>
      <c r="F140" t="s">
        <v>45</v>
      </c>
      <c r="G140" t="s">
        <v>24</v>
      </c>
      <c r="H140" t="s">
        <v>25</v>
      </c>
      <c r="I140">
        <v>16</v>
      </c>
      <c r="J140">
        <v>0</v>
      </c>
      <c r="K140">
        <v>6004</v>
      </c>
      <c r="L140">
        <v>1918</v>
      </c>
      <c r="M140">
        <v>176</v>
      </c>
      <c r="N140">
        <v>2094</v>
      </c>
      <c r="O140">
        <v>495.31</v>
      </c>
      <c r="P140">
        <v>212.55</v>
      </c>
      <c r="Q140">
        <v>16.05</v>
      </c>
      <c r="R140">
        <v>16.05</v>
      </c>
      <c r="S140">
        <v>4.7</v>
      </c>
      <c r="T140">
        <v>13</v>
      </c>
      <c r="U140">
        <v>31</v>
      </c>
      <c r="V140" t="s">
        <v>26</v>
      </c>
      <c r="W140">
        <v>10</v>
      </c>
    </row>
    <row r="141" spans="1:23" x14ac:dyDescent="0.2">
      <c r="A141" t="s">
        <v>55</v>
      </c>
      <c r="B141">
        <v>9001</v>
      </c>
      <c r="C141" t="s">
        <v>21</v>
      </c>
      <c r="D141">
        <v>1</v>
      </c>
      <c r="E141" t="s">
        <v>56</v>
      </c>
      <c r="F141" t="s">
        <v>40</v>
      </c>
      <c r="G141" t="s">
        <v>40</v>
      </c>
      <c r="H141" t="s">
        <v>25</v>
      </c>
      <c r="I141">
        <v>17</v>
      </c>
      <c r="J141">
        <v>0</v>
      </c>
      <c r="K141">
        <v>6004</v>
      </c>
      <c r="L141">
        <v>1</v>
      </c>
      <c r="M141">
        <v>174</v>
      </c>
      <c r="N141">
        <v>175</v>
      </c>
      <c r="O141">
        <v>845.15</v>
      </c>
      <c r="P141">
        <v>545.6</v>
      </c>
      <c r="Q141">
        <v>12.92</v>
      </c>
      <c r="R141">
        <v>12.92</v>
      </c>
      <c r="S141">
        <v>3.8</v>
      </c>
      <c r="T141">
        <v>16</v>
      </c>
      <c r="U141">
        <v>25</v>
      </c>
      <c r="V141" t="s">
        <v>26</v>
      </c>
      <c r="W141">
        <v>1</v>
      </c>
    </row>
    <row r="142" spans="1:23" x14ac:dyDescent="0.2">
      <c r="A142" t="s">
        <v>57</v>
      </c>
      <c r="B142">
        <v>9001</v>
      </c>
      <c r="C142" t="s">
        <v>21</v>
      </c>
      <c r="D142">
        <v>1</v>
      </c>
      <c r="E142" t="s">
        <v>58</v>
      </c>
      <c r="F142" t="s">
        <v>48</v>
      </c>
      <c r="G142" t="s">
        <v>29</v>
      </c>
      <c r="H142" t="s">
        <v>25</v>
      </c>
      <c r="I142">
        <v>1</v>
      </c>
      <c r="J142">
        <v>0</v>
      </c>
      <c r="K142">
        <v>6007</v>
      </c>
      <c r="L142">
        <v>3220</v>
      </c>
      <c r="M142">
        <v>432</v>
      </c>
      <c r="N142">
        <v>3652</v>
      </c>
      <c r="O142">
        <v>1163.1099999999999</v>
      </c>
      <c r="P142">
        <v>908.88</v>
      </c>
      <c r="Q142">
        <v>17.45</v>
      </c>
      <c r="R142">
        <v>17.45</v>
      </c>
      <c r="S142">
        <v>5.0999999999999996</v>
      </c>
      <c r="T142">
        <v>60</v>
      </c>
      <c r="U142">
        <v>36</v>
      </c>
      <c r="V142" t="s">
        <v>26</v>
      </c>
      <c r="W142">
        <v>11</v>
      </c>
    </row>
    <row r="143" spans="1:23" x14ac:dyDescent="0.2">
      <c r="A143" t="s">
        <v>57</v>
      </c>
      <c r="B143">
        <v>9001</v>
      </c>
      <c r="C143" t="s">
        <v>21</v>
      </c>
      <c r="D143">
        <v>1</v>
      </c>
      <c r="E143" t="s">
        <v>58</v>
      </c>
      <c r="F143" t="s">
        <v>23</v>
      </c>
      <c r="G143" t="s">
        <v>24</v>
      </c>
      <c r="H143" t="s">
        <v>25</v>
      </c>
      <c r="I143">
        <v>2</v>
      </c>
      <c r="J143">
        <v>0</v>
      </c>
      <c r="K143">
        <v>6007</v>
      </c>
      <c r="L143">
        <v>2939</v>
      </c>
      <c r="M143">
        <v>236</v>
      </c>
      <c r="N143">
        <v>3176</v>
      </c>
      <c r="O143">
        <v>976.35</v>
      </c>
      <c r="P143">
        <v>915.81</v>
      </c>
      <c r="Q143">
        <v>17.079999999999998</v>
      </c>
      <c r="R143">
        <v>17.079999999999998</v>
      </c>
      <c r="S143">
        <v>5</v>
      </c>
      <c r="T143">
        <v>48</v>
      </c>
      <c r="U143">
        <v>71</v>
      </c>
      <c r="V143" t="s">
        <v>26</v>
      </c>
      <c r="W143">
        <v>10</v>
      </c>
    </row>
    <row r="144" spans="1:23" x14ac:dyDescent="0.2">
      <c r="A144" t="s">
        <v>57</v>
      </c>
      <c r="B144">
        <v>9001</v>
      </c>
      <c r="C144" t="s">
        <v>21</v>
      </c>
      <c r="D144">
        <v>1</v>
      </c>
      <c r="E144" t="s">
        <v>58</v>
      </c>
      <c r="F144" t="s">
        <v>30</v>
      </c>
      <c r="G144" t="s">
        <v>24</v>
      </c>
      <c r="H144" t="s">
        <v>25</v>
      </c>
      <c r="I144">
        <v>5</v>
      </c>
      <c r="J144">
        <v>0</v>
      </c>
      <c r="K144">
        <v>6007</v>
      </c>
      <c r="L144">
        <v>4484</v>
      </c>
      <c r="M144">
        <v>804</v>
      </c>
      <c r="N144">
        <v>5288</v>
      </c>
      <c r="O144">
        <v>1153.57</v>
      </c>
      <c r="P144">
        <v>688.19</v>
      </c>
      <c r="Q144">
        <v>17.89</v>
      </c>
      <c r="R144">
        <v>17.89</v>
      </c>
      <c r="S144">
        <v>5.3</v>
      </c>
      <c r="T144">
        <v>44</v>
      </c>
      <c r="U144">
        <v>31</v>
      </c>
      <c r="V144" t="s">
        <v>26</v>
      </c>
      <c r="W144">
        <v>14</v>
      </c>
    </row>
    <row r="145" spans="1:23" x14ac:dyDescent="0.2">
      <c r="A145" t="s">
        <v>57</v>
      </c>
      <c r="B145">
        <v>9001</v>
      </c>
      <c r="C145" t="s">
        <v>21</v>
      </c>
      <c r="D145">
        <v>1</v>
      </c>
      <c r="E145" t="s">
        <v>58</v>
      </c>
      <c r="F145" t="s">
        <v>30</v>
      </c>
      <c r="G145" t="s">
        <v>24</v>
      </c>
      <c r="H145" t="s">
        <v>25</v>
      </c>
      <c r="I145">
        <v>5</v>
      </c>
      <c r="J145">
        <v>0</v>
      </c>
      <c r="K145">
        <v>6007</v>
      </c>
      <c r="L145">
        <v>5899</v>
      </c>
      <c r="M145">
        <v>107</v>
      </c>
      <c r="N145">
        <v>6007</v>
      </c>
      <c r="O145">
        <v>1158.1600000000001</v>
      </c>
      <c r="P145">
        <v>683.1</v>
      </c>
      <c r="Q145">
        <v>18.12</v>
      </c>
      <c r="R145">
        <v>18.12</v>
      </c>
      <c r="S145">
        <v>5.3</v>
      </c>
      <c r="T145">
        <v>29</v>
      </c>
      <c r="U145">
        <v>14</v>
      </c>
      <c r="V145" t="s">
        <v>26</v>
      </c>
      <c r="W145">
        <v>18</v>
      </c>
    </row>
    <row r="146" spans="1:23" x14ac:dyDescent="0.2">
      <c r="A146" t="s">
        <v>57</v>
      </c>
      <c r="B146">
        <v>9001</v>
      </c>
      <c r="C146" t="s">
        <v>21</v>
      </c>
      <c r="D146">
        <v>1</v>
      </c>
      <c r="E146" t="s">
        <v>58</v>
      </c>
      <c r="F146" t="s">
        <v>31</v>
      </c>
      <c r="G146" t="s">
        <v>24</v>
      </c>
      <c r="H146" t="s">
        <v>25</v>
      </c>
      <c r="I146">
        <v>6</v>
      </c>
      <c r="J146">
        <v>0</v>
      </c>
      <c r="K146">
        <v>6007</v>
      </c>
      <c r="L146">
        <v>2751</v>
      </c>
      <c r="M146">
        <v>130</v>
      </c>
      <c r="N146">
        <v>2881</v>
      </c>
      <c r="O146">
        <v>943.15</v>
      </c>
      <c r="P146">
        <v>664.8</v>
      </c>
      <c r="Q146">
        <v>16.91</v>
      </c>
      <c r="R146">
        <v>16.91</v>
      </c>
      <c r="S146">
        <v>5</v>
      </c>
      <c r="T146">
        <v>14</v>
      </c>
      <c r="U146">
        <v>22</v>
      </c>
      <c r="V146" t="s">
        <v>26</v>
      </c>
      <c r="W146">
        <v>9</v>
      </c>
    </row>
    <row r="147" spans="1:23" x14ac:dyDescent="0.2">
      <c r="A147" t="s">
        <v>57</v>
      </c>
      <c r="B147">
        <v>9001</v>
      </c>
      <c r="C147" t="s">
        <v>21</v>
      </c>
      <c r="D147">
        <v>1</v>
      </c>
      <c r="E147" t="s">
        <v>58</v>
      </c>
      <c r="F147" t="s">
        <v>31</v>
      </c>
      <c r="G147" t="s">
        <v>24</v>
      </c>
      <c r="H147" t="s">
        <v>25</v>
      </c>
      <c r="I147">
        <v>6</v>
      </c>
      <c r="J147">
        <v>0</v>
      </c>
      <c r="K147">
        <v>6007</v>
      </c>
      <c r="L147">
        <v>4326</v>
      </c>
      <c r="M147">
        <v>122</v>
      </c>
      <c r="N147">
        <v>4448</v>
      </c>
      <c r="O147">
        <v>1052.17</v>
      </c>
      <c r="P147">
        <v>688.77</v>
      </c>
      <c r="Q147">
        <v>17.55</v>
      </c>
      <c r="R147">
        <v>17.55</v>
      </c>
      <c r="S147">
        <v>5.0999999999999996</v>
      </c>
      <c r="T147">
        <v>18</v>
      </c>
      <c r="U147">
        <v>13</v>
      </c>
      <c r="V147" t="s">
        <v>26</v>
      </c>
      <c r="W147">
        <v>13</v>
      </c>
    </row>
    <row r="148" spans="1:23" hidden="1" x14ac:dyDescent="0.2">
      <c r="A148" t="s">
        <v>57</v>
      </c>
      <c r="B148">
        <v>9001</v>
      </c>
      <c r="C148" t="s">
        <v>21</v>
      </c>
      <c r="D148">
        <v>1</v>
      </c>
      <c r="E148" t="s">
        <v>58</v>
      </c>
      <c r="F148" t="s">
        <v>31</v>
      </c>
      <c r="G148" t="s">
        <v>24</v>
      </c>
      <c r="H148" t="s">
        <v>25</v>
      </c>
      <c r="I148">
        <v>7</v>
      </c>
      <c r="J148">
        <v>0</v>
      </c>
      <c r="K148">
        <v>6007</v>
      </c>
      <c r="L148">
        <v>2541</v>
      </c>
      <c r="M148">
        <v>68</v>
      </c>
      <c r="N148">
        <v>2609</v>
      </c>
      <c r="O148">
        <v>747.55</v>
      </c>
      <c r="P148">
        <v>678.58</v>
      </c>
      <c r="Q148">
        <v>16.760000000000002</v>
      </c>
      <c r="R148">
        <v>16.760000000000002</v>
      </c>
      <c r="S148">
        <v>5</v>
      </c>
      <c r="T148">
        <v>26</v>
      </c>
      <c r="U148">
        <v>14</v>
      </c>
      <c r="V148" t="s">
        <v>26</v>
      </c>
      <c r="W148">
        <v>8</v>
      </c>
    </row>
    <row r="149" spans="1:23" x14ac:dyDescent="0.2">
      <c r="A149" t="s">
        <v>57</v>
      </c>
      <c r="B149">
        <v>9001</v>
      </c>
      <c r="C149" t="s">
        <v>21</v>
      </c>
      <c r="D149">
        <v>1</v>
      </c>
      <c r="E149" t="s">
        <v>58</v>
      </c>
      <c r="F149" t="s">
        <v>33</v>
      </c>
      <c r="G149" t="s">
        <v>29</v>
      </c>
      <c r="H149" t="s">
        <v>25</v>
      </c>
      <c r="I149">
        <v>10</v>
      </c>
      <c r="J149">
        <v>0</v>
      </c>
      <c r="K149">
        <v>6007</v>
      </c>
      <c r="L149">
        <v>216</v>
      </c>
      <c r="M149">
        <v>181</v>
      </c>
      <c r="N149">
        <v>398</v>
      </c>
      <c r="O149">
        <v>927.45</v>
      </c>
      <c r="P149">
        <v>400.31</v>
      </c>
      <c r="Q149">
        <v>14.35</v>
      </c>
      <c r="R149">
        <v>14.35</v>
      </c>
      <c r="S149">
        <v>4.5</v>
      </c>
      <c r="T149">
        <v>24</v>
      </c>
      <c r="U149">
        <v>74</v>
      </c>
      <c r="V149" t="s">
        <v>26</v>
      </c>
      <c r="W149">
        <v>1</v>
      </c>
    </row>
    <row r="150" spans="1:23" x14ac:dyDescent="0.2">
      <c r="A150" t="s">
        <v>57</v>
      </c>
      <c r="B150">
        <v>9001</v>
      </c>
      <c r="C150" t="s">
        <v>21</v>
      </c>
      <c r="D150">
        <v>1</v>
      </c>
      <c r="E150" t="s">
        <v>58</v>
      </c>
      <c r="F150" t="s">
        <v>44</v>
      </c>
      <c r="G150" t="s">
        <v>29</v>
      </c>
      <c r="H150" t="s">
        <v>25</v>
      </c>
      <c r="I150">
        <v>11</v>
      </c>
      <c r="J150">
        <v>0</v>
      </c>
      <c r="K150">
        <v>6007</v>
      </c>
      <c r="L150">
        <v>452</v>
      </c>
      <c r="M150">
        <v>112</v>
      </c>
      <c r="N150">
        <v>564</v>
      </c>
      <c r="O150">
        <v>683.02</v>
      </c>
      <c r="P150">
        <v>383.67</v>
      </c>
      <c r="Q150">
        <v>14.92</v>
      </c>
      <c r="R150">
        <v>14.92</v>
      </c>
      <c r="S150">
        <v>4.5</v>
      </c>
      <c r="T150">
        <v>17</v>
      </c>
      <c r="U150">
        <v>11</v>
      </c>
      <c r="V150" t="s">
        <v>26</v>
      </c>
      <c r="W150">
        <v>2</v>
      </c>
    </row>
    <row r="151" spans="1:23" hidden="1" x14ac:dyDescent="0.2">
      <c r="A151" t="s">
        <v>57</v>
      </c>
      <c r="B151">
        <v>9001</v>
      </c>
      <c r="C151" t="s">
        <v>21</v>
      </c>
      <c r="D151">
        <v>1</v>
      </c>
      <c r="E151" t="s">
        <v>58</v>
      </c>
      <c r="F151" t="s">
        <v>44</v>
      </c>
      <c r="G151" t="s">
        <v>29</v>
      </c>
      <c r="H151" t="s">
        <v>25</v>
      </c>
      <c r="I151">
        <v>11</v>
      </c>
      <c r="J151">
        <v>0</v>
      </c>
      <c r="K151">
        <v>6007</v>
      </c>
      <c r="L151">
        <v>5499</v>
      </c>
      <c r="M151">
        <v>90</v>
      </c>
      <c r="N151">
        <v>5589</v>
      </c>
      <c r="O151">
        <v>752.42</v>
      </c>
      <c r="P151">
        <v>501.52</v>
      </c>
      <c r="Q151">
        <v>16.66</v>
      </c>
      <c r="R151">
        <v>16.66</v>
      </c>
      <c r="S151">
        <v>4.8</v>
      </c>
      <c r="T151">
        <v>23</v>
      </c>
      <c r="U151">
        <v>26</v>
      </c>
      <c r="V151" t="s">
        <v>26</v>
      </c>
      <c r="W151">
        <v>16</v>
      </c>
    </row>
    <row r="152" spans="1:23" x14ac:dyDescent="0.2">
      <c r="A152" t="s">
        <v>57</v>
      </c>
      <c r="B152">
        <v>9001</v>
      </c>
      <c r="C152" t="s">
        <v>21</v>
      </c>
      <c r="D152">
        <v>1</v>
      </c>
      <c r="E152" t="s">
        <v>58</v>
      </c>
      <c r="F152" t="s">
        <v>35</v>
      </c>
      <c r="G152" t="s">
        <v>29</v>
      </c>
      <c r="H152" t="s">
        <v>25</v>
      </c>
      <c r="I152">
        <v>13</v>
      </c>
      <c r="J152">
        <v>0</v>
      </c>
      <c r="K152">
        <v>6007</v>
      </c>
      <c r="L152">
        <v>1689</v>
      </c>
      <c r="M152">
        <v>512</v>
      </c>
      <c r="N152">
        <v>2201</v>
      </c>
      <c r="O152">
        <v>1101.58</v>
      </c>
      <c r="P152">
        <v>215.51</v>
      </c>
      <c r="Q152">
        <v>17.29</v>
      </c>
      <c r="R152">
        <v>17.29</v>
      </c>
      <c r="S152">
        <v>5</v>
      </c>
      <c r="T152">
        <v>43</v>
      </c>
      <c r="U152">
        <v>48</v>
      </c>
      <c r="V152" t="s">
        <v>26</v>
      </c>
      <c r="W152">
        <v>6</v>
      </c>
    </row>
    <row r="153" spans="1:23" x14ac:dyDescent="0.2">
      <c r="A153" t="s">
        <v>57</v>
      </c>
      <c r="B153">
        <v>9001</v>
      </c>
      <c r="C153" t="s">
        <v>21</v>
      </c>
      <c r="D153">
        <v>1</v>
      </c>
      <c r="E153" t="s">
        <v>58</v>
      </c>
      <c r="F153" t="s">
        <v>35</v>
      </c>
      <c r="G153" t="s">
        <v>29</v>
      </c>
      <c r="H153" t="s">
        <v>25</v>
      </c>
      <c r="I153">
        <v>13</v>
      </c>
      <c r="J153">
        <v>0</v>
      </c>
      <c r="K153">
        <v>6007</v>
      </c>
      <c r="L153">
        <v>2231</v>
      </c>
      <c r="M153">
        <v>214</v>
      </c>
      <c r="N153">
        <v>2445</v>
      </c>
      <c r="O153">
        <v>1111.25</v>
      </c>
      <c r="P153">
        <v>241.23</v>
      </c>
      <c r="Q153">
        <v>17.28</v>
      </c>
      <c r="R153">
        <v>17.28</v>
      </c>
      <c r="S153">
        <v>5</v>
      </c>
      <c r="T153">
        <v>25</v>
      </c>
      <c r="U153">
        <v>13</v>
      </c>
      <c r="V153" t="s">
        <v>26</v>
      </c>
      <c r="W153">
        <v>7</v>
      </c>
    </row>
    <row r="154" spans="1:23" x14ac:dyDescent="0.2">
      <c r="A154" t="s">
        <v>57</v>
      </c>
      <c r="B154">
        <v>9001</v>
      </c>
      <c r="C154" t="s">
        <v>21</v>
      </c>
      <c r="D154">
        <v>1</v>
      </c>
      <c r="E154" t="s">
        <v>58</v>
      </c>
      <c r="F154" t="s">
        <v>39</v>
      </c>
      <c r="G154" t="s">
        <v>29</v>
      </c>
      <c r="H154" t="s">
        <v>25</v>
      </c>
      <c r="I154">
        <v>14</v>
      </c>
      <c r="J154">
        <v>0</v>
      </c>
      <c r="K154">
        <v>6007</v>
      </c>
      <c r="L154">
        <v>1285</v>
      </c>
      <c r="M154">
        <v>344</v>
      </c>
      <c r="N154">
        <v>1629</v>
      </c>
      <c r="O154">
        <v>888.95</v>
      </c>
      <c r="P154">
        <v>221.82</v>
      </c>
      <c r="Q154">
        <v>16.55</v>
      </c>
      <c r="R154">
        <v>16.55</v>
      </c>
      <c r="S154">
        <v>4.8</v>
      </c>
      <c r="T154">
        <v>42</v>
      </c>
      <c r="U154">
        <v>57</v>
      </c>
      <c r="V154" t="s">
        <v>26</v>
      </c>
      <c r="W154">
        <v>5</v>
      </c>
    </row>
    <row r="155" spans="1:23" x14ac:dyDescent="0.2">
      <c r="A155" t="s">
        <v>57</v>
      </c>
      <c r="B155">
        <v>9001</v>
      </c>
      <c r="C155" t="s">
        <v>21</v>
      </c>
      <c r="D155">
        <v>1</v>
      </c>
      <c r="E155" t="s">
        <v>58</v>
      </c>
      <c r="F155" t="s">
        <v>45</v>
      </c>
      <c r="G155" t="s">
        <v>24</v>
      </c>
      <c r="H155" t="s">
        <v>25</v>
      </c>
      <c r="I155">
        <v>16</v>
      </c>
      <c r="J155">
        <v>0</v>
      </c>
      <c r="K155">
        <v>6007</v>
      </c>
      <c r="L155">
        <v>606</v>
      </c>
      <c r="M155">
        <v>182</v>
      </c>
      <c r="N155">
        <v>789</v>
      </c>
      <c r="O155">
        <v>592.15</v>
      </c>
      <c r="P155">
        <v>213.85</v>
      </c>
      <c r="Q155">
        <v>15.43</v>
      </c>
      <c r="R155">
        <v>15.43</v>
      </c>
      <c r="S155">
        <v>4.5</v>
      </c>
      <c r="T155">
        <v>16</v>
      </c>
      <c r="U155">
        <v>29</v>
      </c>
      <c r="V155" t="s">
        <v>26</v>
      </c>
      <c r="W155">
        <v>3</v>
      </c>
    </row>
    <row r="156" spans="1:23" x14ac:dyDescent="0.2">
      <c r="A156" t="s">
        <v>57</v>
      </c>
      <c r="B156">
        <v>9001</v>
      </c>
      <c r="C156" t="s">
        <v>21</v>
      </c>
      <c r="D156">
        <v>1</v>
      </c>
      <c r="E156" t="s">
        <v>58</v>
      </c>
      <c r="F156" t="s">
        <v>45</v>
      </c>
      <c r="G156" t="s">
        <v>24</v>
      </c>
      <c r="H156" t="s">
        <v>25</v>
      </c>
      <c r="I156">
        <v>16</v>
      </c>
      <c r="J156">
        <v>0</v>
      </c>
      <c r="K156">
        <v>6007</v>
      </c>
      <c r="L156">
        <v>825</v>
      </c>
      <c r="M156">
        <v>370</v>
      </c>
      <c r="N156">
        <v>1195</v>
      </c>
      <c r="O156">
        <v>495.9</v>
      </c>
      <c r="P156">
        <v>220.03</v>
      </c>
      <c r="Q156">
        <v>15.97</v>
      </c>
      <c r="R156">
        <v>15.97</v>
      </c>
      <c r="S156">
        <v>4.5999999999999996</v>
      </c>
      <c r="T156">
        <v>30</v>
      </c>
      <c r="U156">
        <v>38</v>
      </c>
      <c r="V156" t="s">
        <v>26</v>
      </c>
      <c r="W156">
        <v>4</v>
      </c>
    </row>
    <row r="157" spans="1:23" x14ac:dyDescent="0.2">
      <c r="A157" t="s">
        <v>57</v>
      </c>
      <c r="B157">
        <v>9001</v>
      </c>
      <c r="C157" t="s">
        <v>21</v>
      </c>
      <c r="D157">
        <v>1</v>
      </c>
      <c r="E157" t="s">
        <v>58</v>
      </c>
      <c r="F157" t="s">
        <v>40</v>
      </c>
      <c r="G157" t="s">
        <v>40</v>
      </c>
      <c r="H157" t="s">
        <v>25</v>
      </c>
      <c r="I157">
        <v>17</v>
      </c>
      <c r="J157">
        <v>0</v>
      </c>
      <c r="K157">
        <v>6007</v>
      </c>
      <c r="L157">
        <v>3738</v>
      </c>
      <c r="M157">
        <v>101</v>
      </c>
      <c r="N157">
        <v>3840</v>
      </c>
      <c r="O157">
        <v>622.29</v>
      </c>
      <c r="P157">
        <v>818.79</v>
      </c>
      <c r="Q157">
        <v>11.89</v>
      </c>
      <c r="R157">
        <v>11.89</v>
      </c>
      <c r="S157">
        <v>3.8</v>
      </c>
      <c r="T157">
        <v>313</v>
      </c>
      <c r="U157">
        <v>271</v>
      </c>
      <c r="V157" t="s">
        <v>26</v>
      </c>
      <c r="W157">
        <v>12</v>
      </c>
    </row>
    <row r="158" spans="1:23" hidden="1" x14ac:dyDescent="0.2">
      <c r="A158" t="s">
        <v>57</v>
      </c>
      <c r="B158">
        <v>9001</v>
      </c>
      <c r="C158" t="s">
        <v>21</v>
      </c>
      <c r="D158">
        <v>1</v>
      </c>
      <c r="E158" t="s">
        <v>58</v>
      </c>
      <c r="F158" t="s">
        <v>40</v>
      </c>
      <c r="G158" t="s">
        <v>40</v>
      </c>
      <c r="H158" t="s">
        <v>25</v>
      </c>
      <c r="I158">
        <v>17</v>
      </c>
      <c r="J158">
        <v>0</v>
      </c>
      <c r="K158">
        <v>6007</v>
      </c>
      <c r="L158">
        <v>5346</v>
      </c>
      <c r="M158">
        <v>80</v>
      </c>
      <c r="N158">
        <v>5427</v>
      </c>
      <c r="O158">
        <v>822.17</v>
      </c>
      <c r="P158">
        <v>529.79999999999995</v>
      </c>
      <c r="Q158">
        <v>16.86</v>
      </c>
      <c r="R158">
        <v>16.86</v>
      </c>
      <c r="S158">
        <v>4.9000000000000004</v>
      </c>
      <c r="T158">
        <v>30</v>
      </c>
      <c r="U158">
        <v>20</v>
      </c>
      <c r="V158" t="s">
        <v>26</v>
      </c>
      <c r="W158">
        <v>15</v>
      </c>
    </row>
    <row r="159" spans="1:23" x14ac:dyDescent="0.2">
      <c r="A159" t="s">
        <v>57</v>
      </c>
      <c r="B159">
        <v>9001</v>
      </c>
      <c r="C159" t="s">
        <v>21</v>
      </c>
      <c r="D159">
        <v>1</v>
      </c>
      <c r="E159" t="s">
        <v>58</v>
      </c>
      <c r="F159" t="s">
        <v>40</v>
      </c>
      <c r="G159" t="s">
        <v>40</v>
      </c>
      <c r="H159" t="s">
        <v>25</v>
      </c>
      <c r="I159">
        <v>17</v>
      </c>
      <c r="J159">
        <v>0</v>
      </c>
      <c r="K159">
        <v>6007</v>
      </c>
      <c r="L159">
        <v>5643</v>
      </c>
      <c r="M159">
        <v>141</v>
      </c>
      <c r="N159">
        <v>5785</v>
      </c>
      <c r="O159">
        <v>511.9</v>
      </c>
      <c r="P159">
        <v>520.38</v>
      </c>
      <c r="Q159">
        <v>17.850000000000001</v>
      </c>
      <c r="R159">
        <v>17.850000000000001</v>
      </c>
      <c r="S159">
        <v>5.2</v>
      </c>
      <c r="T159">
        <v>27</v>
      </c>
      <c r="U159">
        <v>8</v>
      </c>
      <c r="V159" t="s">
        <v>26</v>
      </c>
      <c r="W159">
        <v>17</v>
      </c>
    </row>
    <row r="160" spans="1:23" x14ac:dyDescent="0.2">
      <c r="A160" t="s">
        <v>59</v>
      </c>
      <c r="B160">
        <v>9001</v>
      </c>
      <c r="C160" t="s">
        <v>21</v>
      </c>
      <c r="D160">
        <v>1</v>
      </c>
      <c r="E160" t="s">
        <v>60</v>
      </c>
      <c r="F160" t="s">
        <v>30</v>
      </c>
      <c r="G160" t="s">
        <v>24</v>
      </c>
      <c r="H160" t="s">
        <v>25</v>
      </c>
      <c r="I160">
        <v>4</v>
      </c>
      <c r="J160">
        <v>0</v>
      </c>
      <c r="K160">
        <v>6006</v>
      </c>
      <c r="L160">
        <v>5638</v>
      </c>
      <c r="M160">
        <v>166</v>
      </c>
      <c r="N160">
        <v>5804</v>
      </c>
      <c r="O160">
        <v>559.72</v>
      </c>
      <c r="P160">
        <v>803.16</v>
      </c>
      <c r="Q160">
        <v>14.29</v>
      </c>
      <c r="R160">
        <v>14.29</v>
      </c>
      <c r="S160">
        <v>4.2</v>
      </c>
      <c r="T160">
        <v>30</v>
      </c>
      <c r="U160">
        <v>31</v>
      </c>
      <c r="V160" t="s">
        <v>26</v>
      </c>
      <c r="W160">
        <v>14</v>
      </c>
    </row>
    <row r="161" spans="1:23" hidden="1" x14ac:dyDescent="0.2">
      <c r="A161" t="s">
        <v>59</v>
      </c>
      <c r="B161">
        <v>9001</v>
      </c>
      <c r="C161" t="s">
        <v>21</v>
      </c>
      <c r="D161">
        <v>1</v>
      </c>
      <c r="E161" t="s">
        <v>60</v>
      </c>
      <c r="F161" t="s">
        <v>30</v>
      </c>
      <c r="G161" t="s">
        <v>24</v>
      </c>
      <c r="H161" t="s">
        <v>25</v>
      </c>
      <c r="I161">
        <v>4</v>
      </c>
      <c r="J161">
        <v>0</v>
      </c>
      <c r="K161">
        <v>6006</v>
      </c>
      <c r="L161">
        <v>5848</v>
      </c>
      <c r="M161">
        <v>98</v>
      </c>
      <c r="N161">
        <v>5946</v>
      </c>
      <c r="O161">
        <v>560.35</v>
      </c>
      <c r="P161">
        <v>821.4</v>
      </c>
      <c r="Q161">
        <v>14.31</v>
      </c>
      <c r="R161">
        <v>14.31</v>
      </c>
      <c r="S161">
        <v>4.3</v>
      </c>
      <c r="T161">
        <v>10</v>
      </c>
      <c r="U161">
        <v>21</v>
      </c>
      <c r="V161" t="s">
        <v>26</v>
      </c>
      <c r="W161">
        <v>15</v>
      </c>
    </row>
    <row r="162" spans="1:23" x14ac:dyDescent="0.2">
      <c r="A162" t="s">
        <v>59</v>
      </c>
      <c r="B162">
        <v>9001</v>
      </c>
      <c r="C162" t="s">
        <v>21</v>
      </c>
      <c r="D162">
        <v>1</v>
      </c>
      <c r="E162" t="s">
        <v>60</v>
      </c>
      <c r="F162" t="s">
        <v>32</v>
      </c>
      <c r="G162" t="s">
        <v>24</v>
      </c>
      <c r="H162" t="s">
        <v>25</v>
      </c>
      <c r="I162">
        <v>7</v>
      </c>
      <c r="J162">
        <v>0</v>
      </c>
      <c r="K162">
        <v>6006</v>
      </c>
      <c r="L162">
        <v>50</v>
      </c>
      <c r="M162">
        <v>110</v>
      </c>
      <c r="N162">
        <v>160</v>
      </c>
      <c r="O162">
        <v>778.09</v>
      </c>
      <c r="P162">
        <v>602.32000000000005</v>
      </c>
      <c r="Q162">
        <v>15</v>
      </c>
      <c r="R162">
        <v>15</v>
      </c>
      <c r="S162">
        <v>4.7</v>
      </c>
      <c r="T162">
        <v>45</v>
      </c>
      <c r="U162">
        <v>30</v>
      </c>
      <c r="V162" t="s">
        <v>26</v>
      </c>
      <c r="W162">
        <v>1</v>
      </c>
    </row>
    <row r="163" spans="1:23" x14ac:dyDescent="0.2">
      <c r="A163" t="s">
        <v>59</v>
      </c>
      <c r="B163">
        <v>9001</v>
      </c>
      <c r="C163" t="s">
        <v>21</v>
      </c>
      <c r="D163">
        <v>1</v>
      </c>
      <c r="E163" t="s">
        <v>60</v>
      </c>
      <c r="F163" t="s">
        <v>38</v>
      </c>
      <c r="G163" t="s">
        <v>24</v>
      </c>
      <c r="H163" t="s">
        <v>25</v>
      </c>
      <c r="I163">
        <v>8</v>
      </c>
      <c r="J163">
        <v>0</v>
      </c>
      <c r="K163">
        <v>6006</v>
      </c>
      <c r="L163">
        <v>5252</v>
      </c>
      <c r="M163">
        <v>158</v>
      </c>
      <c r="N163">
        <v>5410</v>
      </c>
      <c r="O163">
        <v>593.6</v>
      </c>
      <c r="P163">
        <v>617.54999999999995</v>
      </c>
      <c r="Q163">
        <v>14.65</v>
      </c>
      <c r="R163">
        <v>14.65</v>
      </c>
      <c r="S163">
        <v>4.4000000000000004</v>
      </c>
      <c r="T163">
        <v>36</v>
      </c>
      <c r="U163">
        <v>50</v>
      </c>
      <c r="V163" t="s">
        <v>26</v>
      </c>
      <c r="W163">
        <v>12</v>
      </c>
    </row>
    <row r="164" spans="1:23" x14ac:dyDescent="0.2">
      <c r="A164" t="s">
        <v>59</v>
      </c>
      <c r="B164">
        <v>9001</v>
      </c>
      <c r="C164" t="s">
        <v>21</v>
      </c>
      <c r="D164">
        <v>1</v>
      </c>
      <c r="E164" t="s">
        <v>60</v>
      </c>
      <c r="F164" t="s">
        <v>38</v>
      </c>
      <c r="G164" t="s">
        <v>24</v>
      </c>
      <c r="H164" t="s">
        <v>25</v>
      </c>
      <c r="I164">
        <v>8</v>
      </c>
      <c r="J164">
        <v>0</v>
      </c>
      <c r="K164">
        <v>6006</v>
      </c>
      <c r="L164">
        <v>5448</v>
      </c>
      <c r="M164">
        <v>108</v>
      </c>
      <c r="N164">
        <v>5556</v>
      </c>
      <c r="O164">
        <v>574.03</v>
      </c>
      <c r="P164">
        <v>615.79</v>
      </c>
      <c r="Q164">
        <v>13.97</v>
      </c>
      <c r="R164">
        <v>13.97</v>
      </c>
      <c r="S164">
        <v>4.2</v>
      </c>
      <c r="T164">
        <v>17</v>
      </c>
      <c r="U164">
        <v>46</v>
      </c>
      <c r="V164" t="s">
        <v>26</v>
      </c>
      <c r="W164">
        <v>13</v>
      </c>
    </row>
    <row r="165" spans="1:23" x14ac:dyDescent="0.2">
      <c r="A165" t="s">
        <v>59</v>
      </c>
      <c r="B165">
        <v>9001</v>
      </c>
      <c r="C165" t="s">
        <v>21</v>
      </c>
      <c r="D165">
        <v>1</v>
      </c>
      <c r="E165" t="s">
        <v>60</v>
      </c>
      <c r="F165" t="s">
        <v>34</v>
      </c>
      <c r="G165" t="s">
        <v>24</v>
      </c>
      <c r="H165" t="s">
        <v>25</v>
      </c>
      <c r="I165">
        <v>10</v>
      </c>
      <c r="J165">
        <v>0</v>
      </c>
      <c r="K165">
        <v>6006</v>
      </c>
      <c r="L165">
        <v>210</v>
      </c>
      <c r="M165">
        <v>148</v>
      </c>
      <c r="N165">
        <v>358</v>
      </c>
      <c r="O165">
        <v>899.86</v>
      </c>
      <c r="P165">
        <v>419.79</v>
      </c>
      <c r="Q165">
        <v>15.07</v>
      </c>
      <c r="R165">
        <v>15.07</v>
      </c>
      <c r="S165">
        <v>4.5999999999999996</v>
      </c>
      <c r="T165">
        <v>15</v>
      </c>
      <c r="U165">
        <v>25</v>
      </c>
      <c r="V165" t="s">
        <v>26</v>
      </c>
      <c r="W165">
        <v>2</v>
      </c>
    </row>
    <row r="166" spans="1:23" x14ac:dyDescent="0.2">
      <c r="A166" t="s">
        <v>59</v>
      </c>
      <c r="B166">
        <v>9001</v>
      </c>
      <c r="C166" t="s">
        <v>21</v>
      </c>
      <c r="D166">
        <v>1</v>
      </c>
      <c r="E166" t="s">
        <v>60</v>
      </c>
      <c r="F166" t="s">
        <v>28</v>
      </c>
      <c r="G166" t="s">
        <v>29</v>
      </c>
      <c r="H166" t="s">
        <v>25</v>
      </c>
      <c r="I166">
        <v>11</v>
      </c>
      <c r="J166">
        <v>0</v>
      </c>
      <c r="K166">
        <v>6006</v>
      </c>
      <c r="L166">
        <v>1897</v>
      </c>
      <c r="M166">
        <v>117</v>
      </c>
      <c r="N166">
        <v>2015</v>
      </c>
      <c r="O166">
        <v>781.37</v>
      </c>
      <c r="P166">
        <v>384.1</v>
      </c>
      <c r="Q166">
        <v>17.600000000000001</v>
      </c>
      <c r="R166">
        <v>17.600000000000001</v>
      </c>
      <c r="S166">
        <v>5.0999999999999996</v>
      </c>
      <c r="T166">
        <v>11</v>
      </c>
      <c r="U166">
        <v>13</v>
      </c>
      <c r="V166" t="s">
        <v>26</v>
      </c>
      <c r="W166">
        <v>10</v>
      </c>
    </row>
    <row r="167" spans="1:23" hidden="1" x14ac:dyDescent="0.2">
      <c r="A167" t="s">
        <v>59</v>
      </c>
      <c r="B167">
        <v>9001</v>
      </c>
      <c r="C167" t="s">
        <v>21</v>
      </c>
      <c r="D167">
        <v>1</v>
      </c>
      <c r="E167" t="s">
        <v>60</v>
      </c>
      <c r="F167" t="s">
        <v>45</v>
      </c>
      <c r="G167" t="s">
        <v>24</v>
      </c>
      <c r="H167" t="s">
        <v>25</v>
      </c>
      <c r="I167">
        <v>12</v>
      </c>
      <c r="J167">
        <v>0</v>
      </c>
      <c r="K167">
        <v>6006</v>
      </c>
      <c r="L167">
        <v>5122</v>
      </c>
      <c r="M167">
        <v>99</v>
      </c>
      <c r="N167">
        <v>5222</v>
      </c>
      <c r="O167">
        <v>605.41999999999996</v>
      </c>
      <c r="P167">
        <v>438.94</v>
      </c>
      <c r="Q167">
        <v>13.82</v>
      </c>
      <c r="R167">
        <v>13.82</v>
      </c>
      <c r="S167">
        <v>4.3</v>
      </c>
      <c r="T167">
        <v>57</v>
      </c>
      <c r="U167">
        <v>41</v>
      </c>
      <c r="V167" t="s">
        <v>26</v>
      </c>
      <c r="W167">
        <v>11</v>
      </c>
    </row>
    <row r="168" spans="1:23" x14ac:dyDescent="0.2">
      <c r="A168" t="s">
        <v>59</v>
      </c>
      <c r="B168">
        <v>9001</v>
      </c>
      <c r="C168" t="s">
        <v>21</v>
      </c>
      <c r="D168">
        <v>1</v>
      </c>
      <c r="E168" t="s">
        <v>60</v>
      </c>
      <c r="F168" t="s">
        <v>44</v>
      </c>
      <c r="G168" t="s">
        <v>29</v>
      </c>
      <c r="H168" t="s">
        <v>25</v>
      </c>
      <c r="I168">
        <v>14</v>
      </c>
      <c r="J168">
        <v>0</v>
      </c>
      <c r="K168">
        <v>6006</v>
      </c>
      <c r="L168">
        <v>398</v>
      </c>
      <c r="M168">
        <v>208</v>
      </c>
      <c r="N168">
        <v>606</v>
      </c>
      <c r="O168">
        <v>881.72</v>
      </c>
      <c r="P168">
        <v>214.2</v>
      </c>
      <c r="Q168">
        <v>15.31</v>
      </c>
      <c r="R168">
        <v>15.31</v>
      </c>
      <c r="S168">
        <v>4.5</v>
      </c>
      <c r="T168">
        <v>25</v>
      </c>
      <c r="U168">
        <v>22</v>
      </c>
      <c r="V168" t="s">
        <v>26</v>
      </c>
      <c r="W168">
        <v>3</v>
      </c>
    </row>
    <row r="169" spans="1:23" x14ac:dyDescent="0.2">
      <c r="A169" t="s">
        <v>59</v>
      </c>
      <c r="B169">
        <v>9001</v>
      </c>
      <c r="C169" t="s">
        <v>21</v>
      </c>
      <c r="D169">
        <v>1</v>
      </c>
      <c r="E169" t="s">
        <v>60</v>
      </c>
      <c r="F169" t="s">
        <v>44</v>
      </c>
      <c r="G169" t="s">
        <v>29</v>
      </c>
      <c r="H169" t="s">
        <v>25</v>
      </c>
      <c r="I169">
        <v>14</v>
      </c>
      <c r="J169">
        <v>0</v>
      </c>
      <c r="K169">
        <v>6006</v>
      </c>
      <c r="L169">
        <v>1098</v>
      </c>
      <c r="M169">
        <v>214</v>
      </c>
      <c r="N169">
        <v>1312</v>
      </c>
      <c r="O169">
        <v>995.74</v>
      </c>
      <c r="P169">
        <v>254.02</v>
      </c>
      <c r="Q169">
        <v>16.88</v>
      </c>
      <c r="R169">
        <v>16.88</v>
      </c>
      <c r="S169">
        <v>4.9000000000000004</v>
      </c>
      <c r="T169">
        <v>35</v>
      </c>
      <c r="U169">
        <v>38</v>
      </c>
      <c r="V169" t="s">
        <v>26</v>
      </c>
      <c r="W169">
        <v>6</v>
      </c>
    </row>
    <row r="170" spans="1:23" x14ac:dyDescent="0.2">
      <c r="A170" t="s">
        <v>59</v>
      </c>
      <c r="B170">
        <v>9001</v>
      </c>
      <c r="C170" t="s">
        <v>21</v>
      </c>
      <c r="D170">
        <v>1</v>
      </c>
      <c r="E170" t="s">
        <v>60</v>
      </c>
      <c r="F170" t="s">
        <v>35</v>
      </c>
      <c r="G170" t="s">
        <v>29</v>
      </c>
      <c r="H170" t="s">
        <v>25</v>
      </c>
      <c r="I170">
        <v>15</v>
      </c>
      <c r="J170">
        <v>0</v>
      </c>
      <c r="K170">
        <v>6006</v>
      </c>
      <c r="L170">
        <v>644</v>
      </c>
      <c r="M170">
        <v>128</v>
      </c>
      <c r="N170">
        <v>772</v>
      </c>
      <c r="O170">
        <v>678.74</v>
      </c>
      <c r="P170">
        <v>224.35</v>
      </c>
      <c r="Q170">
        <v>16.149999999999999</v>
      </c>
      <c r="R170">
        <v>16.149999999999999</v>
      </c>
      <c r="S170">
        <v>4.7</v>
      </c>
      <c r="T170">
        <v>22</v>
      </c>
      <c r="U170">
        <v>24</v>
      </c>
      <c r="V170" t="s">
        <v>26</v>
      </c>
      <c r="W170">
        <v>4</v>
      </c>
    </row>
    <row r="171" spans="1:23" hidden="1" x14ac:dyDescent="0.2">
      <c r="A171" t="s">
        <v>59</v>
      </c>
      <c r="B171">
        <v>9001</v>
      </c>
      <c r="C171" t="s">
        <v>21</v>
      </c>
      <c r="D171">
        <v>1</v>
      </c>
      <c r="E171" t="s">
        <v>60</v>
      </c>
      <c r="F171" t="s">
        <v>35</v>
      </c>
      <c r="G171" t="s">
        <v>29</v>
      </c>
      <c r="H171" t="s">
        <v>25</v>
      </c>
      <c r="I171">
        <v>15</v>
      </c>
      <c r="J171">
        <v>0</v>
      </c>
      <c r="K171">
        <v>6006</v>
      </c>
      <c r="L171">
        <v>904</v>
      </c>
      <c r="M171">
        <v>60</v>
      </c>
      <c r="N171">
        <v>964</v>
      </c>
      <c r="O171">
        <v>663.57</v>
      </c>
      <c r="P171">
        <v>251.65</v>
      </c>
      <c r="Q171">
        <v>16.48</v>
      </c>
      <c r="R171">
        <v>16.48</v>
      </c>
      <c r="S171">
        <v>4.8</v>
      </c>
      <c r="T171">
        <v>69</v>
      </c>
      <c r="U171">
        <v>12</v>
      </c>
      <c r="V171" t="s">
        <v>26</v>
      </c>
      <c r="W171">
        <v>5</v>
      </c>
    </row>
    <row r="172" spans="1:23" x14ac:dyDescent="0.2">
      <c r="A172" t="s">
        <v>59</v>
      </c>
      <c r="B172">
        <v>9001</v>
      </c>
      <c r="C172" t="s">
        <v>21</v>
      </c>
      <c r="D172">
        <v>1</v>
      </c>
      <c r="E172" t="s">
        <v>60</v>
      </c>
      <c r="F172" t="s">
        <v>40</v>
      </c>
      <c r="G172" t="s">
        <v>40</v>
      </c>
      <c r="H172" t="s">
        <v>25</v>
      </c>
      <c r="I172">
        <v>17</v>
      </c>
      <c r="J172">
        <v>0</v>
      </c>
      <c r="K172">
        <v>6006</v>
      </c>
      <c r="L172">
        <v>1358</v>
      </c>
      <c r="M172">
        <v>186</v>
      </c>
      <c r="N172">
        <v>1544</v>
      </c>
      <c r="O172">
        <v>904.13</v>
      </c>
      <c r="P172">
        <v>291.36</v>
      </c>
      <c r="Q172">
        <v>17.02</v>
      </c>
      <c r="R172">
        <v>17.02</v>
      </c>
      <c r="S172">
        <v>5</v>
      </c>
      <c r="T172">
        <v>21</v>
      </c>
      <c r="U172">
        <v>27</v>
      </c>
      <c r="V172" t="s">
        <v>26</v>
      </c>
      <c r="W172">
        <v>7</v>
      </c>
    </row>
    <row r="173" spans="1:23" x14ac:dyDescent="0.2">
      <c r="A173" t="s">
        <v>59</v>
      </c>
      <c r="B173">
        <v>9001</v>
      </c>
      <c r="C173" t="s">
        <v>21</v>
      </c>
      <c r="D173">
        <v>1</v>
      </c>
      <c r="E173" t="s">
        <v>60</v>
      </c>
      <c r="F173" t="s">
        <v>40</v>
      </c>
      <c r="G173" t="s">
        <v>40</v>
      </c>
      <c r="H173" t="s">
        <v>25</v>
      </c>
      <c r="I173">
        <v>17</v>
      </c>
      <c r="J173">
        <v>0</v>
      </c>
      <c r="K173">
        <v>6006</v>
      </c>
      <c r="L173">
        <v>1572</v>
      </c>
      <c r="M173">
        <v>116</v>
      </c>
      <c r="N173">
        <v>1689</v>
      </c>
      <c r="O173">
        <v>908.51</v>
      </c>
      <c r="P173">
        <v>297.62</v>
      </c>
      <c r="Q173">
        <v>17.11</v>
      </c>
      <c r="R173">
        <v>17.11</v>
      </c>
      <c r="S173">
        <v>5</v>
      </c>
      <c r="T173">
        <v>20</v>
      </c>
      <c r="U173">
        <v>23</v>
      </c>
      <c r="V173" t="s">
        <v>26</v>
      </c>
      <c r="W173">
        <v>8</v>
      </c>
    </row>
    <row r="174" spans="1:23" x14ac:dyDescent="0.2">
      <c r="A174" t="s">
        <v>59</v>
      </c>
      <c r="B174">
        <v>9001</v>
      </c>
      <c r="C174" t="s">
        <v>21</v>
      </c>
      <c r="D174">
        <v>1</v>
      </c>
      <c r="E174" t="s">
        <v>60</v>
      </c>
      <c r="F174" t="s">
        <v>40</v>
      </c>
      <c r="G174" t="s">
        <v>40</v>
      </c>
      <c r="H174" t="s">
        <v>25</v>
      </c>
      <c r="I174">
        <v>17</v>
      </c>
      <c r="J174">
        <v>0</v>
      </c>
      <c r="K174">
        <v>6006</v>
      </c>
      <c r="L174">
        <v>1720</v>
      </c>
      <c r="M174">
        <v>103</v>
      </c>
      <c r="N174">
        <v>1824</v>
      </c>
      <c r="O174">
        <v>921.69</v>
      </c>
      <c r="P174">
        <v>300.88</v>
      </c>
      <c r="Q174">
        <v>17.09</v>
      </c>
      <c r="R174">
        <v>17.09</v>
      </c>
      <c r="S174">
        <v>5</v>
      </c>
      <c r="T174">
        <v>34</v>
      </c>
      <c r="U174">
        <v>14</v>
      </c>
      <c r="V174" t="s">
        <v>26</v>
      </c>
      <c r="W174">
        <v>9</v>
      </c>
    </row>
    <row r="175" spans="1:23" x14ac:dyDescent="0.2">
      <c r="A175" t="s">
        <v>61</v>
      </c>
      <c r="B175">
        <v>9001</v>
      </c>
      <c r="C175" t="s">
        <v>21</v>
      </c>
      <c r="D175">
        <v>1</v>
      </c>
      <c r="E175" t="s">
        <v>62</v>
      </c>
      <c r="F175" t="s">
        <v>27</v>
      </c>
      <c r="G175" t="s">
        <v>24</v>
      </c>
      <c r="H175" t="s">
        <v>25</v>
      </c>
      <c r="I175">
        <v>4</v>
      </c>
      <c r="J175">
        <v>0</v>
      </c>
      <c r="K175">
        <v>6006</v>
      </c>
      <c r="L175">
        <v>5819</v>
      </c>
      <c r="M175">
        <v>186</v>
      </c>
      <c r="N175">
        <v>6006</v>
      </c>
      <c r="O175">
        <v>554.17999999999995</v>
      </c>
      <c r="P175">
        <v>803.85</v>
      </c>
      <c r="Q175">
        <v>13.71</v>
      </c>
      <c r="R175">
        <v>13.71</v>
      </c>
      <c r="S175">
        <v>4</v>
      </c>
      <c r="T175">
        <v>30</v>
      </c>
      <c r="U175">
        <v>43</v>
      </c>
      <c r="V175" t="s">
        <v>26</v>
      </c>
      <c r="W175">
        <v>19</v>
      </c>
    </row>
    <row r="176" spans="1:23" x14ac:dyDescent="0.2">
      <c r="A176" t="s">
        <v>61</v>
      </c>
      <c r="B176">
        <v>9001</v>
      </c>
      <c r="C176" t="s">
        <v>21</v>
      </c>
      <c r="D176">
        <v>1</v>
      </c>
      <c r="E176" t="s">
        <v>62</v>
      </c>
      <c r="F176" t="s">
        <v>31</v>
      </c>
      <c r="G176" t="s">
        <v>24</v>
      </c>
      <c r="H176" t="s">
        <v>25</v>
      </c>
      <c r="I176">
        <v>7</v>
      </c>
      <c r="J176">
        <v>0</v>
      </c>
      <c r="K176">
        <v>6006</v>
      </c>
      <c r="L176">
        <v>1</v>
      </c>
      <c r="M176">
        <v>188</v>
      </c>
      <c r="N176">
        <v>189</v>
      </c>
      <c r="O176">
        <v>822.56</v>
      </c>
      <c r="P176">
        <v>562.04999999999995</v>
      </c>
      <c r="Q176">
        <v>14.4</v>
      </c>
      <c r="R176">
        <v>14.4</v>
      </c>
      <c r="S176">
        <v>4.3</v>
      </c>
      <c r="T176">
        <v>13</v>
      </c>
      <c r="U176">
        <v>16</v>
      </c>
      <c r="V176" t="s">
        <v>26</v>
      </c>
      <c r="W176">
        <v>1</v>
      </c>
    </row>
    <row r="177" spans="1:23" hidden="1" x14ac:dyDescent="0.2">
      <c r="A177" t="s">
        <v>61</v>
      </c>
      <c r="B177">
        <v>9001</v>
      </c>
      <c r="C177" t="s">
        <v>21</v>
      </c>
      <c r="D177">
        <v>1</v>
      </c>
      <c r="E177" t="s">
        <v>62</v>
      </c>
      <c r="F177" t="s">
        <v>28</v>
      </c>
      <c r="G177" t="s">
        <v>29</v>
      </c>
      <c r="H177" t="s">
        <v>25</v>
      </c>
      <c r="I177">
        <v>8</v>
      </c>
      <c r="J177">
        <v>0</v>
      </c>
      <c r="K177">
        <v>6006</v>
      </c>
      <c r="L177">
        <v>4577</v>
      </c>
      <c r="M177">
        <v>72</v>
      </c>
      <c r="N177">
        <v>4649</v>
      </c>
      <c r="O177">
        <v>520.85</v>
      </c>
      <c r="P177">
        <v>536.97</v>
      </c>
      <c r="Q177">
        <v>16.89</v>
      </c>
      <c r="R177">
        <v>16.89</v>
      </c>
      <c r="S177">
        <v>4.9000000000000004</v>
      </c>
      <c r="T177">
        <v>55</v>
      </c>
      <c r="U177">
        <v>92</v>
      </c>
      <c r="V177" t="s">
        <v>26</v>
      </c>
      <c r="W177">
        <v>17</v>
      </c>
    </row>
    <row r="178" spans="1:23" x14ac:dyDescent="0.2">
      <c r="A178" t="s">
        <v>61</v>
      </c>
      <c r="B178">
        <v>9001</v>
      </c>
      <c r="C178" t="s">
        <v>21</v>
      </c>
      <c r="D178">
        <v>1</v>
      </c>
      <c r="E178" t="s">
        <v>62</v>
      </c>
      <c r="F178" t="s">
        <v>44</v>
      </c>
      <c r="G178" t="s">
        <v>29</v>
      </c>
      <c r="H178" t="s">
        <v>25</v>
      </c>
      <c r="I178">
        <v>10</v>
      </c>
      <c r="J178">
        <v>0</v>
      </c>
      <c r="K178">
        <v>6006</v>
      </c>
      <c r="L178">
        <v>223</v>
      </c>
      <c r="M178">
        <v>197</v>
      </c>
      <c r="N178">
        <v>421</v>
      </c>
      <c r="O178">
        <v>930.41</v>
      </c>
      <c r="P178">
        <v>477.98</v>
      </c>
      <c r="Q178">
        <v>14.1</v>
      </c>
      <c r="R178">
        <v>14.1</v>
      </c>
      <c r="S178">
        <v>4.2</v>
      </c>
      <c r="T178">
        <v>11</v>
      </c>
      <c r="U178">
        <v>18</v>
      </c>
      <c r="V178" t="s">
        <v>26</v>
      </c>
      <c r="W178">
        <v>2</v>
      </c>
    </row>
    <row r="179" spans="1:23" x14ac:dyDescent="0.2">
      <c r="A179" t="s">
        <v>61</v>
      </c>
      <c r="B179">
        <v>9001</v>
      </c>
      <c r="C179" t="s">
        <v>21</v>
      </c>
      <c r="D179">
        <v>1</v>
      </c>
      <c r="E179" t="s">
        <v>62</v>
      </c>
      <c r="F179" t="s">
        <v>32</v>
      </c>
      <c r="G179" t="s">
        <v>24</v>
      </c>
      <c r="H179" t="s">
        <v>25</v>
      </c>
      <c r="I179">
        <v>11</v>
      </c>
      <c r="J179">
        <v>0</v>
      </c>
      <c r="K179">
        <v>6006</v>
      </c>
      <c r="L179">
        <v>1948</v>
      </c>
      <c r="M179">
        <v>188</v>
      </c>
      <c r="N179">
        <v>2136</v>
      </c>
      <c r="O179">
        <v>713.8</v>
      </c>
      <c r="P179">
        <v>477.08</v>
      </c>
      <c r="Q179">
        <v>16.510000000000002</v>
      </c>
      <c r="R179">
        <v>16.510000000000002</v>
      </c>
      <c r="S179">
        <v>4.9000000000000004</v>
      </c>
      <c r="T179">
        <v>23</v>
      </c>
      <c r="U179">
        <v>13</v>
      </c>
      <c r="V179" t="s">
        <v>26</v>
      </c>
      <c r="W179">
        <v>10</v>
      </c>
    </row>
    <row r="180" spans="1:23" x14ac:dyDescent="0.2">
      <c r="A180" t="s">
        <v>61</v>
      </c>
      <c r="B180">
        <v>9001</v>
      </c>
      <c r="C180" t="s">
        <v>21</v>
      </c>
      <c r="D180">
        <v>1</v>
      </c>
      <c r="E180" t="s">
        <v>62</v>
      </c>
      <c r="F180" t="s">
        <v>32</v>
      </c>
      <c r="G180" t="s">
        <v>24</v>
      </c>
      <c r="H180" t="s">
        <v>25</v>
      </c>
      <c r="I180">
        <v>11</v>
      </c>
      <c r="J180">
        <v>0</v>
      </c>
      <c r="K180">
        <v>6006</v>
      </c>
      <c r="L180">
        <v>3072</v>
      </c>
      <c r="M180">
        <v>246</v>
      </c>
      <c r="N180">
        <v>3318</v>
      </c>
      <c r="O180">
        <v>746.22</v>
      </c>
      <c r="P180">
        <v>476.57</v>
      </c>
      <c r="Q180">
        <v>17.41</v>
      </c>
      <c r="R180">
        <v>17.41</v>
      </c>
      <c r="S180">
        <v>5.2</v>
      </c>
      <c r="T180">
        <v>35</v>
      </c>
      <c r="U180">
        <v>14</v>
      </c>
      <c r="V180" t="s">
        <v>26</v>
      </c>
      <c r="W180">
        <v>12</v>
      </c>
    </row>
    <row r="181" spans="1:23" x14ac:dyDescent="0.2">
      <c r="A181" t="s">
        <v>61</v>
      </c>
      <c r="B181">
        <v>9001</v>
      </c>
      <c r="C181" t="s">
        <v>21</v>
      </c>
      <c r="D181">
        <v>1</v>
      </c>
      <c r="E181" t="s">
        <v>62</v>
      </c>
      <c r="F181" t="s">
        <v>32</v>
      </c>
      <c r="G181" t="s">
        <v>24</v>
      </c>
      <c r="H181" t="s">
        <v>25</v>
      </c>
      <c r="I181">
        <v>11</v>
      </c>
      <c r="J181">
        <v>0</v>
      </c>
      <c r="K181">
        <v>6006</v>
      </c>
      <c r="L181">
        <v>3340</v>
      </c>
      <c r="M181">
        <v>282</v>
      </c>
      <c r="N181">
        <v>3623</v>
      </c>
      <c r="O181">
        <v>718.66</v>
      </c>
      <c r="P181">
        <v>482.59</v>
      </c>
      <c r="Q181">
        <v>17.29</v>
      </c>
      <c r="R181">
        <v>17.29</v>
      </c>
      <c r="S181">
        <v>5.2</v>
      </c>
      <c r="T181">
        <v>21</v>
      </c>
      <c r="U181">
        <v>14</v>
      </c>
      <c r="V181" t="s">
        <v>26</v>
      </c>
      <c r="W181">
        <v>13</v>
      </c>
    </row>
    <row r="182" spans="1:23" x14ac:dyDescent="0.2">
      <c r="A182" t="s">
        <v>61</v>
      </c>
      <c r="B182">
        <v>9001</v>
      </c>
      <c r="C182" t="s">
        <v>21</v>
      </c>
      <c r="D182">
        <v>1</v>
      </c>
      <c r="E182" t="s">
        <v>62</v>
      </c>
      <c r="F182" t="s">
        <v>38</v>
      </c>
      <c r="G182" t="s">
        <v>24</v>
      </c>
      <c r="H182" t="s">
        <v>25</v>
      </c>
      <c r="I182">
        <v>12</v>
      </c>
      <c r="J182">
        <v>0</v>
      </c>
      <c r="K182">
        <v>6006</v>
      </c>
      <c r="L182">
        <v>1720</v>
      </c>
      <c r="M182">
        <v>176</v>
      </c>
      <c r="N182">
        <v>1896</v>
      </c>
      <c r="O182">
        <v>592.49</v>
      </c>
      <c r="P182">
        <v>474.58</v>
      </c>
      <c r="Q182">
        <v>15.62</v>
      </c>
      <c r="R182">
        <v>15.62</v>
      </c>
      <c r="S182">
        <v>4.5999999999999996</v>
      </c>
      <c r="T182">
        <v>22</v>
      </c>
      <c r="U182">
        <v>44</v>
      </c>
      <c r="V182" t="s">
        <v>26</v>
      </c>
      <c r="W182">
        <v>9</v>
      </c>
    </row>
    <row r="183" spans="1:23" x14ac:dyDescent="0.2">
      <c r="A183" t="s">
        <v>61</v>
      </c>
      <c r="B183">
        <v>9001</v>
      </c>
      <c r="C183" t="s">
        <v>21</v>
      </c>
      <c r="D183">
        <v>1</v>
      </c>
      <c r="E183" t="s">
        <v>62</v>
      </c>
      <c r="F183" t="s">
        <v>38</v>
      </c>
      <c r="G183" t="s">
        <v>24</v>
      </c>
      <c r="H183" t="s">
        <v>25</v>
      </c>
      <c r="I183">
        <v>12</v>
      </c>
      <c r="J183">
        <v>0</v>
      </c>
      <c r="K183">
        <v>6006</v>
      </c>
      <c r="L183">
        <v>2244</v>
      </c>
      <c r="M183">
        <v>786</v>
      </c>
      <c r="N183">
        <v>3030</v>
      </c>
      <c r="O183">
        <v>546.84</v>
      </c>
      <c r="P183">
        <v>438.41</v>
      </c>
      <c r="Q183">
        <v>14.73</v>
      </c>
      <c r="R183">
        <v>14.73</v>
      </c>
      <c r="S183">
        <v>4.4000000000000004</v>
      </c>
      <c r="T183">
        <v>69</v>
      </c>
      <c r="U183">
        <v>91</v>
      </c>
      <c r="V183" t="s">
        <v>26</v>
      </c>
      <c r="W183">
        <v>11</v>
      </c>
    </row>
    <row r="184" spans="1:23" x14ac:dyDescent="0.2">
      <c r="A184" t="s">
        <v>61</v>
      </c>
      <c r="B184">
        <v>9001</v>
      </c>
      <c r="C184" t="s">
        <v>21</v>
      </c>
      <c r="D184">
        <v>1</v>
      </c>
      <c r="E184" t="s">
        <v>62</v>
      </c>
      <c r="F184" t="s">
        <v>38</v>
      </c>
      <c r="G184" t="s">
        <v>24</v>
      </c>
      <c r="H184" t="s">
        <v>25</v>
      </c>
      <c r="I184">
        <v>12</v>
      </c>
      <c r="J184">
        <v>0</v>
      </c>
      <c r="K184">
        <v>6006</v>
      </c>
      <c r="L184">
        <v>3667</v>
      </c>
      <c r="M184">
        <v>256</v>
      </c>
      <c r="N184">
        <v>3923</v>
      </c>
      <c r="O184">
        <v>564</v>
      </c>
      <c r="P184">
        <v>445.33</v>
      </c>
      <c r="Q184">
        <v>14.92</v>
      </c>
      <c r="R184">
        <v>14.92</v>
      </c>
      <c r="S184">
        <v>4.4000000000000004</v>
      </c>
      <c r="T184">
        <v>41</v>
      </c>
      <c r="U184">
        <v>49</v>
      </c>
      <c r="V184" t="s">
        <v>26</v>
      </c>
      <c r="W184">
        <v>14</v>
      </c>
    </row>
    <row r="185" spans="1:23" hidden="1" x14ac:dyDescent="0.2">
      <c r="A185" t="s">
        <v>61</v>
      </c>
      <c r="B185">
        <v>9001</v>
      </c>
      <c r="C185" t="s">
        <v>21</v>
      </c>
      <c r="D185">
        <v>1</v>
      </c>
      <c r="E185" t="s">
        <v>62</v>
      </c>
      <c r="F185" t="s">
        <v>38</v>
      </c>
      <c r="G185" t="s">
        <v>24</v>
      </c>
      <c r="H185" t="s">
        <v>25</v>
      </c>
      <c r="I185">
        <v>12</v>
      </c>
      <c r="J185">
        <v>0</v>
      </c>
      <c r="K185">
        <v>6006</v>
      </c>
      <c r="L185">
        <v>4293</v>
      </c>
      <c r="M185">
        <v>54</v>
      </c>
      <c r="N185">
        <v>4347</v>
      </c>
      <c r="O185">
        <v>499.29</v>
      </c>
      <c r="P185">
        <v>502.86</v>
      </c>
      <c r="Q185">
        <v>17.29</v>
      </c>
      <c r="R185">
        <v>17.29</v>
      </c>
      <c r="S185">
        <v>5.0999999999999996</v>
      </c>
      <c r="T185">
        <v>51</v>
      </c>
      <c r="U185">
        <v>57</v>
      </c>
      <c r="V185" t="s">
        <v>26</v>
      </c>
      <c r="W185">
        <v>15</v>
      </c>
    </row>
    <row r="186" spans="1:23" x14ac:dyDescent="0.2">
      <c r="A186" t="s">
        <v>61</v>
      </c>
      <c r="B186">
        <v>9001</v>
      </c>
      <c r="C186" t="s">
        <v>21</v>
      </c>
      <c r="D186">
        <v>1</v>
      </c>
      <c r="E186" t="s">
        <v>62</v>
      </c>
      <c r="F186" t="s">
        <v>38</v>
      </c>
      <c r="G186" t="s">
        <v>24</v>
      </c>
      <c r="H186" t="s">
        <v>25</v>
      </c>
      <c r="I186">
        <v>12</v>
      </c>
      <c r="J186">
        <v>0</v>
      </c>
      <c r="K186">
        <v>6006</v>
      </c>
      <c r="L186">
        <v>4949</v>
      </c>
      <c r="M186">
        <v>516</v>
      </c>
      <c r="N186">
        <v>5465</v>
      </c>
      <c r="O186">
        <v>585.57000000000005</v>
      </c>
      <c r="P186">
        <v>452.87</v>
      </c>
      <c r="Q186">
        <v>14.48</v>
      </c>
      <c r="R186">
        <v>14.48</v>
      </c>
      <c r="S186">
        <v>4.3</v>
      </c>
      <c r="T186">
        <v>87</v>
      </c>
      <c r="U186">
        <v>86</v>
      </c>
      <c r="V186" t="s">
        <v>26</v>
      </c>
      <c r="W186">
        <v>18</v>
      </c>
    </row>
    <row r="187" spans="1:23" x14ac:dyDescent="0.2">
      <c r="A187" t="s">
        <v>61</v>
      </c>
      <c r="B187">
        <v>9001</v>
      </c>
      <c r="C187" t="s">
        <v>21</v>
      </c>
      <c r="D187">
        <v>1</v>
      </c>
      <c r="E187" t="s">
        <v>62</v>
      </c>
      <c r="F187" t="s">
        <v>35</v>
      </c>
      <c r="G187" t="s">
        <v>29</v>
      </c>
      <c r="H187" t="s">
        <v>25</v>
      </c>
      <c r="I187">
        <v>13</v>
      </c>
      <c r="J187">
        <v>0</v>
      </c>
      <c r="K187">
        <v>6006</v>
      </c>
      <c r="L187">
        <v>689</v>
      </c>
      <c r="M187">
        <v>124</v>
      </c>
      <c r="N187">
        <v>813</v>
      </c>
      <c r="O187">
        <v>1119.97</v>
      </c>
      <c r="P187">
        <v>204.45</v>
      </c>
      <c r="Q187">
        <v>14.75</v>
      </c>
      <c r="R187">
        <v>14.75</v>
      </c>
      <c r="S187">
        <v>4.4000000000000004</v>
      </c>
      <c r="T187">
        <v>50</v>
      </c>
      <c r="U187">
        <v>19</v>
      </c>
      <c r="V187" t="s">
        <v>26</v>
      </c>
      <c r="W187">
        <v>3</v>
      </c>
    </row>
    <row r="188" spans="1:23" x14ac:dyDescent="0.2">
      <c r="A188" t="s">
        <v>61</v>
      </c>
      <c r="B188">
        <v>9001</v>
      </c>
      <c r="C188" t="s">
        <v>21</v>
      </c>
      <c r="D188">
        <v>1</v>
      </c>
      <c r="E188" t="s">
        <v>62</v>
      </c>
      <c r="F188" t="s">
        <v>45</v>
      </c>
      <c r="G188" t="s">
        <v>24</v>
      </c>
      <c r="H188" t="s">
        <v>25</v>
      </c>
      <c r="I188">
        <v>15</v>
      </c>
      <c r="J188">
        <v>0</v>
      </c>
      <c r="K188">
        <v>6006</v>
      </c>
      <c r="L188">
        <v>935</v>
      </c>
      <c r="M188">
        <v>111</v>
      </c>
      <c r="N188">
        <v>1047</v>
      </c>
      <c r="O188">
        <v>805.92</v>
      </c>
      <c r="P188">
        <v>226.89</v>
      </c>
      <c r="Q188">
        <v>15.3</v>
      </c>
      <c r="R188">
        <v>15.3</v>
      </c>
      <c r="S188">
        <v>4.7</v>
      </c>
      <c r="T188">
        <v>26</v>
      </c>
      <c r="U188">
        <v>21</v>
      </c>
      <c r="V188" t="s">
        <v>26</v>
      </c>
      <c r="W188">
        <v>4</v>
      </c>
    </row>
    <row r="189" spans="1:23" x14ac:dyDescent="0.2">
      <c r="A189" t="s">
        <v>61</v>
      </c>
      <c r="B189">
        <v>9001</v>
      </c>
      <c r="C189" t="s">
        <v>21</v>
      </c>
      <c r="D189">
        <v>1</v>
      </c>
      <c r="E189" t="s">
        <v>62</v>
      </c>
      <c r="F189" t="s">
        <v>45</v>
      </c>
      <c r="G189" t="s">
        <v>24</v>
      </c>
      <c r="H189" t="s">
        <v>25</v>
      </c>
      <c r="I189">
        <v>15</v>
      </c>
      <c r="J189">
        <v>0</v>
      </c>
      <c r="K189">
        <v>6006</v>
      </c>
      <c r="L189">
        <v>1119</v>
      </c>
      <c r="M189">
        <v>166</v>
      </c>
      <c r="N189">
        <v>1285</v>
      </c>
      <c r="O189">
        <v>713.09</v>
      </c>
      <c r="P189">
        <v>178.77</v>
      </c>
      <c r="Q189">
        <v>15.45</v>
      </c>
      <c r="R189">
        <v>15.45</v>
      </c>
      <c r="S189">
        <v>4.7</v>
      </c>
      <c r="T189">
        <v>26</v>
      </c>
      <c r="U189">
        <v>28</v>
      </c>
      <c r="V189" t="s">
        <v>26</v>
      </c>
      <c r="W189">
        <v>5</v>
      </c>
    </row>
    <row r="190" spans="1:23" x14ac:dyDescent="0.2">
      <c r="A190" t="s">
        <v>61</v>
      </c>
      <c r="B190">
        <v>9001</v>
      </c>
      <c r="C190" t="s">
        <v>21</v>
      </c>
      <c r="D190">
        <v>1</v>
      </c>
      <c r="E190" t="s">
        <v>62</v>
      </c>
      <c r="F190" t="s">
        <v>45</v>
      </c>
      <c r="G190" t="s">
        <v>24</v>
      </c>
      <c r="H190" t="s">
        <v>25</v>
      </c>
      <c r="I190">
        <v>15</v>
      </c>
      <c r="J190">
        <v>0</v>
      </c>
      <c r="K190">
        <v>6006</v>
      </c>
      <c r="L190">
        <v>1568</v>
      </c>
      <c r="M190">
        <v>112</v>
      </c>
      <c r="N190">
        <v>1680</v>
      </c>
      <c r="O190">
        <v>671.69</v>
      </c>
      <c r="P190">
        <v>161.36000000000001</v>
      </c>
      <c r="Q190">
        <v>16.11</v>
      </c>
      <c r="R190">
        <v>16.11</v>
      </c>
      <c r="S190">
        <v>4.8</v>
      </c>
      <c r="T190">
        <v>19</v>
      </c>
      <c r="U190">
        <v>26</v>
      </c>
      <c r="V190" t="s">
        <v>26</v>
      </c>
      <c r="W190">
        <v>8</v>
      </c>
    </row>
    <row r="191" spans="1:23" hidden="1" x14ac:dyDescent="0.2">
      <c r="A191" t="s">
        <v>61</v>
      </c>
      <c r="B191">
        <v>9001</v>
      </c>
      <c r="C191" t="s">
        <v>21</v>
      </c>
      <c r="D191">
        <v>1</v>
      </c>
      <c r="E191" t="s">
        <v>62</v>
      </c>
      <c r="F191" t="s">
        <v>39</v>
      </c>
      <c r="G191" t="s">
        <v>29</v>
      </c>
      <c r="H191" t="s">
        <v>25</v>
      </c>
      <c r="I191">
        <v>16</v>
      </c>
      <c r="J191">
        <v>0</v>
      </c>
      <c r="K191">
        <v>6006</v>
      </c>
      <c r="L191">
        <v>1330</v>
      </c>
      <c r="M191">
        <v>90</v>
      </c>
      <c r="N191">
        <v>1420</v>
      </c>
      <c r="O191">
        <v>464.29</v>
      </c>
      <c r="P191">
        <v>195.12</v>
      </c>
      <c r="Q191">
        <v>15.96</v>
      </c>
      <c r="R191">
        <v>15.96</v>
      </c>
      <c r="S191">
        <v>4.8</v>
      </c>
      <c r="T191">
        <v>43</v>
      </c>
      <c r="U191">
        <v>78</v>
      </c>
      <c r="V191" t="s">
        <v>26</v>
      </c>
      <c r="W191">
        <v>6</v>
      </c>
    </row>
    <row r="192" spans="1:23" hidden="1" x14ac:dyDescent="0.2">
      <c r="A192" t="s">
        <v>61</v>
      </c>
      <c r="B192">
        <v>9001</v>
      </c>
      <c r="C192" t="s">
        <v>21</v>
      </c>
      <c r="D192">
        <v>1</v>
      </c>
      <c r="E192" t="s">
        <v>62</v>
      </c>
      <c r="F192" t="s">
        <v>39</v>
      </c>
      <c r="G192" t="s">
        <v>29</v>
      </c>
      <c r="H192" t="s">
        <v>25</v>
      </c>
      <c r="I192">
        <v>16</v>
      </c>
      <c r="J192">
        <v>0</v>
      </c>
      <c r="K192">
        <v>6006</v>
      </c>
      <c r="L192">
        <v>1456</v>
      </c>
      <c r="M192">
        <v>50</v>
      </c>
      <c r="N192">
        <v>1506</v>
      </c>
      <c r="O192">
        <v>465.03</v>
      </c>
      <c r="P192">
        <v>175.02</v>
      </c>
      <c r="Q192">
        <v>15.53</v>
      </c>
      <c r="R192">
        <v>15.53</v>
      </c>
      <c r="S192">
        <v>4.8</v>
      </c>
      <c r="T192">
        <v>7</v>
      </c>
      <c r="U192">
        <v>13</v>
      </c>
      <c r="V192" t="s">
        <v>26</v>
      </c>
      <c r="W192">
        <v>7</v>
      </c>
    </row>
    <row r="193" spans="1:23" hidden="1" x14ac:dyDescent="0.2">
      <c r="A193" t="s">
        <v>61</v>
      </c>
      <c r="B193">
        <v>9001</v>
      </c>
      <c r="C193" t="s">
        <v>21</v>
      </c>
      <c r="D193">
        <v>1</v>
      </c>
      <c r="E193" t="s">
        <v>62</v>
      </c>
      <c r="F193" t="s">
        <v>40</v>
      </c>
      <c r="G193" t="s">
        <v>40</v>
      </c>
      <c r="H193" t="s">
        <v>25</v>
      </c>
      <c r="I193">
        <v>17</v>
      </c>
      <c r="J193">
        <v>0</v>
      </c>
      <c r="K193">
        <v>6006</v>
      </c>
      <c r="L193">
        <v>4443</v>
      </c>
      <c r="M193">
        <v>94</v>
      </c>
      <c r="N193">
        <v>4537</v>
      </c>
      <c r="O193">
        <v>514.9</v>
      </c>
      <c r="P193">
        <v>533.11</v>
      </c>
      <c r="Q193">
        <v>17.079999999999998</v>
      </c>
      <c r="R193">
        <v>17.079999999999998</v>
      </c>
      <c r="S193">
        <v>4.9000000000000004</v>
      </c>
      <c r="T193">
        <v>46</v>
      </c>
      <c r="U193">
        <v>39</v>
      </c>
      <c r="V193" t="s">
        <v>26</v>
      </c>
      <c r="W193">
        <v>16</v>
      </c>
    </row>
  </sheetData>
  <autoFilter ref="A1:W193" xr:uid="{4FAC2CDE-D760-4C83-AE60-B43AFFCC9978}">
    <filterColumn colId="12">
      <filters>
        <filter val="101"/>
        <filter val="103"/>
        <filter val="106"/>
        <filter val="107"/>
        <filter val="108"/>
        <filter val="110"/>
        <filter val="111"/>
        <filter val="112"/>
        <filter val="114"/>
        <filter val="115"/>
        <filter val="116"/>
        <filter val="117"/>
        <filter val="122"/>
        <filter val="124"/>
        <filter val="128"/>
        <filter val="129"/>
        <filter val="130"/>
        <filter val="131"/>
        <filter val="132"/>
        <filter val="134"/>
        <filter val="135"/>
        <filter val="138"/>
        <filter val="141"/>
        <filter val="142"/>
        <filter val="144"/>
        <filter val="146"/>
        <filter val="148"/>
        <filter val="150"/>
        <filter val="151"/>
        <filter val="156"/>
        <filter val="157"/>
        <filter val="158"/>
        <filter val="162"/>
        <filter val="1634"/>
        <filter val="164"/>
        <filter val="165"/>
        <filter val="166"/>
        <filter val="168"/>
        <filter val="172"/>
        <filter val="173"/>
        <filter val="174"/>
        <filter val="176"/>
        <filter val="178"/>
        <filter val="179"/>
        <filter val="180"/>
        <filter val="181"/>
        <filter val="182"/>
        <filter val="186"/>
        <filter val="187"/>
        <filter val="188"/>
        <filter val="190"/>
        <filter val="194"/>
        <filter val="196"/>
        <filter val="197"/>
        <filter val="198"/>
        <filter val="201"/>
        <filter val="202"/>
        <filter val="208"/>
        <filter val="210"/>
        <filter val="211"/>
        <filter val="214"/>
        <filter val="216"/>
        <filter val="218"/>
        <filter val="220"/>
        <filter val="224"/>
        <filter val="226"/>
        <filter val="228"/>
        <filter val="234"/>
        <filter val="236"/>
        <filter val="238"/>
        <filter val="244"/>
        <filter val="246"/>
        <filter val="254"/>
        <filter val="256"/>
        <filter val="258"/>
        <filter val="270"/>
        <filter val="272"/>
        <filter val="276"/>
        <filter val="280"/>
        <filter val="282"/>
        <filter val="286"/>
        <filter val="290"/>
        <filter val="296"/>
        <filter val="298"/>
        <filter val="308"/>
        <filter val="330"/>
        <filter val="344"/>
        <filter val="362"/>
        <filter val="368"/>
        <filter val="370"/>
        <filter val="398"/>
        <filter val="400"/>
        <filter val="420"/>
        <filter val="426"/>
        <filter val="432"/>
        <filter val="466"/>
        <filter val="476"/>
        <filter val="498"/>
        <filter val="512"/>
        <filter val="514"/>
        <filter val="516"/>
        <filter val="612"/>
        <filter val="682"/>
        <filter val="786"/>
        <filter val="804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2018-04-17T11:17:00Z</dcterms:created>
  <dcterms:modified xsi:type="dcterms:W3CDTF">2018-04-28T09:27:40Z</dcterms:modified>
</cp:coreProperties>
</file>