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.t.moreland\Desktop\scripts\"/>
    </mc:Choice>
  </mc:AlternateContent>
  <xr:revisionPtr revIDLastSave="0" documentId="13_ncr:1_{D76B2CF4-CD01-45E1-9CC3-D34E0559DC83}" xr6:coauthVersionLast="47" xr6:coauthVersionMax="47" xr10:uidLastSave="{00000000-0000-0000-0000-000000000000}"/>
  <bookViews>
    <workbookView xWindow="-120" yWindow="-30" windowWidth="29040" windowHeight="1575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D14" i="2"/>
  <c r="C14" i="2"/>
  <c r="B14" i="2"/>
  <c r="A14" i="2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16" i="2"/>
  <c r="S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16" i="2"/>
  <c r="O16" i="2" s="1"/>
  <c r="O4" i="2"/>
  <c r="I10" i="2"/>
  <c r="S3" i="2"/>
  <c r="T3" i="2"/>
  <c r="U3" i="2"/>
  <c r="R3" i="2"/>
  <c r="N4" i="2" l="1"/>
  <c r="P4" i="2"/>
  <c r="C3" i="2" l="1"/>
  <c r="D3" i="2" s="1"/>
  <c r="D2" i="2"/>
  <c r="E2" i="2" s="1"/>
  <c r="F2" i="2" s="1"/>
  <c r="G2" i="2" s="1"/>
  <c r="H2" i="2" s="1"/>
  <c r="I2" i="2" s="1"/>
  <c r="J2" i="2" s="1"/>
  <c r="C5" i="2" l="1"/>
  <c r="E3" i="2"/>
  <c r="D5" i="2"/>
  <c r="B8" i="2"/>
  <c r="C4" i="2"/>
  <c r="F8" i="2" l="1"/>
  <c r="F10" i="2" s="1"/>
  <c r="B10" i="2"/>
  <c r="B9" i="2"/>
  <c r="F3" i="2"/>
  <c r="E5" i="2"/>
  <c r="D4" i="2"/>
  <c r="G3" i="2" l="1"/>
  <c r="F5" i="2"/>
  <c r="E4" i="2"/>
  <c r="H3" i="2" l="1"/>
  <c r="G5" i="2"/>
  <c r="F4" i="2"/>
  <c r="I3" i="2" l="1"/>
  <c r="H5" i="2"/>
  <c r="G4" i="2"/>
  <c r="J3" i="2" l="1"/>
  <c r="J5" i="2" s="1"/>
  <c r="I5" i="2"/>
  <c r="H4" i="2"/>
  <c r="I4" i="2" l="1"/>
  <c r="J4" i="2" l="1"/>
  <c r="F9" i="2" s="1"/>
  <c r="M4" i="2" l="1"/>
  <c r="M7" i="2"/>
  <c r="O11" i="2" l="1"/>
  <c r="M11" i="2"/>
  <c r="A22" i="2" l="1"/>
  <c r="D19" i="2"/>
  <c r="D22" i="2"/>
  <c r="A19" i="2"/>
  <c r="Q11" i="2"/>
</calcChain>
</file>

<file path=xl/sharedStrings.xml><?xml version="1.0" encoding="utf-8"?>
<sst xmlns="http://schemas.openxmlformats.org/spreadsheetml/2006/main" count="41" uniqueCount="31">
  <si>
    <t>starting
value</t>
  </si>
  <si>
    <t>Bin
string</t>
  </si>
  <si>
    <t>remaining</t>
  </si>
  <si>
    <t>Decimal</t>
  </si>
  <si>
    <t>Hex</t>
  </si>
  <si>
    <t>Binary</t>
  </si>
  <si>
    <t>Decimal to Binary</t>
  </si>
  <si>
    <t>Inverse Dec</t>
  </si>
  <si>
    <t>Inverse Bin</t>
  </si>
  <si>
    <t>Inverse Hex</t>
  </si>
  <si>
    <t>⬅ Input</t>
  </si>
  <si>
    <t>Subnet Mask</t>
  </si>
  <si>
    <t>CIDR</t>
  </si>
  <si>
    <t>Octet 1</t>
  </si>
  <si>
    <t>Octet 2</t>
  </si>
  <si>
    <t>Octet 3</t>
  </si>
  <si>
    <t>Octet 4</t>
  </si>
  <si>
    <t>Hosts</t>
  </si>
  <si>
    <t>Host bits</t>
  </si>
  <si>
    <t>Subnet value in Binary</t>
  </si>
  <si>
    <t>Last Usable Address</t>
  </si>
  <si>
    <t>Wildcard Mask</t>
  </si>
  <si>
    <t>Binary To Decimal</t>
  </si>
  <si>
    <t>Block Size</t>
  </si>
  <si>
    <t>IP Address to Decimal</t>
  </si>
  <si>
    <t>CIDR Prefix \</t>
  </si>
  <si>
    <t>Network Bits</t>
  </si>
  <si>
    <t>Network Address</t>
  </si>
  <si>
    <t>Broadcast Address</t>
  </si>
  <si>
    <t>First Usable Addresss</t>
  </si>
  <si>
    <t>IP address in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</si>
</sst>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1" xfId="1"/>
    <xf numFmtId="1" fontId="0" fillId="0" borderId="0" xfId="0" applyNumberFormat="1"/>
    <xf numFmtId="0" fontId="0" fillId="0" borderId="0" xfId="0" applyAlignment="1">
      <alignment horizontal="left" vertical="top" wrapText="1"/>
    </xf>
  </cellXfs>
  <cellStyles count="2">
    <cellStyle name="Input" xfId="1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workbookViewId="0">
      <selection activeCell="P4" sqref="P4"/>
    </sheetView>
  </sheetViews>
  <sheetFormatPr defaultRowHeight="15" x14ac:dyDescent="0.25"/>
  <cols>
    <col min="1" max="1" width="10" bestFit="1" customWidth="1"/>
    <col min="2" max="2" width="10" customWidth="1"/>
    <col min="3" max="3" width="11" bestFit="1" customWidth="1"/>
    <col min="7" max="7" width="9.7109375" bestFit="1" customWidth="1"/>
    <col min="14" max="15" width="11" bestFit="1" customWidth="1"/>
  </cols>
  <sheetData>
    <row r="1" spans="1:21" x14ac:dyDescent="0.25">
      <c r="A1" t="s">
        <v>6</v>
      </c>
      <c r="M1" t="s">
        <v>11</v>
      </c>
      <c r="R1" t="s">
        <v>21</v>
      </c>
    </row>
    <row r="2" spans="1:21" x14ac:dyDescent="0.25">
      <c r="A2" s="4">
        <v>139</v>
      </c>
      <c r="B2" t="s">
        <v>10</v>
      </c>
      <c r="C2">
        <v>128</v>
      </c>
      <c r="D2">
        <f>C2/2</f>
        <v>64</v>
      </c>
      <c r="E2">
        <f t="shared" ref="E2:I2" si="0">D2/2</f>
        <v>32</v>
      </c>
      <c r="F2">
        <f t="shared" si="0"/>
        <v>16</v>
      </c>
      <c r="G2">
        <f t="shared" si="0"/>
        <v>8</v>
      </c>
      <c r="H2">
        <f t="shared" si="0"/>
        <v>4</v>
      </c>
      <c r="I2">
        <f t="shared" si="0"/>
        <v>2</v>
      </c>
      <c r="J2">
        <f>I2/2</f>
        <v>1</v>
      </c>
      <c r="M2" t="s">
        <v>13</v>
      </c>
      <c r="N2" t="s">
        <v>14</v>
      </c>
      <c r="O2" t="s">
        <v>15</v>
      </c>
      <c r="P2" t="s">
        <v>16</v>
      </c>
      <c r="R2" t="s">
        <v>13</v>
      </c>
      <c r="S2" t="s">
        <v>14</v>
      </c>
      <c r="T2" t="s">
        <v>15</v>
      </c>
      <c r="U2" t="s">
        <v>16</v>
      </c>
    </row>
    <row r="3" spans="1:21" ht="30" x14ac:dyDescent="0.25">
      <c r="A3" s="2" t="s">
        <v>0</v>
      </c>
      <c r="C3">
        <f>IF(AND(A2&lt;256,ISNUMBER(A2)),A2,"fix input")</f>
        <v>139</v>
      </c>
      <c r="D3">
        <f>IF(C3-C2&gt;=0,C3-C2,C3)</f>
        <v>11</v>
      </c>
      <c r="E3">
        <f t="shared" ref="E3:J3" si="1">IF(D3-D2&gt;=0,D3-D2,D3)</f>
        <v>11</v>
      </c>
      <c r="F3">
        <f t="shared" si="1"/>
        <v>11</v>
      </c>
      <c r="G3">
        <f t="shared" si="1"/>
        <v>11</v>
      </c>
      <c r="H3">
        <f t="shared" si="1"/>
        <v>3</v>
      </c>
      <c r="I3">
        <f t="shared" si="1"/>
        <v>3</v>
      </c>
      <c r="J3">
        <f t="shared" si="1"/>
        <v>1</v>
      </c>
      <c r="M3" s="4">
        <v>255</v>
      </c>
      <c r="N3" s="4">
        <v>255</v>
      </c>
      <c r="O3" s="4">
        <v>255</v>
      </c>
      <c r="P3" s="4">
        <v>224</v>
      </c>
      <c r="R3">
        <f>255-M3</f>
        <v>0</v>
      </c>
      <c r="S3">
        <f t="shared" ref="S3:U3" si="2">255-N3</f>
        <v>0</v>
      </c>
      <c r="T3">
        <f t="shared" si="2"/>
        <v>0</v>
      </c>
      <c r="U3">
        <f t="shared" si="2"/>
        <v>31</v>
      </c>
    </row>
    <row r="4" spans="1:21" ht="30" x14ac:dyDescent="0.25">
      <c r="A4" s="2" t="s">
        <v>1</v>
      </c>
      <c r="B4" s="2"/>
      <c r="C4">
        <f>IF(C3&gt;=C2,1,0)</f>
        <v>1</v>
      </c>
      <c r="D4">
        <f t="shared" ref="D4:J4" si="3">IF(D3&gt;=D2,1,0)</f>
        <v>0</v>
      </c>
      <c r="E4">
        <f t="shared" si="3"/>
        <v>0</v>
      </c>
      <c r="F4">
        <f t="shared" si="3"/>
        <v>0</v>
      </c>
      <c r="G4">
        <f t="shared" si="3"/>
        <v>1</v>
      </c>
      <c r="H4">
        <f t="shared" si="3"/>
        <v>0</v>
      </c>
      <c r="I4">
        <f t="shared" si="3"/>
        <v>1</v>
      </c>
      <c r="J4">
        <f t="shared" si="3"/>
        <v>1</v>
      </c>
      <c r="M4" t="str">
        <f>TEXT(DEC2BIN(M3),"00000000")</f>
        <v>11111111</v>
      </c>
      <c r="N4" t="str">
        <f t="shared" ref="N4:P4" si="4">TEXT(DEC2BIN(N3),"00000000")</f>
        <v>11111111</v>
      </c>
      <c r="O4" t="str">
        <f t="shared" si="4"/>
        <v>11111111</v>
      </c>
      <c r="P4" t="str">
        <f t="shared" si="4"/>
        <v>11100000</v>
      </c>
    </row>
    <row r="5" spans="1:21" x14ac:dyDescent="0.25">
      <c r="A5" t="s">
        <v>2</v>
      </c>
      <c r="C5">
        <f>IF(C3&gt;=C2,C3-C2,C3)</f>
        <v>11</v>
      </c>
      <c r="D5">
        <f t="shared" ref="D5:J5" si="5">IF(D3&gt;=D2,D3-D2,D3)</f>
        <v>11</v>
      </c>
      <c r="E5">
        <f t="shared" si="5"/>
        <v>11</v>
      </c>
      <c r="F5">
        <f t="shared" si="5"/>
        <v>11</v>
      </c>
      <c r="G5">
        <f t="shared" si="5"/>
        <v>3</v>
      </c>
      <c r="H5">
        <f t="shared" si="5"/>
        <v>3</v>
      </c>
      <c r="I5">
        <f t="shared" si="5"/>
        <v>1</v>
      </c>
      <c r="J5">
        <f t="shared" si="5"/>
        <v>0</v>
      </c>
    </row>
    <row r="6" spans="1:21" x14ac:dyDescent="0.25">
      <c r="M6" t="s">
        <v>19</v>
      </c>
    </row>
    <row r="7" spans="1:21" x14ac:dyDescent="0.25">
      <c r="M7" t="str">
        <f>TEXT(DEC2BIN(M3),"00000000") &amp; TEXT(DEC2BIN(N3),"00000000") &amp; TEXT(DEC2BIN(O3),"00000000") &amp; TEXT(DEC2BIN(P3),"00000000")</f>
        <v>11111111111111111111111111100000</v>
      </c>
    </row>
    <row r="8" spans="1:21" x14ac:dyDescent="0.25">
      <c r="A8" t="s">
        <v>3</v>
      </c>
      <c r="B8">
        <f>C3</f>
        <v>139</v>
      </c>
      <c r="D8" s="3" t="s">
        <v>7</v>
      </c>
      <c r="E8" s="3"/>
      <c r="F8" s="1">
        <f>255-B8</f>
        <v>116</v>
      </c>
      <c r="H8" t="s">
        <v>22</v>
      </c>
    </row>
    <row r="9" spans="1:21" x14ac:dyDescent="0.25">
      <c r="A9" t="s">
        <v>5</v>
      </c>
      <c r="B9" t="str">
        <f>TEXT(DEC2BIN(B8),"0000 0000")</f>
        <v>1000 1011</v>
      </c>
      <c r="D9" s="3" t="s">
        <v>8</v>
      </c>
      <c r="E9" s="3"/>
      <c r="F9" s="1" t="str">
        <f>J4&amp;I4&amp;H4&amp;G4&amp;" "&amp;F4&amp;E4&amp;D4&amp;C4</f>
        <v>1101 0001</v>
      </c>
      <c r="H9" t="s">
        <v>5</v>
      </c>
      <c r="I9" s="4">
        <v>11111110</v>
      </c>
      <c r="M9" s="6" t="s">
        <v>25</v>
      </c>
      <c r="N9" s="6"/>
      <c r="O9" t="s">
        <v>18</v>
      </c>
      <c r="Q9" t="s">
        <v>17</v>
      </c>
    </row>
    <row r="10" spans="1:21" x14ac:dyDescent="0.25">
      <c r="A10" t="s">
        <v>4</v>
      </c>
      <c r="B10" t="str">
        <f>DEC2HEX(B8)</f>
        <v>8B</v>
      </c>
      <c r="D10" s="3" t="s">
        <v>9</v>
      </c>
      <c r="E10" s="3"/>
      <c r="F10" s="1" t="str">
        <f>DEC2HEX(F8)</f>
        <v>74</v>
      </c>
      <c r="H10" t="s">
        <v>3</v>
      </c>
      <c r="I10">
        <f>BIN2DEC(I9)</f>
        <v>254</v>
      </c>
      <c r="M10" s="6" t="s">
        <v>26</v>
      </c>
      <c r="N10" s="6"/>
    </row>
    <row r="11" spans="1:21" x14ac:dyDescent="0.25">
      <c r="M11">
        <f>LEN(LEFT(M7,FIND("0",M7)-1))</f>
        <v>27</v>
      </c>
      <c r="O11">
        <f>LEN(M7) - LEN(SUBSTITUTE(M7,"0",""))</f>
        <v>5</v>
      </c>
      <c r="Q11">
        <f>2^O11-2</f>
        <v>30</v>
      </c>
    </row>
    <row r="12" spans="1:21" x14ac:dyDescent="0.25">
      <c r="A12" t="s">
        <v>24</v>
      </c>
      <c r="F12" t="s">
        <v>30</v>
      </c>
    </row>
    <row r="13" spans="1:21" ht="15" customHeight="1" x14ac:dyDescent="0.25">
      <c r="A13" s="4">
        <v>10</v>
      </c>
      <c r="B13" s="4">
        <v>1</v>
      </c>
      <c r="C13" s="4">
        <v>15</v>
      </c>
      <c r="D13" s="4">
        <v>96</v>
      </c>
      <c r="F13" t="str">
        <f>TEXT(DEC2BIN(A13),"00000000")&amp;TEXT(DEC2BIN(B13),"00000000")&amp;TEXT(DEC2BIN(C13),"00000000")&amp;TEXT(DEC2BIN(D13),"00000000")</f>
        <v>00001010000000010000111101100000</v>
      </c>
    </row>
    <row r="14" spans="1:21" ht="15" customHeight="1" x14ac:dyDescent="0.25">
      <c r="A14" t="str">
        <f>TEXT(DEC2BIN(A13),"00000000")</f>
        <v>00001010</v>
      </c>
      <c r="B14" t="str">
        <f t="shared" ref="B14:D14" si="6">TEXT(DEC2BIN(B13),"00000000")</f>
        <v>00000001</v>
      </c>
      <c r="C14" t="str">
        <f t="shared" si="6"/>
        <v>00001111</v>
      </c>
      <c r="D14" t="str">
        <f t="shared" si="6"/>
        <v>01100000</v>
      </c>
      <c r="P14" s="3"/>
      <c r="Q14" s="3"/>
    </row>
    <row r="15" spans="1:21" ht="30" x14ac:dyDescent="0.25">
      <c r="B15" s="1"/>
      <c r="M15" t="s">
        <v>12</v>
      </c>
      <c r="N15" t="s">
        <v>17</v>
      </c>
      <c r="O15" s="2" t="s">
        <v>23</v>
      </c>
      <c r="Q15" t="s">
        <v>12</v>
      </c>
      <c r="R15" t="s">
        <v>17</v>
      </c>
      <c r="S15" s="2" t="s">
        <v>23</v>
      </c>
    </row>
    <row r="16" spans="1:21" x14ac:dyDescent="0.25">
      <c r="M16" s="3">
        <v>1</v>
      </c>
      <c r="N16" s="5">
        <f>2^(32-M16)-2</f>
        <v>2147483646</v>
      </c>
      <c r="O16" s="5">
        <f>N16+2</f>
        <v>2147483648</v>
      </c>
      <c r="Q16" s="3">
        <v>17</v>
      </c>
      <c r="R16">
        <f>2^(32-Q16)-2</f>
        <v>32766</v>
      </c>
      <c r="S16">
        <f>R16+2</f>
        <v>32768</v>
      </c>
    </row>
    <row r="17" spans="1:19" x14ac:dyDescent="0.25">
      <c r="M17" s="3">
        <v>2</v>
      </c>
      <c r="N17" s="5">
        <f t="shared" ref="N17:N31" si="7">2^(32-M17)-2</f>
        <v>1073741822</v>
      </c>
      <c r="O17" s="5">
        <f t="shared" ref="O17:O31" si="8">N17+2</f>
        <v>1073741824</v>
      </c>
      <c r="Q17" s="3">
        <v>18</v>
      </c>
      <c r="R17">
        <f t="shared" ref="R17:R31" si="9">2^(32-Q17)-2</f>
        <v>16382</v>
      </c>
      <c r="S17">
        <f t="shared" ref="S17:S31" si="10">R17+2</f>
        <v>16384</v>
      </c>
    </row>
    <row r="18" spans="1:19" x14ac:dyDescent="0.25">
      <c r="A18" t="s">
        <v>27</v>
      </c>
      <c r="D18" t="s">
        <v>29</v>
      </c>
      <c r="M18" s="3">
        <v>3</v>
      </c>
      <c r="N18" s="5">
        <f t="shared" si="7"/>
        <v>536870910</v>
      </c>
      <c r="O18" s="5">
        <f t="shared" si="8"/>
        <v>536870912</v>
      </c>
      <c r="Q18" s="3">
        <v>19</v>
      </c>
      <c r="R18">
        <f t="shared" si="9"/>
        <v>8190</v>
      </c>
      <c r="S18">
        <f t="shared" si="10"/>
        <v>8192</v>
      </c>
    </row>
    <row r="19" spans="1:19" x14ac:dyDescent="0.25">
      <c r="A19" t="str">
        <f>BIN2DEC(LEFT(LEFT(F13,32-O11)&amp;SUBSTITUTE(RIGHT(F13,O11),"1","0"),8)) &amp; "." &amp; BIN2DEC(MID(LEFT(F13,32-O11) &amp; SUBSTITUTE(RIGHT(F13,O11),"1","0"),9,8)) &amp; "." &amp; BIN2DEC(MID(LEFT(F13,32-O11) &amp; SUBSTITUTE(RIGHT(F13,O11),"1","0"),17,8)) &amp; "." &amp; BIN2DEC(MID(LEFT(F13,32-O11) &amp; SUBSTITUTE(RIGHT(F13,O11),"1","0"),25,8))</f>
        <v>10.1.15.96</v>
      </c>
      <c r="D19" t="str">
        <f>BIN2DEC(LEFT(LEFT(F13,32-O11)&amp;SUBSTITUTE(RIGHT(F13,O11),"1","0"),8)) &amp; "." &amp; BIN2DEC(MID(LEFT(F13,32-O11) &amp; SUBSTITUTE(RIGHT(F13,O11),"1","0"),9,8)) &amp; "." &amp; BIN2DEC(MID(LEFT(F13,32-O11) &amp; SUBSTITUTE(RIGHT(F13,O11),"1","0"),17,8)) &amp; "." &amp; BIN2DEC(MID(LEFT(F13,32-O11) &amp; SUBSTITUTE(RIGHT(F13,O11),"1","0"),25,8)+1)</f>
        <v>10.1.15.97</v>
      </c>
      <c r="M19" s="3">
        <v>4</v>
      </c>
      <c r="N19" s="5">
        <f t="shared" si="7"/>
        <v>268435454</v>
      </c>
      <c r="O19" s="5">
        <f t="shared" si="8"/>
        <v>268435456</v>
      </c>
      <c r="Q19" s="3">
        <v>20</v>
      </c>
      <c r="R19">
        <f t="shared" si="9"/>
        <v>4094</v>
      </c>
      <c r="S19">
        <f t="shared" si="10"/>
        <v>4096</v>
      </c>
    </row>
    <row r="20" spans="1:19" x14ac:dyDescent="0.25">
      <c r="M20" s="3">
        <v>5</v>
      </c>
      <c r="N20" s="5">
        <f t="shared" si="7"/>
        <v>134217726</v>
      </c>
      <c r="O20" s="5">
        <f t="shared" si="8"/>
        <v>134217728</v>
      </c>
      <c r="Q20" s="3">
        <v>21</v>
      </c>
      <c r="R20">
        <f t="shared" si="9"/>
        <v>2046</v>
      </c>
      <c r="S20">
        <f t="shared" si="10"/>
        <v>2048</v>
      </c>
    </row>
    <row r="21" spans="1:19" x14ac:dyDescent="0.25">
      <c r="A21" t="s">
        <v>28</v>
      </c>
      <c r="D21" t="s">
        <v>20</v>
      </c>
      <c r="M21" s="3">
        <v>6</v>
      </c>
      <c r="N21">
        <f t="shared" si="7"/>
        <v>67108862</v>
      </c>
      <c r="O21">
        <f t="shared" si="8"/>
        <v>67108864</v>
      </c>
      <c r="Q21" s="3">
        <v>22</v>
      </c>
      <c r="R21">
        <f t="shared" si="9"/>
        <v>1022</v>
      </c>
      <c r="S21">
        <f t="shared" si="10"/>
        <v>1024</v>
      </c>
    </row>
    <row r="22" spans="1:19" ht="15" customHeight="1" x14ac:dyDescent="0.25">
      <c r="A22" t="str">
        <f>BIN2DEC(LEFT(LEFT(F13,32-O11)&amp;SUBSTITUTE(RIGHT(F13,O11),"0","1"),8)) &amp; "." &amp; BIN2DEC(MID(LEFT(F13,32-O11) &amp; SUBSTITUTE(RIGHT(F13,O11),"0","1"),9,8)) &amp; "." &amp; BIN2DEC(MID(LEFT(F13,32-O11) &amp; SUBSTITUTE(RIGHT(F13,O11),"0","1"),17,8)) &amp; "." &amp; BIN2DEC(MID(LEFT(F13,32-O11) &amp; SUBSTITUTE(RIGHT(F13,O11),"0","1"),25,8))</f>
        <v>10.1.15.127</v>
      </c>
      <c r="D22" t="str">
        <f>BIN2DEC(LEFT(LEFT(F13,32-O11)&amp;SUBSTITUTE(RIGHT(F13,O11),"0","1"),8)) &amp; "." &amp; BIN2DEC(MID(LEFT(F13,32-O11) &amp; SUBSTITUTE(RIGHT(F13,O11),"0","1"),9,8)) &amp; "." &amp; BIN2DEC(MID(LEFT(F13,32-O11) &amp; SUBSTITUTE(RIGHT(F13,O11),"0","1"),17,8)) &amp; "." &amp; BIN2DEC(MID(LEFT(F13,32-O11) &amp; SUBSTITUTE(RIGHT(F13,O11),"0","1"),25,8)-1)</f>
        <v>10.1.15.126</v>
      </c>
      <c r="M22" s="3">
        <v>7</v>
      </c>
      <c r="N22">
        <f t="shared" si="7"/>
        <v>33554430</v>
      </c>
      <c r="O22">
        <f t="shared" si="8"/>
        <v>33554432</v>
      </c>
      <c r="Q22" s="3">
        <v>23</v>
      </c>
      <c r="R22">
        <f t="shared" si="9"/>
        <v>510</v>
      </c>
      <c r="S22">
        <f t="shared" si="10"/>
        <v>512</v>
      </c>
    </row>
    <row r="23" spans="1:19" x14ac:dyDescent="0.25">
      <c r="M23" s="3">
        <v>8</v>
      </c>
      <c r="N23">
        <f t="shared" si="7"/>
        <v>16777214</v>
      </c>
      <c r="O23">
        <f t="shared" si="8"/>
        <v>16777216</v>
      </c>
      <c r="Q23" s="3">
        <v>24</v>
      </c>
      <c r="R23">
        <f t="shared" si="9"/>
        <v>254</v>
      </c>
      <c r="S23">
        <f t="shared" si="10"/>
        <v>256</v>
      </c>
    </row>
    <row r="24" spans="1:19" x14ac:dyDescent="0.25">
      <c r="M24" s="3">
        <v>9</v>
      </c>
      <c r="N24">
        <f t="shared" si="7"/>
        <v>8388606</v>
      </c>
      <c r="O24">
        <f t="shared" si="8"/>
        <v>8388608</v>
      </c>
      <c r="Q24" s="3">
        <v>25</v>
      </c>
      <c r="R24">
        <f t="shared" si="9"/>
        <v>126</v>
      </c>
      <c r="S24">
        <f t="shared" si="10"/>
        <v>128</v>
      </c>
    </row>
    <row r="25" spans="1:19" x14ac:dyDescent="0.25">
      <c r="M25" s="3">
        <v>10</v>
      </c>
      <c r="N25">
        <f t="shared" si="7"/>
        <v>4194302</v>
      </c>
      <c r="O25">
        <f t="shared" si="8"/>
        <v>4194304</v>
      </c>
      <c r="Q25" s="3">
        <v>26</v>
      </c>
      <c r="R25">
        <f t="shared" si="9"/>
        <v>62</v>
      </c>
      <c r="S25">
        <f t="shared" si="10"/>
        <v>64</v>
      </c>
    </row>
    <row r="26" spans="1:19" x14ac:dyDescent="0.25">
      <c r="M26" s="3">
        <v>11</v>
      </c>
      <c r="N26">
        <f t="shared" si="7"/>
        <v>2097150</v>
      </c>
      <c r="O26">
        <f t="shared" si="8"/>
        <v>2097152</v>
      </c>
      <c r="Q26" s="3">
        <v>27</v>
      </c>
      <c r="R26">
        <f t="shared" si="9"/>
        <v>30</v>
      </c>
      <c r="S26">
        <f t="shared" si="10"/>
        <v>32</v>
      </c>
    </row>
    <row r="27" spans="1:19" x14ac:dyDescent="0.25">
      <c r="M27" s="3">
        <v>12</v>
      </c>
      <c r="N27">
        <f t="shared" si="7"/>
        <v>1048574</v>
      </c>
      <c r="O27">
        <f t="shared" si="8"/>
        <v>1048576</v>
      </c>
      <c r="Q27" s="3">
        <v>28</v>
      </c>
      <c r="R27">
        <f t="shared" si="9"/>
        <v>14</v>
      </c>
      <c r="S27">
        <f t="shared" si="10"/>
        <v>16</v>
      </c>
    </row>
    <row r="28" spans="1:19" x14ac:dyDescent="0.25">
      <c r="M28" s="3">
        <v>13</v>
      </c>
      <c r="N28">
        <f t="shared" si="7"/>
        <v>524286</v>
      </c>
      <c r="O28">
        <f t="shared" si="8"/>
        <v>524288</v>
      </c>
      <c r="Q28" s="3">
        <v>29</v>
      </c>
      <c r="R28">
        <f t="shared" si="9"/>
        <v>6</v>
      </c>
      <c r="S28">
        <f t="shared" si="10"/>
        <v>8</v>
      </c>
    </row>
    <row r="29" spans="1:19" x14ac:dyDescent="0.25">
      <c r="M29" s="3">
        <v>14</v>
      </c>
      <c r="N29">
        <f t="shared" si="7"/>
        <v>262142</v>
      </c>
      <c r="O29">
        <f t="shared" si="8"/>
        <v>262144</v>
      </c>
      <c r="Q29" s="3">
        <v>30</v>
      </c>
      <c r="R29">
        <f t="shared" si="9"/>
        <v>2</v>
      </c>
      <c r="S29">
        <f t="shared" si="10"/>
        <v>4</v>
      </c>
    </row>
    <row r="30" spans="1:19" x14ac:dyDescent="0.25">
      <c r="M30" s="3">
        <v>15</v>
      </c>
      <c r="N30">
        <f t="shared" si="7"/>
        <v>131070</v>
      </c>
      <c r="O30">
        <f t="shared" si="8"/>
        <v>131072</v>
      </c>
      <c r="Q30" s="3">
        <v>31</v>
      </c>
      <c r="R30">
        <f t="shared" si="9"/>
        <v>0</v>
      </c>
      <c r="S30">
        <f t="shared" si="10"/>
        <v>2</v>
      </c>
    </row>
    <row r="31" spans="1:19" x14ac:dyDescent="0.25">
      <c r="M31" s="3">
        <v>16</v>
      </c>
      <c r="N31">
        <f t="shared" si="7"/>
        <v>65534</v>
      </c>
      <c r="O31">
        <f t="shared" si="8"/>
        <v>65536</v>
      </c>
      <c r="Q31" s="3">
        <v>32</v>
      </c>
      <c r="R31">
        <f t="shared" si="9"/>
        <v>-1</v>
      </c>
      <c r="S31">
        <f t="shared" si="10"/>
        <v>1</v>
      </c>
    </row>
  </sheetData>
  <mergeCells count="2">
    <mergeCell ref="M9:N9"/>
    <mergeCell ref="M10:N10"/>
  </mergeCells>
  <phoneticPr fontId="1" type="noConversion"/>
  <conditionalFormatting sqref="C3">
    <cfRule type="containsText" dxfId="1" priority="2" operator="containsText" text="fix input">
      <formula>NOT(ISERROR(SEARCH("fix input",C3)))</formula>
    </cfRule>
  </conditionalFormatting>
  <conditionalFormatting sqref="M3:P3">
    <cfRule type="cellIs" dxfId="0" priority="1" operator="greaterThan">
      <formula>255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Moreland, Kevin T. CTR USA FORSCOM</dc:creator>
  <cp:lastModifiedBy>Moreland, Kevin T CTR USA NETCOM</cp:lastModifiedBy>
  <dcterms:created xsi:type="dcterms:W3CDTF">2022-05-25T20:03:08Z</dcterms:created>
  <dcterms:modified xsi:type="dcterms:W3CDTF">2022-08-23T21:25:31Z</dcterms:modified>
</cp:coreProperties>
</file>