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19416" windowHeight="10416" activeTab="2"/>
  </bookViews>
  <sheets>
    <sheet name="1" sheetId="1" r:id="rId1"/>
    <sheet name="2" sheetId="3" r:id="rId2"/>
    <sheet name="3" sheetId="2" r:id="rId3"/>
  </sheets>
  <calcPr calcId="144525"/>
</workbook>
</file>

<file path=xl/calcChain.xml><?xml version="1.0" encoding="utf-8"?>
<calcChain xmlns="http://schemas.openxmlformats.org/spreadsheetml/2006/main">
  <c r="D42" i="3" l="1"/>
  <c r="C42" i="3"/>
  <c r="D39" i="3"/>
  <c r="C39" i="3"/>
  <c r="D24" i="3"/>
  <c r="C24" i="3"/>
  <c r="D21" i="3"/>
  <c r="C21" i="3"/>
  <c r="D18" i="3"/>
  <c r="C18" i="3"/>
  <c r="D15" i="3"/>
  <c r="C15" i="3"/>
  <c r="D12" i="3"/>
  <c r="C12" i="3"/>
  <c r="D7" i="3"/>
  <c r="C7" i="3"/>
  <c r="C39" i="2"/>
  <c r="C42" i="2" s="1"/>
  <c r="C24" i="2"/>
  <c r="C21" i="2"/>
  <c r="C18" i="2"/>
  <c r="C15" i="2"/>
  <c r="C7" i="2"/>
  <c r="C12" i="2"/>
  <c r="C25" i="2" s="1"/>
  <c r="G10" i="3"/>
  <c r="G5" i="3"/>
  <c r="F10" i="2"/>
  <c r="F5" i="2"/>
  <c r="F12" i="2" s="1"/>
  <c r="F17" i="2" s="1"/>
  <c r="C27" i="2" l="1"/>
  <c r="F19" i="2" s="1"/>
  <c r="C25" i="3"/>
  <c r="C27" i="3" s="1"/>
  <c r="D25" i="3"/>
  <c r="D27" i="3" s="1"/>
  <c r="G12" i="3"/>
  <c r="G17" i="3" s="1"/>
  <c r="F20" i="2"/>
  <c r="G18" i="1"/>
  <c r="G17" i="1"/>
  <c r="G15" i="1"/>
  <c r="G10" i="1"/>
  <c r="G5" i="1"/>
  <c r="D27" i="1"/>
  <c r="C27" i="1"/>
  <c r="D25" i="1"/>
  <c r="C25" i="1"/>
  <c r="D20" i="1"/>
  <c r="C20" i="1"/>
  <c r="D17" i="1"/>
  <c r="C17" i="1"/>
  <c r="D12" i="1"/>
  <c r="C12" i="1"/>
  <c r="D10" i="1"/>
  <c r="C10" i="1"/>
  <c r="D6" i="1"/>
  <c r="C6" i="1"/>
  <c r="G19" i="3" l="1"/>
  <c r="G20" i="3"/>
</calcChain>
</file>

<file path=xl/sharedStrings.xml><?xml version="1.0" encoding="utf-8"?>
<sst xmlns="http://schemas.openxmlformats.org/spreadsheetml/2006/main" count="120" uniqueCount="62">
  <si>
    <t>Balance Sheet</t>
  </si>
  <si>
    <t>Cash</t>
  </si>
  <si>
    <t>Accounts Receivable</t>
  </si>
  <si>
    <t>Inventories</t>
  </si>
  <si>
    <t>Total Current Assets</t>
  </si>
  <si>
    <t>Property and Equipment</t>
  </si>
  <si>
    <t>Other Assets</t>
  </si>
  <si>
    <t>Total Long Term Assets</t>
  </si>
  <si>
    <t>Total Assets</t>
  </si>
  <si>
    <t>Accounts Payable</t>
  </si>
  <si>
    <t>Accrued Expenses</t>
  </si>
  <si>
    <t>Notes Payable Current</t>
  </si>
  <si>
    <t>Total Current Liabilities</t>
  </si>
  <si>
    <t>Notes Payable Long Term</t>
  </si>
  <si>
    <t>Total Liabilities</t>
  </si>
  <si>
    <t>Common Stock</t>
  </si>
  <si>
    <t>Additional paid-in Capital</t>
  </si>
  <si>
    <t>Retained Earnings</t>
  </si>
  <si>
    <t>Total Equity</t>
  </si>
  <si>
    <t>Total Liabilities and Equity</t>
  </si>
  <si>
    <t>Income Statement</t>
  </si>
  <si>
    <t>Revenue</t>
  </si>
  <si>
    <t>Cost of Goods Sold</t>
  </si>
  <si>
    <t>Gross Margin</t>
  </si>
  <si>
    <t>Research Development</t>
  </si>
  <si>
    <t>S,G and A Expenses</t>
  </si>
  <si>
    <t>Operating Margin</t>
  </si>
  <si>
    <t>Interest Expense</t>
  </si>
  <si>
    <t>Other Income and Expenses</t>
  </si>
  <si>
    <t>Net Profit</t>
  </si>
  <si>
    <t>Return in Assets</t>
  </si>
  <si>
    <t>Return on Equity</t>
  </si>
  <si>
    <t>Assets</t>
  </si>
  <si>
    <t>Current Assets:</t>
  </si>
  <si>
    <t>Fixed Assets:</t>
  </si>
  <si>
    <t>Store Equipment</t>
  </si>
  <si>
    <t>Less: Accumulated Depreciation</t>
  </si>
  <si>
    <t>Office Equipment</t>
  </si>
  <si>
    <t>Vehicle</t>
  </si>
  <si>
    <t>Furniture and Fixture</t>
  </si>
  <si>
    <t>Building Improvement</t>
  </si>
  <si>
    <t>Total Fixed Assets</t>
  </si>
  <si>
    <t>Liabilities and Capital</t>
  </si>
  <si>
    <t>Current Liabilities:</t>
  </si>
  <si>
    <t>Contribution Payable</t>
  </si>
  <si>
    <t>Partnership Equity</t>
  </si>
  <si>
    <t>Catalla, Capital</t>
  </si>
  <si>
    <t>Edra, Capital</t>
  </si>
  <si>
    <t>Escosia, Capital</t>
  </si>
  <si>
    <t>Total Partnership Equity</t>
  </si>
  <si>
    <t>Total Liabilities and Capital</t>
  </si>
  <si>
    <t>Depreciation Expense</t>
  </si>
  <si>
    <t>Sales</t>
  </si>
  <si>
    <t>COGS</t>
  </si>
  <si>
    <t>Selling Expense</t>
  </si>
  <si>
    <t>Administrative Expense</t>
  </si>
  <si>
    <t>Total Operating Expense</t>
  </si>
  <si>
    <t>Operating Income</t>
  </si>
  <si>
    <t>Income Tax Expense</t>
  </si>
  <si>
    <t>Percentage Tax Expense</t>
  </si>
  <si>
    <t>Net Income (Loss)</t>
  </si>
  <si>
    <t>Return on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</si>
</sst>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3" xfId="0" applyFont="1" applyBorder="1" applyAlignment="1">
      <alignment wrapText="1"/>
    </xf>
    <xf numFmtId="4" fontId="2" fillId="0" borderId="4" xfId="0" applyNumberFormat="1" applyFont="1" applyBorder="1" applyAlignment="1">
      <alignment horizontal="center" wrapText="1"/>
    </xf>
    <xf numFmtId="0" fontId="2" fillId="0" borderId="0" xfId="0" applyFont="1"/>
    <xf numFmtId="0" fontId="2" fillId="0" borderId="3" xfId="0" applyFont="1" applyBorder="1" applyAlignment="1">
      <alignment vertical="center" wrapText="1"/>
    </xf>
    <xf numFmtId="4" fontId="3" fillId="0" borderId="4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4" fontId="2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0" fontId="0" fillId="0" borderId="0" xfId="0" applyNumberFormat="1"/>
    <xf numFmtId="4" fontId="2" fillId="0" borderId="2" xfId="0" applyNumberFormat="1" applyFont="1" applyBorder="1" applyAlignment="1">
      <alignment horizontal="right" wrapText="1"/>
    </xf>
    <xf numFmtId="4" fontId="2" fillId="0" borderId="4" xfId="0" applyNumberFormat="1" applyFont="1" applyBorder="1" applyAlignment="1">
      <alignment horizontal="right" wrapText="1"/>
    </xf>
    <xf numFmtId="0" fontId="3" fillId="0" borderId="0" xfId="0" applyFont="1"/>
    <xf numFmtId="4" fontId="2" fillId="0" borderId="4" xfId="0" applyNumberFormat="1" applyFont="1" applyBorder="1" applyAlignment="1">
      <alignment wrapText="1"/>
    </xf>
    <xf numFmtId="0" fontId="2" fillId="0" borderId="0" xfId="0" applyFont="1"/>
    <xf numFmtId="10" fontId="2" fillId="0" borderId="0" xfId="0" applyNumberFormat="1" applyFont="1"/>
    <xf numFmtId="0" fontId="2" fillId="0" borderId="6" xfId="0" applyFont="1" applyBorder="1" applyAlignment="1">
      <alignment wrapText="1"/>
    </xf>
    <xf numFmtId="0" fontId="3" fillId="0" borderId="5" xfId="0" applyFont="1" applyBorder="1"/>
    <xf numFmtId="43" fontId="2" fillId="0" borderId="0" xfId="1" applyFont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G27"/>
  <sheetViews>
    <sheetView topLeftCell="A2" workbookViewId="0">
      <selection activeCell="C23" sqref="C23"/>
    </sheetView>
  </sheetViews>
  <sheetFormatPr defaultRowHeight="15.6" x14ac:dyDescent="0.3"/>
  <cols>
    <col min="2" max="2" width="26.109375" style="18" customWidth="1"/>
    <col min="3" max="3" width="11.6640625" style="22" customWidth="1"/>
    <col min="4" max="4" width="12.33203125" style="22" customWidth="1"/>
    <col min="5" max="5" width="8.77734375" style="18" customWidth="1"/>
    <col min="6" max="6" width="24.44140625" style="18" customWidth="1"/>
    <col min="7" max="7" width="11.44140625" style="22" bestFit="1" customWidth="1"/>
  </cols>
  <sheetData>
    <row r="2" spans="2:7" x14ac:dyDescent="0.3">
      <c r="B2" s="16" t="s">
        <v>0</v>
      </c>
      <c r="F2" s="16" t="s">
        <v>20</v>
      </c>
    </row>
    <row r="3" spans="2:7" x14ac:dyDescent="0.3">
      <c r="B3" s="18" t="s">
        <v>1</v>
      </c>
      <c r="C3" s="22">
        <v>1186</v>
      </c>
      <c r="D3" s="22">
        <v>124</v>
      </c>
      <c r="F3" s="18" t="s">
        <v>21</v>
      </c>
      <c r="G3" s="22">
        <v>55656</v>
      </c>
    </row>
    <row r="4" spans="2:7" x14ac:dyDescent="0.3">
      <c r="B4" s="18" t="s">
        <v>2</v>
      </c>
      <c r="C4" s="22">
        <v>3884</v>
      </c>
      <c r="D4" s="22">
        <v>3026</v>
      </c>
      <c r="F4" s="18" t="s">
        <v>22</v>
      </c>
      <c r="G4" s="22">
        <v>41454</v>
      </c>
    </row>
    <row r="5" spans="2:7" x14ac:dyDescent="0.3">
      <c r="B5" s="18" t="s">
        <v>3</v>
      </c>
      <c r="C5" s="22">
        <v>8355</v>
      </c>
      <c r="D5" s="22">
        <v>7651</v>
      </c>
      <c r="F5" s="18" t="s">
        <v>23</v>
      </c>
      <c r="G5" s="22">
        <f>G3-G4</f>
        <v>14202</v>
      </c>
    </row>
    <row r="6" spans="2:7" x14ac:dyDescent="0.3">
      <c r="B6" s="18" t="s">
        <v>4</v>
      </c>
      <c r="C6" s="22">
        <f>SUM(C3:C5)</f>
        <v>13425</v>
      </c>
      <c r="D6" s="22">
        <f>SUM(D3:D5)</f>
        <v>10801</v>
      </c>
    </row>
    <row r="7" spans="2:7" x14ac:dyDescent="0.3">
      <c r="F7" s="18" t="s">
        <v>24</v>
      </c>
      <c r="G7" s="22">
        <v>2046</v>
      </c>
    </row>
    <row r="8" spans="2:7" x14ac:dyDescent="0.3">
      <c r="B8" s="18" t="s">
        <v>5</v>
      </c>
      <c r="C8" s="22">
        <v>4320</v>
      </c>
      <c r="D8" s="22">
        <v>4516</v>
      </c>
      <c r="F8" s="18" t="s">
        <v>25</v>
      </c>
      <c r="G8" s="22">
        <v>6528</v>
      </c>
    </row>
    <row r="9" spans="2:7" x14ac:dyDescent="0.3">
      <c r="B9" s="18" t="s">
        <v>6</v>
      </c>
      <c r="C9" s="22">
        <v>578</v>
      </c>
      <c r="D9" s="22">
        <v>322</v>
      </c>
    </row>
    <row r="10" spans="2:7" x14ac:dyDescent="0.3">
      <c r="B10" s="18" t="s">
        <v>7</v>
      </c>
      <c r="C10" s="22">
        <f>SUM(C8:C9)</f>
        <v>4898</v>
      </c>
      <c r="D10" s="22">
        <f>SUM(D8:D9)</f>
        <v>4838</v>
      </c>
      <c r="F10" s="18" t="s">
        <v>26</v>
      </c>
      <c r="G10" s="22">
        <f>G5-(G7+G8)</f>
        <v>5628</v>
      </c>
    </row>
    <row r="12" spans="2:7" x14ac:dyDescent="0.3">
      <c r="B12" s="18" t="s">
        <v>8</v>
      </c>
      <c r="C12" s="22">
        <f>C6+C10</f>
        <v>18323</v>
      </c>
      <c r="D12" s="22">
        <f>D6+D10</f>
        <v>15639</v>
      </c>
      <c r="F12" s="18" t="s">
        <v>27</v>
      </c>
      <c r="G12" s="22">
        <v>465</v>
      </c>
    </row>
    <row r="13" spans="2:7" x14ac:dyDescent="0.3">
      <c r="F13" s="18" t="s">
        <v>28</v>
      </c>
      <c r="G13" s="22">
        <v>1368</v>
      </c>
    </row>
    <row r="14" spans="2:7" x14ac:dyDescent="0.3">
      <c r="B14" s="18" t="s">
        <v>9</v>
      </c>
      <c r="C14" s="22">
        <v>1670</v>
      </c>
      <c r="D14" s="22">
        <v>2644</v>
      </c>
    </row>
    <row r="15" spans="2:7" x14ac:dyDescent="0.3">
      <c r="B15" s="18" t="s">
        <v>10</v>
      </c>
      <c r="C15" s="22">
        <v>1334</v>
      </c>
      <c r="D15" s="22">
        <v>1491</v>
      </c>
      <c r="F15" s="18" t="s">
        <v>29</v>
      </c>
      <c r="G15" s="22">
        <f>G10-(G12+G13)</f>
        <v>3795</v>
      </c>
    </row>
    <row r="16" spans="2:7" x14ac:dyDescent="0.3">
      <c r="B16" s="18" t="s">
        <v>11</v>
      </c>
      <c r="C16" s="22">
        <v>788</v>
      </c>
      <c r="D16" s="22">
        <v>761</v>
      </c>
    </row>
    <row r="17" spans="2:7" x14ac:dyDescent="0.3">
      <c r="B17" s="18" t="s">
        <v>12</v>
      </c>
      <c r="C17" s="22">
        <f>SUM(C14:C16)</f>
        <v>3792</v>
      </c>
      <c r="D17" s="22">
        <f>SUM(D14:D16)</f>
        <v>4896</v>
      </c>
      <c r="F17" s="18" t="s">
        <v>30</v>
      </c>
      <c r="G17" s="23">
        <f>G15/AVERAGE(C12:D12)</f>
        <v>0.2234850715505565</v>
      </c>
    </row>
    <row r="18" spans="2:7" x14ac:dyDescent="0.3">
      <c r="F18" s="18" t="s">
        <v>31</v>
      </c>
      <c r="G18" s="23">
        <f>G15/AVERAGE(C25:D25)</f>
        <v>0.40131126738222389</v>
      </c>
    </row>
    <row r="19" spans="2:7" x14ac:dyDescent="0.3">
      <c r="B19" s="18" t="s">
        <v>13</v>
      </c>
      <c r="C19" s="22">
        <v>3177</v>
      </c>
      <c r="D19" s="22">
        <v>3244</v>
      </c>
    </row>
    <row r="20" spans="2:7" x14ac:dyDescent="0.3">
      <c r="B20" s="18" t="s">
        <v>14</v>
      </c>
      <c r="C20" s="22">
        <f>C17+C19</f>
        <v>6969</v>
      </c>
      <c r="D20" s="22">
        <f>D17+D19</f>
        <v>8140</v>
      </c>
    </row>
    <row r="22" spans="2:7" x14ac:dyDescent="0.3">
      <c r="B22" s="18" t="s">
        <v>15</v>
      </c>
      <c r="C22" s="22">
        <v>453</v>
      </c>
      <c r="D22" s="22">
        <v>453</v>
      </c>
    </row>
    <row r="23" spans="2:7" x14ac:dyDescent="0.3">
      <c r="B23" s="18" t="s">
        <v>16</v>
      </c>
      <c r="C23" s="22">
        <v>4562</v>
      </c>
      <c r="D23" s="22">
        <v>4562</v>
      </c>
    </row>
    <row r="24" spans="2:7" x14ac:dyDescent="0.3">
      <c r="B24" s="18" t="s">
        <v>17</v>
      </c>
      <c r="C24" s="22">
        <v>6339</v>
      </c>
      <c r="D24" s="22">
        <v>2544</v>
      </c>
    </row>
    <row r="25" spans="2:7" x14ac:dyDescent="0.3">
      <c r="B25" s="18" t="s">
        <v>18</v>
      </c>
      <c r="C25" s="22">
        <f>SUM(C22:C24)</f>
        <v>11354</v>
      </c>
      <c r="D25" s="22">
        <f>SUM(D22:D24)</f>
        <v>7559</v>
      </c>
    </row>
    <row r="27" spans="2:7" x14ac:dyDescent="0.3">
      <c r="B27" s="18" t="s">
        <v>19</v>
      </c>
      <c r="C27" s="22">
        <f>C20+C25</f>
        <v>18323</v>
      </c>
      <c r="D27" s="22">
        <f>D20+D25</f>
        <v>15699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G42"/>
  <sheetViews>
    <sheetView workbookViewId="0">
      <selection activeCell="E3" sqref="E3"/>
    </sheetView>
  </sheetViews>
  <sheetFormatPr defaultRowHeight="15.6" x14ac:dyDescent="0.3"/>
  <cols>
    <col min="2" max="2" width="30.109375" style="18" customWidth="1"/>
    <col min="3" max="3" width="11.6640625" style="22" customWidth="1"/>
    <col min="4" max="4" width="12.33203125" style="22" customWidth="1"/>
    <col min="5" max="5" width="8.77734375" style="18" customWidth="1"/>
    <col min="6" max="6" width="24.44140625" style="18" customWidth="1"/>
    <col min="7" max="7" width="12.88671875" style="22" customWidth="1"/>
    <col min="8" max="8" width="4.21875" customWidth="1"/>
  </cols>
  <sheetData>
    <row r="1" spans="2:7" ht="16.2" thickBot="1" x14ac:dyDescent="0.35"/>
    <row r="2" spans="2:7" ht="16.2" thickBot="1" x14ac:dyDescent="0.35">
      <c r="B2" s="11" t="s">
        <v>0</v>
      </c>
      <c r="C2" s="7"/>
      <c r="D2" s="12"/>
      <c r="F2" s="21" t="s">
        <v>20</v>
      </c>
      <c r="G2" s="18"/>
    </row>
    <row r="3" spans="2:7" ht="16.2" thickBot="1" x14ac:dyDescent="0.35">
      <c r="B3" s="1" t="s">
        <v>32</v>
      </c>
      <c r="C3" s="8"/>
      <c r="D3" s="9"/>
      <c r="F3" s="20" t="s">
        <v>52</v>
      </c>
      <c r="G3" s="14">
        <v>1509508.82</v>
      </c>
    </row>
    <row r="4" spans="2:7" ht="16.2" thickBot="1" x14ac:dyDescent="0.35">
      <c r="B4" s="1" t="s">
        <v>33</v>
      </c>
      <c r="C4" s="8"/>
      <c r="D4" s="9"/>
      <c r="F4" s="1" t="s">
        <v>53</v>
      </c>
      <c r="G4" s="17">
        <v>257921.66</v>
      </c>
    </row>
    <row r="5" spans="2:7" ht="16.2" thickBot="1" x14ac:dyDescent="0.35">
      <c r="B5" s="1" t="s">
        <v>1</v>
      </c>
      <c r="C5" s="2">
        <v>46213.75</v>
      </c>
      <c r="D5" s="10">
        <v>47138.02</v>
      </c>
      <c r="F5" s="1" t="s">
        <v>23</v>
      </c>
      <c r="G5" s="15">
        <f>G3-G4</f>
        <v>1251587.1600000001</v>
      </c>
    </row>
    <row r="6" spans="2:7" ht="16.2" thickBot="1" x14ac:dyDescent="0.35">
      <c r="B6" s="1" t="s">
        <v>22</v>
      </c>
      <c r="C6" s="2">
        <v>373523.1</v>
      </c>
      <c r="D6" s="10">
        <v>380993.56</v>
      </c>
      <c r="F6" s="1"/>
      <c r="G6" s="15"/>
    </row>
    <row r="7" spans="2:7" ht="16.2" thickBot="1" x14ac:dyDescent="0.35">
      <c r="B7" s="1" t="s">
        <v>4</v>
      </c>
      <c r="C7" s="2">
        <f>C5+C6</f>
        <v>419736.85</v>
      </c>
      <c r="D7" s="2">
        <f>D5+D6</f>
        <v>428131.58</v>
      </c>
      <c r="F7" s="1" t="s">
        <v>54</v>
      </c>
      <c r="G7" s="15"/>
    </row>
    <row r="8" spans="2:7" ht="16.2" thickBot="1" x14ac:dyDescent="0.35">
      <c r="B8" s="1"/>
      <c r="C8" s="8"/>
      <c r="D8" s="9"/>
      <c r="F8" s="1" t="s">
        <v>55</v>
      </c>
      <c r="G8" s="15">
        <v>1088143.1000000001</v>
      </c>
    </row>
    <row r="9" spans="2:7" ht="16.2" thickBot="1" x14ac:dyDescent="0.35">
      <c r="B9" s="1" t="s">
        <v>34</v>
      </c>
      <c r="C9" s="8"/>
      <c r="D9" s="9"/>
      <c r="F9" s="1" t="s">
        <v>51</v>
      </c>
      <c r="G9" s="15">
        <v>26510.91</v>
      </c>
    </row>
    <row r="10" spans="2:7" ht="16.2" thickBot="1" x14ac:dyDescent="0.35">
      <c r="B10" s="4" t="s">
        <v>35</v>
      </c>
      <c r="C10" s="2">
        <v>179900</v>
      </c>
      <c r="D10" s="10">
        <v>183498</v>
      </c>
      <c r="F10" s="1" t="s">
        <v>56</v>
      </c>
      <c r="G10" s="15">
        <f>G8+G9</f>
        <v>1114654.01</v>
      </c>
    </row>
    <row r="11" spans="2:7" ht="18.600000000000001" customHeight="1" thickBot="1" x14ac:dyDescent="0.35">
      <c r="B11" s="1" t="s">
        <v>36</v>
      </c>
      <c r="C11" s="2">
        <v>12023.33</v>
      </c>
      <c r="D11" s="10">
        <v>12263.8</v>
      </c>
      <c r="F11" s="1"/>
      <c r="G11" s="15"/>
    </row>
    <row r="12" spans="2:7" ht="16.2" thickBot="1" x14ac:dyDescent="0.35">
      <c r="B12" s="4"/>
      <c r="C12" s="2">
        <f>C10-C11</f>
        <v>167876.67</v>
      </c>
      <c r="D12" s="2">
        <f>D10-D11</f>
        <v>171234.2</v>
      </c>
      <c r="F12" s="1" t="s">
        <v>57</v>
      </c>
      <c r="G12" s="15">
        <f>G5-G10</f>
        <v>136933.15000000014</v>
      </c>
    </row>
    <row r="13" spans="2:7" ht="16.2" thickBot="1" x14ac:dyDescent="0.35">
      <c r="B13" s="4" t="s">
        <v>37</v>
      </c>
      <c r="C13" s="2">
        <v>32299.75</v>
      </c>
      <c r="D13" s="10">
        <v>32945.75</v>
      </c>
      <c r="F13" s="1"/>
      <c r="G13" s="15"/>
    </row>
    <row r="14" spans="2:7" ht="19.2" customHeight="1" thickBot="1" x14ac:dyDescent="0.35">
      <c r="B14" s="1" t="s">
        <v>36</v>
      </c>
      <c r="C14" s="2">
        <v>3229.98</v>
      </c>
      <c r="D14" s="10">
        <v>3294.57</v>
      </c>
      <c r="F14" s="1" t="s">
        <v>58</v>
      </c>
      <c r="G14" s="15">
        <v>56050.44</v>
      </c>
    </row>
    <row r="15" spans="2:7" ht="16.2" thickBot="1" x14ac:dyDescent="0.35">
      <c r="B15" s="4"/>
      <c r="C15" s="2">
        <f>C13-C14</f>
        <v>29069.77</v>
      </c>
      <c r="D15" s="2">
        <f>D13-D14</f>
        <v>29651.18</v>
      </c>
      <c r="F15" s="1" t="s">
        <v>59</v>
      </c>
      <c r="G15" s="15">
        <v>13949.06</v>
      </c>
    </row>
    <row r="16" spans="2:7" ht="16.2" thickBot="1" x14ac:dyDescent="0.35">
      <c r="B16" s="4" t="s">
        <v>38</v>
      </c>
      <c r="C16" s="2">
        <v>80000</v>
      </c>
      <c r="D16" s="10">
        <v>81600</v>
      </c>
      <c r="F16" s="1"/>
      <c r="G16" s="15"/>
    </row>
    <row r="17" spans="2:7" ht="18.600000000000001" customHeight="1" thickBot="1" x14ac:dyDescent="0.35">
      <c r="B17" s="1" t="s">
        <v>36</v>
      </c>
      <c r="C17" s="2">
        <v>8000</v>
      </c>
      <c r="D17" s="10">
        <v>8160</v>
      </c>
      <c r="F17" s="1" t="s">
        <v>60</v>
      </c>
      <c r="G17" s="15">
        <f>G12-SUM(G14:G15)</f>
        <v>66933.65000000014</v>
      </c>
    </row>
    <row r="18" spans="2:7" ht="16.2" thickBot="1" x14ac:dyDescent="0.35">
      <c r="B18" s="4"/>
      <c r="C18" s="2">
        <f>C16-C17</f>
        <v>72000</v>
      </c>
      <c r="D18" s="2">
        <f>D16-D17</f>
        <v>73440</v>
      </c>
    </row>
    <row r="19" spans="2:7" ht="16.2" thickBot="1" x14ac:dyDescent="0.35">
      <c r="B19" s="4" t="s">
        <v>39</v>
      </c>
      <c r="C19" s="2">
        <v>2576</v>
      </c>
      <c r="D19" s="10">
        <v>2627.52</v>
      </c>
      <c r="F19" s="18" t="s">
        <v>30</v>
      </c>
      <c r="G19" s="23">
        <f>G17/AVERAGE(C27:D27)</f>
        <v>7.9082108236956286E-2</v>
      </c>
    </row>
    <row r="20" spans="2:7" ht="19.2" customHeight="1" thickBot="1" x14ac:dyDescent="0.35">
      <c r="B20" s="1" t="s">
        <v>36</v>
      </c>
      <c r="C20" s="8">
        <v>257.60000000000002</v>
      </c>
      <c r="D20" s="9">
        <v>262.75</v>
      </c>
      <c r="F20" s="18" t="s">
        <v>31</v>
      </c>
      <c r="G20" s="23">
        <f>G17/AVERAGE(C39:D39)</f>
        <v>0.13381031553902484</v>
      </c>
    </row>
    <row r="21" spans="2:7" ht="16.2" thickBot="1" x14ac:dyDescent="0.35">
      <c r="B21" s="4"/>
      <c r="C21" s="2">
        <f>C19-C20</f>
        <v>2318.4</v>
      </c>
      <c r="D21" s="2">
        <f>D19-D20</f>
        <v>2364.77</v>
      </c>
    </row>
    <row r="22" spans="2:7" ht="16.2" thickBot="1" x14ac:dyDescent="0.35">
      <c r="B22" s="4" t="s">
        <v>40</v>
      </c>
      <c r="C22" s="2">
        <v>150000</v>
      </c>
      <c r="D22" s="10">
        <v>153000</v>
      </c>
    </row>
    <row r="23" spans="2:7" ht="16.2" thickBot="1" x14ac:dyDescent="0.35">
      <c r="B23" s="1" t="s">
        <v>36</v>
      </c>
      <c r="C23" s="2">
        <v>3000</v>
      </c>
      <c r="D23" s="10">
        <v>3060</v>
      </c>
    </row>
    <row r="24" spans="2:7" ht="16.2" thickBot="1" x14ac:dyDescent="0.35">
      <c r="B24" s="1"/>
      <c r="C24" s="2">
        <f>C22-C23</f>
        <v>147000</v>
      </c>
      <c r="D24" s="2">
        <f>D22-D23</f>
        <v>149940</v>
      </c>
    </row>
    <row r="25" spans="2:7" ht="16.2" thickBot="1" x14ac:dyDescent="0.35">
      <c r="B25" s="1" t="s">
        <v>41</v>
      </c>
      <c r="C25" s="2">
        <f>C12+C15+C18+C21+C24</f>
        <v>418264.84</v>
      </c>
      <c r="D25" s="2">
        <f>D12+D15+D18+D21+D24</f>
        <v>426630.15</v>
      </c>
    </row>
    <row r="26" spans="2:7" ht="16.2" thickBot="1" x14ac:dyDescent="0.35">
      <c r="B26" s="1"/>
      <c r="C26" s="8"/>
      <c r="D26" s="9"/>
    </row>
    <row r="27" spans="2:7" ht="16.2" thickBot="1" x14ac:dyDescent="0.35">
      <c r="B27" s="1" t="s">
        <v>8</v>
      </c>
      <c r="C27" s="5">
        <f>C7+C25</f>
        <v>838001.69</v>
      </c>
      <c r="D27" s="5">
        <f>D7+D25</f>
        <v>854761.73</v>
      </c>
    </row>
    <row r="28" spans="2:7" ht="16.2" thickBot="1" x14ac:dyDescent="0.35">
      <c r="B28" s="1"/>
      <c r="C28" s="8"/>
      <c r="D28" s="9"/>
    </row>
    <row r="29" spans="2:7" ht="16.2" thickBot="1" x14ac:dyDescent="0.35">
      <c r="B29" s="1" t="s">
        <v>42</v>
      </c>
      <c r="C29" s="8"/>
      <c r="D29" s="9"/>
    </row>
    <row r="30" spans="2:7" ht="16.2" thickBot="1" x14ac:dyDescent="0.35">
      <c r="B30" s="1" t="s">
        <v>43</v>
      </c>
      <c r="C30" s="8"/>
      <c r="D30" s="9"/>
    </row>
    <row r="31" spans="2:7" ht="16.2" thickBot="1" x14ac:dyDescent="0.35">
      <c r="B31" s="1" t="s">
        <v>44</v>
      </c>
      <c r="C31" s="2">
        <v>11785.6</v>
      </c>
      <c r="D31" s="10">
        <v>12021.31</v>
      </c>
    </row>
    <row r="32" spans="2:7" ht="16.2" thickBot="1" x14ac:dyDescent="0.35">
      <c r="B32" s="1"/>
      <c r="C32" s="8"/>
      <c r="D32" s="9"/>
    </row>
    <row r="33" spans="2:4" ht="16.2" thickBot="1" x14ac:dyDescent="0.35">
      <c r="B33" s="1" t="s">
        <v>14</v>
      </c>
      <c r="C33" s="2">
        <v>11785.6</v>
      </c>
      <c r="D33" s="10">
        <v>12021.31</v>
      </c>
    </row>
    <row r="34" spans="2:4" ht="16.2" thickBot="1" x14ac:dyDescent="0.35">
      <c r="B34" s="1"/>
      <c r="C34" s="8"/>
      <c r="D34" s="9"/>
    </row>
    <row r="35" spans="2:4" ht="16.2" thickBot="1" x14ac:dyDescent="0.35">
      <c r="B35" s="1" t="s">
        <v>45</v>
      </c>
      <c r="C35" s="8"/>
      <c r="D35" s="9"/>
    </row>
    <row r="36" spans="2:4" ht="16.2" thickBot="1" x14ac:dyDescent="0.35">
      <c r="B36" s="1" t="s">
        <v>46</v>
      </c>
      <c r="C36" s="2">
        <v>198104.13</v>
      </c>
      <c r="D36" s="10">
        <v>202066.21</v>
      </c>
    </row>
    <row r="37" spans="2:4" ht="16.2" thickBot="1" x14ac:dyDescent="0.35">
      <c r="B37" s="1" t="s">
        <v>47</v>
      </c>
      <c r="C37" s="2">
        <v>148578.1</v>
      </c>
      <c r="D37" s="10">
        <v>151549.66</v>
      </c>
    </row>
    <row r="38" spans="2:4" ht="16.2" thickBot="1" x14ac:dyDescent="0.35">
      <c r="B38" s="1" t="s">
        <v>48</v>
      </c>
      <c r="C38" s="2">
        <v>148578.1</v>
      </c>
      <c r="D38" s="10">
        <v>151549.66</v>
      </c>
    </row>
    <row r="39" spans="2:4" ht="16.2" thickBot="1" x14ac:dyDescent="0.35">
      <c r="B39" s="1" t="s">
        <v>49</v>
      </c>
      <c r="C39" s="2">
        <f>SUM(C36:C38)</f>
        <v>495260.32999999996</v>
      </c>
      <c r="D39" s="2">
        <f>SUM(D36:D38)</f>
        <v>505165.53</v>
      </c>
    </row>
    <row r="40" spans="2:4" ht="16.2" thickBot="1" x14ac:dyDescent="0.35">
      <c r="B40" s="1" t="s">
        <v>29</v>
      </c>
      <c r="C40" s="2">
        <v>330955.76</v>
      </c>
      <c r="D40" s="10">
        <v>337574.88</v>
      </c>
    </row>
    <row r="41" spans="2:4" ht="16.2" thickBot="1" x14ac:dyDescent="0.35">
      <c r="B41" s="1"/>
      <c r="C41" s="8"/>
      <c r="D41" s="9"/>
    </row>
    <row r="42" spans="2:4" ht="16.2" thickBot="1" x14ac:dyDescent="0.35">
      <c r="B42" s="1" t="s">
        <v>50</v>
      </c>
      <c r="C42" s="5">
        <f>C33+C39+C40</f>
        <v>838001.69</v>
      </c>
      <c r="D42" s="5">
        <f>D33+D39+D40</f>
        <v>854761.72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42"/>
  <sheetViews>
    <sheetView tabSelected="1" workbookViewId="0">
      <selection activeCell="E21" sqref="E21"/>
    </sheetView>
  </sheetViews>
  <sheetFormatPr defaultRowHeight="15.6" x14ac:dyDescent="0.3"/>
  <cols>
    <col min="2" max="2" width="30.88671875" style="3" customWidth="1"/>
    <col min="3" max="3" width="12.44140625" style="6" customWidth="1"/>
    <col min="5" max="5" width="29.5546875" style="3" customWidth="1"/>
    <col min="6" max="6" width="13.77734375" style="3" customWidth="1"/>
    <col min="7" max="7" width="8.88671875" style="3"/>
    <col min="8" max="8" width="23.77734375" style="3" customWidth="1"/>
    <col min="9" max="9" width="11.88671875" style="3" customWidth="1"/>
    <col min="10" max="10" width="11.33203125" customWidth="1"/>
    <col min="11" max="11" width="14.21875" customWidth="1"/>
    <col min="12" max="12" width="11" bestFit="1" customWidth="1"/>
    <col min="13" max="13" width="12.44140625" customWidth="1"/>
    <col min="14" max="14" width="12.33203125" customWidth="1"/>
  </cols>
  <sheetData>
    <row r="1" spans="2:10" ht="16.2" thickBot="1" x14ac:dyDescent="0.35"/>
    <row r="2" spans="2:10" ht="16.2" customHeight="1" thickBot="1" x14ac:dyDescent="0.35">
      <c r="B2" s="11" t="s">
        <v>0</v>
      </c>
      <c r="C2" s="7"/>
      <c r="E2" s="21" t="s">
        <v>20</v>
      </c>
      <c r="F2" s="18"/>
    </row>
    <row r="3" spans="2:10" ht="16.2" thickBot="1" x14ac:dyDescent="0.35">
      <c r="B3" s="1" t="s">
        <v>32</v>
      </c>
      <c r="C3" s="8"/>
      <c r="E3" s="20" t="s">
        <v>52</v>
      </c>
      <c r="F3" s="14">
        <v>1509508.82</v>
      </c>
    </row>
    <row r="4" spans="2:10" ht="16.2" thickBot="1" x14ac:dyDescent="0.35">
      <c r="B4" s="1" t="s">
        <v>33</v>
      </c>
      <c r="C4" s="8"/>
      <c r="E4" s="1" t="s">
        <v>53</v>
      </c>
      <c r="F4" s="17">
        <v>257921.66</v>
      </c>
    </row>
    <row r="5" spans="2:10" ht="16.2" customHeight="1" thickBot="1" x14ac:dyDescent="0.35">
      <c r="B5" s="1" t="s">
        <v>1</v>
      </c>
      <c r="C5" s="2">
        <v>46213.75</v>
      </c>
      <c r="E5" s="1" t="s">
        <v>23</v>
      </c>
      <c r="F5" s="15">
        <f>F3-F4</f>
        <v>1251587.1600000001</v>
      </c>
      <c r="H5" s="18"/>
    </row>
    <row r="6" spans="2:10" ht="16.2" thickBot="1" x14ac:dyDescent="0.35">
      <c r="B6" s="1" t="s">
        <v>22</v>
      </c>
      <c r="C6" s="2">
        <v>373523.1</v>
      </c>
      <c r="E6" s="1"/>
      <c r="F6" s="15"/>
    </row>
    <row r="7" spans="2:10" ht="16.2" thickBot="1" x14ac:dyDescent="0.35">
      <c r="B7" s="1" t="s">
        <v>4</v>
      </c>
      <c r="C7" s="2">
        <f>C5+C6</f>
        <v>419736.85</v>
      </c>
      <c r="E7" s="1" t="s">
        <v>54</v>
      </c>
      <c r="F7" s="15"/>
    </row>
    <row r="8" spans="2:10" ht="16.2" thickBot="1" x14ac:dyDescent="0.35">
      <c r="B8" s="1"/>
      <c r="C8" s="8"/>
      <c r="E8" s="1" t="s">
        <v>55</v>
      </c>
      <c r="F8" s="15">
        <v>1088143.1000000001</v>
      </c>
    </row>
    <row r="9" spans="2:10" ht="16.2" thickBot="1" x14ac:dyDescent="0.35">
      <c r="B9" s="1" t="s">
        <v>34</v>
      </c>
      <c r="C9" s="8"/>
      <c r="E9" s="1" t="s">
        <v>51</v>
      </c>
      <c r="F9" s="15">
        <v>26510.91</v>
      </c>
    </row>
    <row r="10" spans="2:10" ht="16.2" thickBot="1" x14ac:dyDescent="0.35">
      <c r="B10" s="4" t="s">
        <v>35</v>
      </c>
      <c r="C10" s="2">
        <v>179900</v>
      </c>
      <c r="E10" s="1" t="s">
        <v>56</v>
      </c>
      <c r="F10" s="15">
        <f>F8+F9</f>
        <v>1114654.01</v>
      </c>
      <c r="H10" s="18"/>
    </row>
    <row r="11" spans="2:10" ht="16.8" customHeight="1" thickBot="1" x14ac:dyDescent="0.35">
      <c r="B11" s="1" t="s">
        <v>36</v>
      </c>
      <c r="C11" s="2">
        <v>12023.33</v>
      </c>
      <c r="E11" s="1"/>
      <c r="F11" s="15"/>
      <c r="J11" s="13"/>
    </row>
    <row r="12" spans="2:10" ht="16.2" thickBot="1" x14ac:dyDescent="0.35">
      <c r="B12" s="4"/>
      <c r="C12" s="2">
        <f>C10-C11</f>
        <v>167876.67</v>
      </c>
      <c r="E12" s="1" t="s">
        <v>57</v>
      </c>
      <c r="F12" s="15">
        <f>F5-F10</f>
        <v>136933.15000000014</v>
      </c>
    </row>
    <row r="13" spans="2:10" ht="16.2" thickBot="1" x14ac:dyDescent="0.35">
      <c r="B13" s="4" t="s">
        <v>37</v>
      </c>
      <c r="C13" s="2">
        <v>32299.75</v>
      </c>
      <c r="E13" s="1"/>
      <c r="F13" s="15"/>
    </row>
    <row r="14" spans="2:10" ht="16.2" thickBot="1" x14ac:dyDescent="0.35">
      <c r="B14" s="1" t="s">
        <v>36</v>
      </c>
      <c r="C14" s="2">
        <v>3229.98</v>
      </c>
      <c r="E14" s="1" t="s">
        <v>58</v>
      </c>
      <c r="F14" s="15">
        <v>56050.44</v>
      </c>
    </row>
    <row r="15" spans="2:10" ht="16.2" thickBot="1" x14ac:dyDescent="0.35">
      <c r="B15" s="4"/>
      <c r="C15" s="2">
        <f>C13-C14</f>
        <v>29069.77</v>
      </c>
      <c r="E15" s="1" t="s">
        <v>59</v>
      </c>
      <c r="F15" s="15">
        <v>13949.06</v>
      </c>
    </row>
    <row r="16" spans="2:10" ht="17.399999999999999" customHeight="1" thickBot="1" x14ac:dyDescent="0.35">
      <c r="B16" s="4" t="s">
        <v>38</v>
      </c>
      <c r="C16" s="2">
        <v>80000</v>
      </c>
      <c r="E16" s="1"/>
      <c r="F16" s="15"/>
    </row>
    <row r="17" spans="2:8" ht="19.2" customHeight="1" thickBot="1" x14ac:dyDescent="0.35">
      <c r="B17" s="1" t="s">
        <v>36</v>
      </c>
      <c r="C17" s="2">
        <v>8000</v>
      </c>
      <c r="E17" s="1" t="s">
        <v>60</v>
      </c>
      <c r="F17" s="15">
        <f>F12-SUM(F14:F15)</f>
        <v>66933.65000000014</v>
      </c>
      <c r="H17" s="18"/>
    </row>
    <row r="18" spans="2:8" ht="16.2" thickBot="1" x14ac:dyDescent="0.35">
      <c r="B18" s="4"/>
      <c r="C18" s="2">
        <f>C16-C17</f>
        <v>72000</v>
      </c>
      <c r="E18" s="18"/>
      <c r="F18" s="18"/>
    </row>
    <row r="19" spans="2:8" ht="16.2" thickBot="1" x14ac:dyDescent="0.35">
      <c r="B19" s="4" t="s">
        <v>39</v>
      </c>
      <c r="C19" s="2">
        <v>2576</v>
      </c>
      <c r="E19" s="18" t="s">
        <v>61</v>
      </c>
      <c r="F19" s="19">
        <f>F17/C27</f>
        <v>7.9872929611872437E-2</v>
      </c>
    </row>
    <row r="20" spans="2:8" ht="16.2" thickBot="1" x14ac:dyDescent="0.35">
      <c r="B20" s="1" t="s">
        <v>36</v>
      </c>
      <c r="C20" s="8">
        <v>257.60000000000002</v>
      </c>
      <c r="E20" s="18" t="s">
        <v>31</v>
      </c>
      <c r="F20" s="19">
        <f>F17/C39</f>
        <v>0.13514841780281522</v>
      </c>
    </row>
    <row r="21" spans="2:8" ht="16.2" thickBot="1" x14ac:dyDescent="0.35">
      <c r="B21" s="4"/>
      <c r="C21" s="2">
        <f>C19-C20</f>
        <v>2318.4</v>
      </c>
    </row>
    <row r="22" spans="2:8" ht="16.2" thickBot="1" x14ac:dyDescent="0.35">
      <c r="B22" s="4" t="s">
        <v>40</v>
      </c>
      <c r="C22" s="2">
        <v>150000</v>
      </c>
    </row>
    <row r="23" spans="2:8" ht="16.2" thickBot="1" x14ac:dyDescent="0.35">
      <c r="B23" s="1" t="s">
        <v>36</v>
      </c>
      <c r="C23" s="2">
        <v>3000</v>
      </c>
    </row>
    <row r="24" spans="2:8" ht="16.2" thickBot="1" x14ac:dyDescent="0.35">
      <c r="B24" s="1"/>
      <c r="C24" s="2">
        <f>C22-C23</f>
        <v>147000</v>
      </c>
    </row>
    <row r="25" spans="2:8" ht="16.2" thickBot="1" x14ac:dyDescent="0.35">
      <c r="B25" s="1" t="s">
        <v>41</v>
      </c>
      <c r="C25" s="2">
        <f>C12+C15+C18+C21+C24</f>
        <v>418264.84</v>
      </c>
      <c r="E25" s="18"/>
    </row>
    <row r="26" spans="2:8" ht="16.2" thickBot="1" x14ac:dyDescent="0.35">
      <c r="B26" s="1"/>
      <c r="C26" s="8"/>
    </row>
    <row r="27" spans="2:8" ht="16.2" thickBot="1" x14ac:dyDescent="0.35">
      <c r="B27" s="1" t="s">
        <v>8</v>
      </c>
      <c r="C27" s="5">
        <f>C7+C25</f>
        <v>838001.69</v>
      </c>
      <c r="E27" s="18"/>
    </row>
    <row r="28" spans="2:8" ht="16.2" thickBot="1" x14ac:dyDescent="0.35">
      <c r="B28" s="1"/>
      <c r="C28" s="8"/>
    </row>
    <row r="29" spans="2:8" ht="16.2" thickBot="1" x14ac:dyDescent="0.35">
      <c r="B29" s="1" t="s">
        <v>42</v>
      </c>
      <c r="C29" s="8"/>
    </row>
    <row r="30" spans="2:8" ht="16.2" thickBot="1" x14ac:dyDescent="0.35">
      <c r="B30" s="1" t="s">
        <v>43</v>
      </c>
      <c r="C30" s="8"/>
    </row>
    <row r="31" spans="2:8" ht="16.2" thickBot="1" x14ac:dyDescent="0.35">
      <c r="B31" s="1" t="s">
        <v>44</v>
      </c>
      <c r="C31" s="2">
        <v>11785.6</v>
      </c>
    </row>
    <row r="32" spans="2:8" ht="16.2" thickBot="1" x14ac:dyDescent="0.35">
      <c r="B32" s="1"/>
      <c r="C32" s="8"/>
    </row>
    <row r="33" spans="2:5" ht="16.2" thickBot="1" x14ac:dyDescent="0.35">
      <c r="B33" s="1" t="s">
        <v>14</v>
      </c>
      <c r="C33" s="2">
        <v>11785.6</v>
      </c>
    </row>
    <row r="34" spans="2:5" ht="16.2" thickBot="1" x14ac:dyDescent="0.35">
      <c r="B34" s="1"/>
      <c r="C34" s="8"/>
    </row>
    <row r="35" spans="2:5" ht="16.2" thickBot="1" x14ac:dyDescent="0.35">
      <c r="B35" s="1" t="s">
        <v>45</v>
      </c>
      <c r="C35" s="8"/>
    </row>
    <row r="36" spans="2:5" ht="16.2" thickBot="1" x14ac:dyDescent="0.35">
      <c r="B36" s="1" t="s">
        <v>46</v>
      </c>
      <c r="C36" s="2">
        <v>198104.13</v>
      </c>
    </row>
    <row r="37" spans="2:5" ht="16.2" thickBot="1" x14ac:dyDescent="0.35">
      <c r="B37" s="1" t="s">
        <v>47</v>
      </c>
      <c r="C37" s="2">
        <v>148578.1</v>
      </c>
    </row>
    <row r="38" spans="2:5" ht="16.2" thickBot="1" x14ac:dyDescent="0.35">
      <c r="B38" s="1" t="s">
        <v>48</v>
      </c>
      <c r="C38" s="2">
        <v>148578.1</v>
      </c>
    </row>
    <row r="39" spans="2:5" ht="16.2" thickBot="1" x14ac:dyDescent="0.35">
      <c r="B39" s="1" t="s">
        <v>49</v>
      </c>
      <c r="C39" s="2">
        <f>SUM(C36:C38)</f>
        <v>495260.32999999996</v>
      </c>
      <c r="E39" s="18"/>
    </row>
    <row r="40" spans="2:5" ht="16.2" thickBot="1" x14ac:dyDescent="0.35">
      <c r="B40" s="1" t="s">
        <v>29</v>
      </c>
      <c r="C40" s="2">
        <v>330955.76</v>
      </c>
    </row>
    <row r="41" spans="2:5" ht="16.2" thickBot="1" x14ac:dyDescent="0.35">
      <c r="B41" s="1"/>
      <c r="C41" s="8"/>
    </row>
    <row r="42" spans="2:5" ht="16.2" thickBot="1" x14ac:dyDescent="0.35">
      <c r="B42" s="1" t="s">
        <v>50</v>
      </c>
      <c r="C42" s="5">
        <f>C33+C39+C40</f>
        <v>838001.69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EDRA</dc:creator>
  <cp:lastModifiedBy>Nohreen</cp:lastModifiedBy>
  <dcterms:created xsi:type="dcterms:W3CDTF">2022-03-18T01:12:19Z</dcterms:created>
  <dcterms:modified xsi:type="dcterms:W3CDTF">2022-03-24T02:05:50Z</dcterms:modified>
</cp:coreProperties>
</file>