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0" documentId="13_ncr:1_{6A7A25B7-F1F3-4FDB-8D92-E69E9AFCBF1F}" xr6:coauthVersionLast="47" xr6:coauthVersionMax="47" xr10:uidLastSave="{00000000-0000-0000-0000-000000000000}"/>
  <bookViews>
    <workbookView xWindow="-120" yWindow="-120" windowWidth="29040" windowHeight="1572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1" l="1"/>
  <c r="F14" i="11"/>
  <c r="E14" i="11"/>
  <c r="F13" i="11"/>
  <c r="E13" i="11"/>
  <c r="F12" i="11"/>
  <c r="F15" i="11"/>
  <c r="F11" i="11"/>
  <c r="E3" i="11"/>
  <c r="F5" i="11"/>
  <c r="F26" i="11"/>
  <c r="E26" i="11"/>
  <c r="F22" i="11"/>
  <c r="F20" i="11"/>
  <c r="E4" i="11"/>
  <c r="F16" i="11" s="1"/>
  <c r="D16" i="11"/>
  <c r="D17" i="11"/>
  <c r="D20" i="11"/>
  <c r="D22" i="11"/>
  <c r="D12" i="11"/>
  <c r="D9" i="11" s="1"/>
  <c r="H8" i="11" l="1"/>
  <c r="F2" i="11" l="1"/>
  <c r="E2" i="11"/>
  <c r="E10" i="11"/>
  <c r="E9" i="11" s="1"/>
  <c r="F10" i="11" l="1"/>
  <c r="I6" i="11"/>
  <c r="I7" i="11" s="1"/>
  <c r="H28" i="11"/>
  <c r="H27" i="11"/>
  <c r="E11" i="11" l="1"/>
  <c r="E12" i="11" s="1"/>
  <c r="H10" i="11"/>
  <c r="J6" i="11" l="1"/>
  <c r="K6" i="11" l="1"/>
  <c r="L6" i="11" l="1"/>
  <c r="M6" i="11" l="1"/>
  <c r="N6" i="11" l="1"/>
  <c r="O6" i="11" l="1"/>
  <c r="P6" i="11" l="1"/>
  <c r="P7" i="11" s="1"/>
  <c r="O7" i="11"/>
  <c r="N7" i="11"/>
  <c r="M7" i="11"/>
  <c r="L7" i="11"/>
  <c r="K7" i="11"/>
  <c r="J7" i="11"/>
  <c r="I5" i="11"/>
  <c r="P5" i="11" l="1"/>
  <c r="Q6" i="11"/>
  <c r="R6" i="11" l="1"/>
  <c r="S6" i="11" l="1"/>
  <c r="H26" i="11" l="1"/>
  <c r="T6" i="11"/>
  <c r="U6" i="11" l="1"/>
  <c r="V6" i="11" l="1"/>
  <c r="W6" i="11" l="1"/>
  <c r="W7" i="11" s="1"/>
  <c r="V7" i="11"/>
  <c r="U7" i="11"/>
  <c r="T7" i="11"/>
  <c r="S7" i="11"/>
  <c r="R7" i="11"/>
  <c r="Q7" i="11"/>
  <c r="W5" i="11" l="1"/>
  <c r="X6" i="11"/>
  <c r="Y6" i="11" s="1"/>
  <c r="Z6" i="11" l="1"/>
  <c r="AA6" i="11" l="1"/>
  <c r="AB6" i="11" l="1"/>
  <c r="AC6" i="11" l="1"/>
  <c r="AD6" i="11" l="1"/>
  <c r="AD7" i="11" s="1"/>
  <c r="AC7" i="11"/>
  <c r="AB7" i="11"/>
  <c r="AA7" i="11"/>
  <c r="Z7" i="11"/>
  <c r="Y7" i="11"/>
  <c r="X7" i="11"/>
  <c r="AE6" i="11" l="1"/>
  <c r="AF6" i="11" s="1"/>
  <c r="AG6" i="11" l="1"/>
  <c r="AH6" i="11" l="1"/>
  <c r="AI6" i="11" l="1"/>
  <c r="AJ6" i="11" l="1"/>
  <c r="AJ7" i="11" s="1"/>
  <c r="AI7" i="11"/>
  <c r="AH7" i="11"/>
  <c r="AG7" i="11"/>
  <c r="AF7" i="11"/>
  <c r="AE7" i="11"/>
  <c r="AD5" i="11"/>
  <c r="AK6" i="11" l="1"/>
  <c r="AL6" i="11" l="1"/>
  <c r="AM6" i="11" l="1"/>
  <c r="AN6" i="11" l="1"/>
  <c r="AO6" i="11" l="1"/>
  <c r="AP6" i="11" l="1"/>
  <c r="AQ6" i="11" l="1"/>
  <c r="AQ7" i="11" s="1"/>
  <c r="AP7" i="11"/>
  <c r="AO7" i="11"/>
  <c r="AN7" i="11"/>
  <c r="AM7" i="11"/>
  <c r="AL7" i="11"/>
  <c r="AK7" i="11"/>
  <c r="AR6" i="11" l="1"/>
  <c r="AR7" i="11" s="1"/>
  <c r="AK5" i="11"/>
  <c r="AS6" i="11" l="1"/>
  <c r="AS7" i="11" s="1"/>
  <c r="AR5" i="11"/>
  <c r="AT6" i="11" l="1"/>
  <c r="AT7" i="11" s="1"/>
  <c r="AU6" i="11" l="1"/>
  <c r="AU7" i="11" s="1"/>
  <c r="AV6" i="11" l="1"/>
  <c r="AV7" i="11" s="1"/>
  <c r="AW6" i="11" l="1"/>
  <c r="AW7" i="11" s="1"/>
  <c r="AX6" i="11" l="1"/>
  <c r="AY6" i="11" s="1"/>
  <c r="AY7" i="11" s="1"/>
  <c r="AX7" i="11" l="1"/>
  <c r="AZ6" i="11"/>
  <c r="AZ7" i="11" s="1"/>
  <c r="AY5" i="11"/>
  <c r="BA6" i="11" l="1"/>
  <c r="BA7" i="11" s="1"/>
  <c r="BB6" i="11" l="1"/>
  <c r="BB7" i="11" s="1"/>
  <c r="BC6" i="11" l="1"/>
  <c r="BC7" i="11" s="1"/>
  <c r="BD6" i="11" l="1"/>
  <c r="BD7" i="11" s="1"/>
  <c r="BE6" i="11" l="1"/>
  <c r="BE7" i="11" s="1"/>
  <c r="BF6" i="11" l="1"/>
  <c r="BF7" i="11" s="1"/>
  <c r="BF5" i="11" l="1"/>
  <c r="BG6" i="11"/>
  <c r="BG7" i="11" s="1"/>
  <c r="BH6" i="11" l="1"/>
  <c r="BH7" i="11" s="1"/>
  <c r="BI6" i="11" l="1"/>
  <c r="BI7" i="11" s="1"/>
  <c r="BJ6" i="11" l="1"/>
  <c r="BJ7" i="11" s="1"/>
  <c r="BK6" i="11" l="1"/>
  <c r="BK7" i="11" s="1"/>
  <c r="BL6" i="11" l="1"/>
  <c r="BL7" i="11" s="1"/>
  <c r="H15" i="11"/>
  <c r="F9" i="11"/>
  <c r="H9" i="11" s="1"/>
  <c r="E16" i="11" l="1"/>
  <c r="E20" i="11" l="1"/>
  <c r="E17" i="11"/>
  <c r="H16" i="11"/>
  <c r="F17" i="11" l="1"/>
  <c r="F19" i="11" s="1"/>
  <c r="E18" i="11"/>
  <c r="H17" i="11"/>
  <c r="H20" i="11"/>
  <c r="E21" i="11"/>
  <c r="F21" i="11" s="1"/>
  <c r="E22" i="11"/>
  <c r="E23" i="11" s="1"/>
  <c r="F23" i="11" s="1"/>
  <c r="E24" i="11" s="1"/>
  <c r="F24" i="11" s="1"/>
  <c r="E25" i="11" s="1"/>
  <c r="F25" i="11" s="1"/>
  <c r="F18" i="11" l="1"/>
  <c r="E19" i="11" s="1"/>
  <c r="H19" i="11" s="1"/>
  <c r="H18" i="11"/>
</calcChain>
</file>

<file path=xl/sharedStrings.xml><?xml version="1.0" encoding="utf-8"?>
<sst xmlns="http://schemas.openxmlformats.org/spreadsheetml/2006/main" count="65" uniqueCount="51">
  <si>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</si>
  <si>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Fait</t>
  </si>
  <si>
    <t>laps de temps</t>
  </si>
  <si>
    <t>Entrez le nom de la société dans la cellule B2.</t>
  </si>
  <si>
    <t>Etat global du projet :</t>
  </si>
  <si>
    <t>Entrez le nom du chef de projet dans la cellule B3. Entrez la date de début du projet dans la cellule E3. Début du projet : l’étiquette figure dans la cellule C3.</t>
  </si>
  <si>
    <t>Début du projet :</t>
  </si>
  <si>
    <t>Fin de projet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</si>
  <si>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</si>
  <si>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</si>
  <si>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</si>
  <si>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</si>
  <si>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TÂCHE</t>
  </si>
  <si>
    <t>ATTRIBUÉE
À</t>
  </si>
  <si>
    <t>AVANCEMENT</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</si>
  <si>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</si>
  <si>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</si>
  <si>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</si>
  <si>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</si>
  <si>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</si>
  <si>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Tous</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</si>
  <si>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</si>
  <si>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</si>
  <si>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</si>
  <si>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</si>
  <si>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</si>
  <si>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</si>
  <si>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Livrable 1 : Modélisation</t>
  </si>
  <si>
    <t>Reformulation de la problématique</t>
  </si>
  <si>
    <t>Calcul de complexité</t>
  </si>
  <si>
    <t xml:space="preserve">représentation formelle : </t>
  </si>
  <si>
    <t xml:space="preserve">    Objectif à optimiser</t>
  </si>
  <si>
    <t xml:space="preserve">    Problème</t>
  </si>
  <si>
    <t xml:space="preserve">    Données</t>
  </si>
  <si>
    <t>Green Graph</t>
  </si>
  <si>
    <t>CesiCSP</t>
  </si>
  <si>
    <t>Chef de projet : Leila</t>
  </si>
  <si>
    <t>Livrable 2 : final</t>
  </si>
  <si>
    <t xml:space="preserve">    mise à jour de la modélisation du livrable 1</t>
  </si>
  <si>
    <t xml:space="preserve">    Décrit les méthodes de résolution choisies : détails sur les algorithmes utilisés</t>
  </si>
  <si>
    <t>PARTIE 2 : Implémentation et exploitation</t>
  </si>
  <si>
    <t xml:space="preserve">    L’implémentation de ces algorithmes</t>
  </si>
  <si>
    <t xml:space="preserve">    Exploitation : Etude expérimentale</t>
  </si>
  <si>
    <t>Préparation de soutenance</t>
  </si>
  <si>
    <t xml:space="preserve">        Plan d'expérience</t>
  </si>
  <si>
    <t xml:space="preserve">        Benchmarks</t>
  </si>
  <si>
    <t xml:space="preserve">        Limitations / Améliorations possibles</t>
  </si>
  <si>
    <t>PARTIE 1 : modélisation</t>
  </si>
  <si>
    <t>Edwin</t>
  </si>
  <si>
    <t>Tom</t>
  </si>
  <si>
    <t>Leila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</si>
</sst>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1" applyNumberFormat="0" applyAlignment="0" applyProtection="0"/>
    <xf numFmtId="0" fontId="25" fillId="14" borderId="12" applyNumberFormat="0" applyAlignment="0" applyProtection="0"/>
    <xf numFmtId="0" fontId="26" fillId="14" borderId="11" applyNumberFormat="0" applyAlignment="0" applyProtection="0"/>
    <xf numFmtId="0" fontId="27" fillId="0" borderId="13" applyNumberFormat="0" applyFill="0" applyAlignment="0" applyProtection="0"/>
    <xf numFmtId="0" fontId="28" fillId="15" borderId="14" applyNumberFormat="0" applyAlignment="0" applyProtection="0"/>
    <xf numFmtId="0" fontId="29" fillId="0" borderId="0" applyNumberFormat="0" applyFill="0" applyBorder="0" applyAlignment="0" applyProtection="0"/>
    <xf numFmtId="0" fontId="9" fillId="16"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3" borderId="2" xfId="10" applyFill="1">
      <alignment horizontal="center" vertical="center"/>
    </xf>
    <xf numFmtId="167" fontId="0" fillId="7" borderId="2" xfId="0" applyNumberFormat="1" applyFill="1" applyBorder="1" applyAlignment="1">
      <alignment horizontal="center" vertical="center"/>
    </xf>
    <xf numFmtId="167" fontId="5" fillId="7" borderId="2" xfId="0" applyNumberFormat="1" applyFont="1" applyFill="1" applyBorder="1" applyAlignment="1">
      <alignment horizontal="center" vertical="center"/>
    </xf>
    <xf numFmtId="167" fontId="9" fillId="4"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5" borderId="6" xfId="0" applyNumberFormat="1" applyFont="1" applyFill="1" applyBorder="1" applyAlignment="1">
      <alignment horizontal="center" vertical="center"/>
    </xf>
    <xf numFmtId="169" fontId="11" fillId="5" borderId="0" xfId="0" applyNumberFormat="1" applyFont="1" applyFill="1" applyAlignment="1">
      <alignment horizontal="center" vertical="center"/>
    </xf>
    <xf numFmtId="169" fontId="11" fillId="5" borderId="7" xfId="0" applyNumberFormat="1" applyFont="1" applyFill="1" applyBorder="1" applyAlignment="1">
      <alignment horizontal="center" vertical="center"/>
    </xf>
    <xf numFmtId="0" fontId="0" fillId="41" borderId="9" xfId="0" applyFill="1" applyBorder="1" applyAlignment="1">
      <alignment vertical="center"/>
    </xf>
    <xf numFmtId="10" fontId="0" fillId="0" borderId="3" xfId="0" applyNumberFormat="1" applyBorder="1" applyAlignment="1">
      <alignment horizontal="center" vertical="center"/>
    </xf>
    <xf numFmtId="14" fontId="0" fillId="0" borderId="3" xfId="0" applyNumberFormat="1" applyBorder="1" applyAlignment="1">
      <alignment horizontal="center" vertical="center"/>
    </xf>
    <xf numFmtId="167" fontId="0" fillId="0" borderId="0" xfId="0" applyNumberFormat="1" applyAlignment="1">
      <alignment horizontal="center"/>
    </xf>
    <xf numFmtId="167" fontId="0" fillId="0" borderId="0" xfId="0" applyNumberFormat="1"/>
    <xf numFmtId="0" fontId="2" fillId="0" borderId="0" xfId="0" applyFont="1" applyAlignment="1">
      <alignment horizontal="center" wrapText="1"/>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6" fontId="9" fillId="0" borderId="17" xfId="9" applyBorder="1">
      <alignment horizontal="center" vertical="center"/>
    </xf>
    <xf numFmtId="166" fontId="9" fillId="0" borderId="3" xfId="9">
      <alignment horizontal="center" vertical="center"/>
    </xf>
    <xf numFmtId="166" fontId="9" fillId="0" borderId="18" xfId="9" applyBorder="1">
      <alignment horizontal="center" vertical="center"/>
    </xf>
    <xf numFmtId="166" fontId="9" fillId="0" borderId="19" xfId="9" applyBorder="1">
      <alignment horizontal="center" vertical="center"/>
    </xf>
    <xf numFmtId="0" fontId="0" fillId="0" borderId="0" xfId="0" applyAlignment="1">
      <alignment horizontal="right" indent="1"/>
    </xf>
    <xf numFmtId="0" fontId="9" fillId="0" borderId="0" xfId="8">
      <alignment horizontal="right" indent="1"/>
    </xf>
    <xf numFmtId="0" fontId="9" fillId="0" borderId="7" xfId="8" applyBorder="1">
      <alignment horizontal="right" indent="1"/>
    </xf>
    <xf numFmtId="0" fontId="0" fillId="0" borderId="9" xfId="0" applyFill="1" applyBorder="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6"/>
  <sheetViews>
    <sheetView showGridLines="0" tabSelected="1" showRuler="0" zoomScale="122" zoomScaleNormal="81" zoomScalePageLayoutView="70" workbookViewId="0">
      <pane ySplit="7" topLeftCell="A15" activePane="bottomLeft" state="frozen"/>
      <selection pane="bottomLeft" activeCell="C20" sqref="C20"/>
    </sheetView>
  </sheetViews>
  <sheetFormatPr baseColWidth="10" defaultColWidth="9.140625" defaultRowHeight="30" customHeight="1" x14ac:dyDescent="0.25"/>
  <cols>
    <col min="1" max="1" width="2.7109375" style="28" customWidth="1"/>
    <col min="2" max="2" width="40.5703125" customWidth="1"/>
    <col min="3" max="3" width="17.85546875" customWidth="1"/>
    <col min="4" max="4" width="12.7109375" customWidth="1"/>
    <col min="5" max="5" width="10.42578125" style="5" customWidth="1"/>
    <col min="6" max="6" width="10.42578125" customWidth="1"/>
    <col min="7" max="7" width="2.7109375" customWidth="1"/>
    <col min="8" max="8" width="9.5703125" hidden="1" customWidth="1"/>
    <col min="9" max="64" width="2.5703125" customWidth="1"/>
    <col min="69" max="70" width="10.28515625"/>
  </cols>
  <sheetData>
    <row r="1" spans="1:64" ht="30" customHeight="1" x14ac:dyDescent="0.45">
      <c r="A1" s="29" t="s">
        <v>0</v>
      </c>
      <c r="B1" s="32" t="s">
        <v>34</v>
      </c>
      <c r="C1" s="1"/>
      <c r="D1" s="2"/>
      <c r="E1" s="4" t="s">
        <v>1</v>
      </c>
      <c r="F1" s="63" t="s">
        <v>2</v>
      </c>
      <c r="H1" s="2"/>
      <c r="I1" s="44"/>
    </row>
    <row r="2" spans="1:64" ht="30" customHeight="1" x14ac:dyDescent="0.3">
      <c r="A2" s="28" t="s">
        <v>3</v>
      </c>
      <c r="B2" s="33" t="s">
        <v>35</v>
      </c>
      <c r="C2" s="71" t="s">
        <v>4</v>
      </c>
      <c r="D2" s="71"/>
      <c r="E2" s="59">
        <f>SUM(D9,D16)/2</f>
        <v>0</v>
      </c>
      <c r="F2" s="59">
        <f ca="1">(F5-Début_Projet)/(E4-Début_Projet)</f>
        <v>0</v>
      </c>
      <c r="I2" s="45"/>
    </row>
    <row r="3" spans="1:64" ht="30" customHeight="1" x14ac:dyDescent="0.25">
      <c r="A3" s="28" t="s">
        <v>5</v>
      </c>
      <c r="B3" s="34" t="s">
        <v>36</v>
      </c>
      <c r="C3" s="72" t="s">
        <v>6</v>
      </c>
      <c r="D3" s="73"/>
      <c r="E3" s="67">
        <f>DATE(2025,4,9)</f>
        <v>45756</v>
      </c>
      <c r="F3" s="68"/>
    </row>
    <row r="4" spans="1:64" ht="30" customHeight="1" x14ac:dyDescent="0.25">
      <c r="B4" s="34"/>
      <c r="C4" s="72" t="s">
        <v>7</v>
      </c>
      <c r="D4" s="73"/>
      <c r="E4" s="69">
        <f>DATE(2025,4,28)</f>
        <v>45775</v>
      </c>
      <c r="F4" s="70"/>
    </row>
    <row r="5" spans="1:64" ht="30" customHeight="1" x14ac:dyDescent="0.25">
      <c r="A5" s="29" t="s">
        <v>8</v>
      </c>
      <c r="C5" s="72" t="s">
        <v>9</v>
      </c>
      <c r="D5" s="73"/>
      <c r="E5" s="7">
        <v>1</v>
      </c>
      <c r="F5" s="60">
        <f ca="1">TODAY()</f>
        <v>45756</v>
      </c>
      <c r="I5" s="64">
        <f>I6</f>
        <v>45754</v>
      </c>
      <c r="J5" s="65"/>
      <c r="K5" s="65"/>
      <c r="L5" s="65"/>
      <c r="M5" s="65"/>
      <c r="N5" s="65"/>
      <c r="O5" s="66"/>
      <c r="P5" s="64">
        <f>P6</f>
        <v>45761</v>
      </c>
      <c r="Q5" s="65"/>
      <c r="R5" s="65"/>
      <c r="S5" s="65"/>
      <c r="T5" s="65"/>
      <c r="U5" s="65"/>
      <c r="V5" s="66"/>
      <c r="W5" s="64">
        <f>W6</f>
        <v>45768</v>
      </c>
      <c r="X5" s="65"/>
      <c r="Y5" s="65"/>
      <c r="Z5" s="65"/>
      <c r="AA5" s="65"/>
      <c r="AB5" s="65"/>
      <c r="AC5" s="66"/>
      <c r="AD5" s="64">
        <f>AD6</f>
        <v>45775</v>
      </c>
      <c r="AE5" s="65"/>
      <c r="AF5" s="65"/>
      <c r="AG5" s="65"/>
      <c r="AH5" s="65"/>
      <c r="AI5" s="65"/>
      <c r="AJ5" s="66"/>
      <c r="AK5" s="64">
        <f>AK6</f>
        <v>45782</v>
      </c>
      <c r="AL5" s="65"/>
      <c r="AM5" s="65"/>
      <c r="AN5" s="65"/>
      <c r="AO5" s="65"/>
      <c r="AP5" s="65"/>
      <c r="AQ5" s="66"/>
      <c r="AR5" s="64">
        <f>AR6</f>
        <v>45789</v>
      </c>
      <c r="AS5" s="65"/>
      <c r="AT5" s="65"/>
      <c r="AU5" s="65"/>
      <c r="AV5" s="65"/>
      <c r="AW5" s="65"/>
      <c r="AX5" s="66"/>
      <c r="AY5" s="64">
        <f>AY6</f>
        <v>45796</v>
      </c>
      <c r="AZ5" s="65"/>
      <c r="BA5" s="65"/>
      <c r="BB5" s="65"/>
      <c r="BC5" s="65"/>
      <c r="BD5" s="65"/>
      <c r="BE5" s="66"/>
      <c r="BF5" s="64">
        <f>BF6</f>
        <v>45803</v>
      </c>
      <c r="BG5" s="65"/>
      <c r="BH5" s="65"/>
      <c r="BI5" s="65"/>
      <c r="BJ5" s="65"/>
      <c r="BK5" s="65"/>
      <c r="BL5" s="66"/>
    </row>
    <row r="6" spans="1:64" ht="15" customHeight="1" x14ac:dyDescent="0.25">
      <c r="A6" s="29" t="s">
        <v>10</v>
      </c>
      <c r="B6" s="43"/>
      <c r="C6" s="43"/>
      <c r="D6" s="43"/>
      <c r="E6" s="43"/>
      <c r="F6" s="43"/>
      <c r="G6" s="43"/>
      <c r="I6" s="55">
        <f>Début_Projet-WEEKDAY(Début_Projet,1)+2+7*(Semaine_Affichage-1)</f>
        <v>45754</v>
      </c>
      <c r="J6" s="56">
        <f>I6+1</f>
        <v>45755</v>
      </c>
      <c r="K6" s="56">
        <f t="shared" ref="K6:AX6" si="0">J6+1</f>
        <v>45756</v>
      </c>
      <c r="L6" s="56">
        <f t="shared" si="0"/>
        <v>45757</v>
      </c>
      <c r="M6" s="56">
        <f t="shared" si="0"/>
        <v>45758</v>
      </c>
      <c r="N6" s="56">
        <f t="shared" si="0"/>
        <v>45759</v>
      </c>
      <c r="O6" s="57">
        <f t="shared" si="0"/>
        <v>45760</v>
      </c>
      <c r="P6" s="55">
        <f>O6+1</f>
        <v>45761</v>
      </c>
      <c r="Q6" s="56">
        <f>P6+1</f>
        <v>45762</v>
      </c>
      <c r="R6" s="56">
        <f t="shared" si="0"/>
        <v>45763</v>
      </c>
      <c r="S6" s="56">
        <f t="shared" si="0"/>
        <v>45764</v>
      </c>
      <c r="T6" s="56">
        <f t="shared" si="0"/>
        <v>45765</v>
      </c>
      <c r="U6" s="56">
        <f t="shared" si="0"/>
        <v>45766</v>
      </c>
      <c r="V6" s="57">
        <f t="shared" si="0"/>
        <v>45767</v>
      </c>
      <c r="W6" s="55">
        <f>V6+1</f>
        <v>45768</v>
      </c>
      <c r="X6" s="56">
        <f>W6+1</f>
        <v>45769</v>
      </c>
      <c r="Y6" s="56">
        <f t="shared" si="0"/>
        <v>45770</v>
      </c>
      <c r="Z6" s="56">
        <f t="shared" si="0"/>
        <v>45771</v>
      </c>
      <c r="AA6" s="56">
        <f t="shared" si="0"/>
        <v>45772</v>
      </c>
      <c r="AB6" s="56">
        <f t="shared" si="0"/>
        <v>45773</v>
      </c>
      <c r="AC6" s="57">
        <f t="shared" si="0"/>
        <v>45774</v>
      </c>
      <c r="AD6" s="55">
        <f>AC6+1</f>
        <v>45775</v>
      </c>
      <c r="AE6" s="56">
        <f>AD6+1</f>
        <v>45776</v>
      </c>
      <c r="AF6" s="56">
        <f t="shared" si="0"/>
        <v>45777</v>
      </c>
      <c r="AG6" s="56">
        <f t="shared" si="0"/>
        <v>45778</v>
      </c>
      <c r="AH6" s="56">
        <f t="shared" si="0"/>
        <v>45779</v>
      </c>
      <c r="AI6" s="56">
        <f t="shared" si="0"/>
        <v>45780</v>
      </c>
      <c r="AJ6" s="57">
        <f t="shared" si="0"/>
        <v>45781</v>
      </c>
      <c r="AK6" s="55">
        <f>AJ6+1</f>
        <v>45782</v>
      </c>
      <c r="AL6" s="56">
        <f>AK6+1</f>
        <v>45783</v>
      </c>
      <c r="AM6" s="56">
        <f t="shared" si="0"/>
        <v>45784</v>
      </c>
      <c r="AN6" s="56">
        <f t="shared" si="0"/>
        <v>45785</v>
      </c>
      <c r="AO6" s="56">
        <f t="shared" si="0"/>
        <v>45786</v>
      </c>
      <c r="AP6" s="56">
        <f t="shared" si="0"/>
        <v>45787</v>
      </c>
      <c r="AQ6" s="57">
        <f t="shared" si="0"/>
        <v>45788</v>
      </c>
      <c r="AR6" s="55">
        <f>AQ6+1</f>
        <v>45789</v>
      </c>
      <c r="AS6" s="56">
        <f>AR6+1</f>
        <v>45790</v>
      </c>
      <c r="AT6" s="56">
        <f t="shared" si="0"/>
        <v>45791</v>
      </c>
      <c r="AU6" s="56">
        <f t="shared" si="0"/>
        <v>45792</v>
      </c>
      <c r="AV6" s="56">
        <f t="shared" si="0"/>
        <v>45793</v>
      </c>
      <c r="AW6" s="56">
        <f t="shared" si="0"/>
        <v>45794</v>
      </c>
      <c r="AX6" s="57">
        <f t="shared" si="0"/>
        <v>45795</v>
      </c>
      <c r="AY6" s="55">
        <f>AX6+1</f>
        <v>45796</v>
      </c>
      <c r="AZ6" s="56">
        <f>AY6+1</f>
        <v>45797</v>
      </c>
      <c r="BA6" s="56">
        <f t="shared" ref="BA6:BE6" si="1">AZ6+1</f>
        <v>45798</v>
      </c>
      <c r="BB6" s="56">
        <f t="shared" si="1"/>
        <v>45799</v>
      </c>
      <c r="BC6" s="56">
        <f t="shared" si="1"/>
        <v>45800</v>
      </c>
      <c r="BD6" s="56">
        <f t="shared" si="1"/>
        <v>45801</v>
      </c>
      <c r="BE6" s="57">
        <f t="shared" si="1"/>
        <v>45802</v>
      </c>
      <c r="BF6" s="55">
        <f>BE6+1</f>
        <v>45803</v>
      </c>
      <c r="BG6" s="56">
        <f>BF6+1</f>
        <v>45804</v>
      </c>
      <c r="BH6" s="56">
        <f t="shared" ref="BH6:BL6" si="2">BG6+1</f>
        <v>45805</v>
      </c>
      <c r="BI6" s="56">
        <f t="shared" si="2"/>
        <v>45806</v>
      </c>
      <c r="BJ6" s="56">
        <f t="shared" si="2"/>
        <v>45807</v>
      </c>
      <c r="BK6" s="56">
        <f t="shared" si="2"/>
        <v>45808</v>
      </c>
      <c r="BL6" s="57">
        <f t="shared" si="2"/>
        <v>45809</v>
      </c>
    </row>
    <row r="7" spans="1:64" ht="30" customHeight="1" thickBot="1" x14ac:dyDescent="0.3">
      <c r="A7" s="29" t="s">
        <v>11</v>
      </c>
      <c r="B7" s="8" t="s">
        <v>12</v>
      </c>
      <c r="C7" s="9" t="s">
        <v>13</v>
      </c>
      <c r="D7" s="9" t="s">
        <v>14</v>
      </c>
      <c r="E7" s="9" t="s">
        <v>15</v>
      </c>
      <c r="F7" s="9" t="s">
        <v>16</v>
      </c>
      <c r="G7" s="9"/>
      <c r="H7" s="9" t="s">
        <v>17</v>
      </c>
      <c r="I7" s="10" t="str">
        <f t="shared" ref="I7:AN7" si="3">LEFT(TEXT(I6,"jjj"),1)</f>
        <v>l</v>
      </c>
      <c r="J7" s="10" t="str">
        <f t="shared" si="3"/>
        <v>m</v>
      </c>
      <c r="K7" s="10" t="str">
        <f t="shared" si="3"/>
        <v>m</v>
      </c>
      <c r="L7" s="10" t="str">
        <f t="shared" si="3"/>
        <v>j</v>
      </c>
      <c r="M7" s="10" t="str">
        <f t="shared" si="3"/>
        <v>v</v>
      </c>
      <c r="N7" s="10" t="str">
        <f t="shared" si="3"/>
        <v>s</v>
      </c>
      <c r="O7" s="10" t="str">
        <f t="shared" si="3"/>
        <v>d</v>
      </c>
      <c r="P7" s="10" t="str">
        <f t="shared" si="3"/>
        <v>l</v>
      </c>
      <c r="Q7" s="10" t="str">
        <f t="shared" si="3"/>
        <v>m</v>
      </c>
      <c r="R7" s="10" t="str">
        <f t="shared" si="3"/>
        <v>m</v>
      </c>
      <c r="S7" s="10" t="str">
        <f t="shared" si="3"/>
        <v>j</v>
      </c>
      <c r="T7" s="10" t="str">
        <f t="shared" si="3"/>
        <v>v</v>
      </c>
      <c r="U7" s="10" t="str">
        <f t="shared" si="3"/>
        <v>s</v>
      </c>
      <c r="V7" s="10" t="str">
        <f t="shared" si="3"/>
        <v>d</v>
      </c>
      <c r="W7" s="10" t="str">
        <f t="shared" si="3"/>
        <v>l</v>
      </c>
      <c r="X7" s="10" t="str">
        <f t="shared" si="3"/>
        <v>m</v>
      </c>
      <c r="Y7" s="10" t="str">
        <f t="shared" si="3"/>
        <v>m</v>
      </c>
      <c r="Z7" s="10" t="str">
        <f t="shared" si="3"/>
        <v>j</v>
      </c>
      <c r="AA7" s="10" t="str">
        <f t="shared" si="3"/>
        <v>v</v>
      </c>
      <c r="AB7" s="10" t="str">
        <f t="shared" si="3"/>
        <v>s</v>
      </c>
      <c r="AC7" s="10" t="str">
        <f t="shared" si="3"/>
        <v>d</v>
      </c>
      <c r="AD7" s="10" t="str">
        <f t="shared" si="3"/>
        <v>l</v>
      </c>
      <c r="AE7" s="10" t="str">
        <f t="shared" si="3"/>
        <v>m</v>
      </c>
      <c r="AF7" s="10" t="str">
        <f t="shared" si="3"/>
        <v>m</v>
      </c>
      <c r="AG7" s="10" t="str">
        <f t="shared" si="3"/>
        <v>j</v>
      </c>
      <c r="AH7" s="10" t="str">
        <f t="shared" si="3"/>
        <v>v</v>
      </c>
      <c r="AI7" s="10" t="str">
        <f t="shared" si="3"/>
        <v>s</v>
      </c>
      <c r="AJ7" s="10" t="str">
        <f t="shared" si="3"/>
        <v>d</v>
      </c>
      <c r="AK7" s="10" t="str">
        <f t="shared" si="3"/>
        <v>l</v>
      </c>
      <c r="AL7" s="10" t="str">
        <f t="shared" si="3"/>
        <v>m</v>
      </c>
      <c r="AM7" s="10" t="str">
        <f t="shared" si="3"/>
        <v>m</v>
      </c>
      <c r="AN7" s="10" t="str">
        <f t="shared" si="3"/>
        <v>j</v>
      </c>
      <c r="AO7" s="10" t="str">
        <f t="shared" ref="AO7:BL7" si="4">LEFT(TEXT(AO6,"jjj"),1)</f>
        <v>v</v>
      </c>
      <c r="AP7" s="10" t="str">
        <f t="shared" si="4"/>
        <v>s</v>
      </c>
      <c r="AQ7" s="10" t="str">
        <f t="shared" si="4"/>
        <v>d</v>
      </c>
      <c r="AR7" s="10" t="str">
        <f t="shared" si="4"/>
        <v>l</v>
      </c>
      <c r="AS7" s="10" t="str">
        <f t="shared" si="4"/>
        <v>m</v>
      </c>
      <c r="AT7" s="10" t="str">
        <f t="shared" si="4"/>
        <v>m</v>
      </c>
      <c r="AU7" s="10" t="str">
        <f t="shared" si="4"/>
        <v>j</v>
      </c>
      <c r="AV7" s="10" t="str">
        <f t="shared" si="4"/>
        <v>v</v>
      </c>
      <c r="AW7" s="10" t="str">
        <f t="shared" si="4"/>
        <v>s</v>
      </c>
      <c r="AX7" s="10" t="str">
        <f t="shared" si="4"/>
        <v>d</v>
      </c>
      <c r="AY7" s="10" t="str">
        <f t="shared" si="4"/>
        <v>l</v>
      </c>
      <c r="AZ7" s="10" t="str">
        <f t="shared" si="4"/>
        <v>m</v>
      </c>
      <c r="BA7" s="10" t="str">
        <f t="shared" si="4"/>
        <v>m</v>
      </c>
      <c r="BB7" s="10" t="str">
        <f t="shared" si="4"/>
        <v>j</v>
      </c>
      <c r="BC7" s="10" t="str">
        <f t="shared" si="4"/>
        <v>v</v>
      </c>
      <c r="BD7" s="10" t="str">
        <f t="shared" si="4"/>
        <v>s</v>
      </c>
      <c r="BE7" s="10" t="str">
        <f t="shared" si="4"/>
        <v>d</v>
      </c>
      <c r="BF7" s="10" t="str">
        <f t="shared" si="4"/>
        <v>l</v>
      </c>
      <c r="BG7" s="10" t="str">
        <f t="shared" si="4"/>
        <v>m</v>
      </c>
      <c r="BH7" s="10" t="str">
        <f t="shared" si="4"/>
        <v>m</v>
      </c>
      <c r="BI7" s="10" t="str">
        <f t="shared" si="4"/>
        <v>j</v>
      </c>
      <c r="BJ7" s="10" t="str">
        <f t="shared" si="4"/>
        <v>v</v>
      </c>
      <c r="BK7" s="10" t="str">
        <f t="shared" si="4"/>
        <v>s</v>
      </c>
      <c r="BL7" s="10" t="str">
        <f t="shared" si="4"/>
        <v>d</v>
      </c>
    </row>
    <row r="8" spans="1:64" ht="15.75" hidden="1" thickBot="1" x14ac:dyDescent="0.3">
      <c r="A8" s="28" t="s">
        <v>18</v>
      </c>
      <c r="C8" s="31"/>
      <c r="E8"/>
      <c r="H8" t="str">
        <f>IF(OR(ISBLANK(début_tâche),ISBLANK(fin_tâche)),"",fin_tâche-début_tâche+1)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pans="1:64" s="3" customFormat="1" ht="30" customHeight="1" thickBot="1" x14ac:dyDescent="0.3">
      <c r="A9" s="29" t="s">
        <v>19</v>
      </c>
      <c r="B9" s="15" t="s">
        <v>27</v>
      </c>
      <c r="C9" s="35" t="s">
        <v>20</v>
      </c>
      <c r="D9" s="16">
        <f>SUM(D10:D12)/3</f>
        <v>0</v>
      </c>
      <c r="E9" s="46">
        <f>E10</f>
        <v>45756</v>
      </c>
      <c r="F9" s="47">
        <f>F15</f>
        <v>45762</v>
      </c>
      <c r="G9" s="14"/>
      <c r="H9" s="14">
        <f t="shared" ref="H9:H28" si="5">IF(OR(ISBLANK(début_tâche),ISBLANK(fin_tâche)),"",fin_tâche-début_tâche+1)</f>
        <v>7</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pans="1:64" s="3" customFormat="1" ht="30" customHeight="1" thickBot="1" x14ac:dyDescent="0.3">
      <c r="A10" s="29" t="s">
        <v>21</v>
      </c>
      <c r="B10" s="40" t="s">
        <v>28</v>
      </c>
      <c r="C10" s="36" t="s">
        <v>48</v>
      </c>
      <c r="D10" s="17">
        <v>0</v>
      </c>
      <c r="E10" s="48">
        <f>Début_Projet</f>
        <v>45756</v>
      </c>
      <c r="F10" s="48">
        <f>E10</f>
        <v>45756</v>
      </c>
      <c r="G10" s="14"/>
      <c r="H10" s="14">
        <f t="shared" si="5"/>
        <v>1</v>
      </c>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pans="1:64" s="3" customFormat="1" ht="30" customHeight="1" thickBot="1" x14ac:dyDescent="0.3">
      <c r="A11" s="29"/>
      <c r="B11" s="40" t="s">
        <v>29</v>
      </c>
      <c r="C11" s="36" t="s">
        <v>20</v>
      </c>
      <c r="D11" s="17">
        <v>0</v>
      </c>
      <c r="E11" s="48">
        <f>F10</f>
        <v>45756</v>
      </c>
      <c r="F11" s="48">
        <f>E11+3</f>
        <v>45759</v>
      </c>
      <c r="G11" s="14"/>
      <c r="H11" s="14"/>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pans="1:64" s="3" customFormat="1" ht="30" customHeight="1" thickBot="1" x14ac:dyDescent="0.3">
      <c r="A12" s="29"/>
      <c r="B12" s="40" t="s">
        <v>30</v>
      </c>
      <c r="C12" s="36" t="s">
        <v>20</v>
      </c>
      <c r="D12" s="17">
        <f>SUM(D13:D15)/3</f>
        <v>0</v>
      </c>
      <c r="E12" s="48">
        <f>E11+1</f>
        <v>45757</v>
      </c>
      <c r="F12" s="48">
        <f>E12+5</f>
        <v>45762</v>
      </c>
      <c r="G12" s="14"/>
      <c r="H12" s="14"/>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pans="1:64" s="3" customFormat="1" ht="30" customHeight="1" thickBot="1" x14ac:dyDescent="0.3">
      <c r="A13" s="29"/>
      <c r="B13" s="40" t="s">
        <v>33</v>
      </c>
      <c r="C13" s="36" t="s">
        <v>49</v>
      </c>
      <c r="D13" s="17">
        <v>0</v>
      </c>
      <c r="E13" s="48">
        <f>E12</f>
        <v>45757</v>
      </c>
      <c r="F13" s="48">
        <f>E13+4</f>
        <v>45761</v>
      </c>
      <c r="G13" s="14"/>
      <c r="H13" s="14"/>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pans="1:64" s="3" customFormat="1" ht="30" customHeight="1" thickBot="1" x14ac:dyDescent="0.3">
      <c r="A14" s="29"/>
      <c r="B14" s="40" t="s">
        <v>32</v>
      </c>
      <c r="C14" s="36" t="s">
        <v>50</v>
      </c>
      <c r="D14" s="17">
        <v>0</v>
      </c>
      <c r="E14" s="48">
        <f>E13</f>
        <v>45757</v>
      </c>
      <c r="F14" s="48">
        <f>E14+2</f>
        <v>45759</v>
      </c>
      <c r="G14" s="14"/>
      <c r="H14" s="14"/>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pans="1:64" s="3" customFormat="1" ht="30" customHeight="1" thickBot="1" x14ac:dyDescent="0.3">
      <c r="A15" s="29" t="s">
        <v>22</v>
      </c>
      <c r="B15" s="40" t="s">
        <v>31</v>
      </c>
      <c r="C15" s="36" t="s">
        <v>48</v>
      </c>
      <c r="D15" s="17">
        <v>0</v>
      </c>
      <c r="E15" s="48">
        <f>E12+3</f>
        <v>45760</v>
      </c>
      <c r="F15" s="48">
        <f>F12</f>
        <v>45762</v>
      </c>
      <c r="G15" s="14"/>
      <c r="H15" s="14">
        <f t="shared" si="5"/>
        <v>3</v>
      </c>
      <c r="I15" s="25"/>
      <c r="J15" s="25"/>
      <c r="K15" s="25"/>
      <c r="L15" s="25"/>
      <c r="M15" s="25"/>
      <c r="N15" s="25"/>
      <c r="O15" s="25"/>
      <c r="P15" s="25"/>
      <c r="Q15" s="25"/>
      <c r="R15" s="25"/>
      <c r="S15" s="25"/>
      <c r="T15" s="25"/>
      <c r="U15" s="26"/>
      <c r="V15" s="26"/>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pans="1:64" s="3" customFormat="1" ht="30" customHeight="1" thickBot="1" x14ac:dyDescent="0.3">
      <c r="A16" s="29" t="s">
        <v>23</v>
      </c>
      <c r="B16" s="18" t="s">
        <v>37</v>
      </c>
      <c r="C16" s="37" t="s">
        <v>20</v>
      </c>
      <c r="D16" s="19">
        <f>SUM(D17,D20,D26)/3</f>
        <v>0</v>
      </c>
      <c r="E16" s="49">
        <f>F15</f>
        <v>45762</v>
      </c>
      <c r="F16" s="50">
        <f>E4</f>
        <v>45775</v>
      </c>
      <c r="G16" s="14"/>
      <c r="H16" s="14">
        <f t="shared" si="5"/>
        <v>14</v>
      </c>
      <c r="I16" s="25"/>
      <c r="J16" s="25"/>
      <c r="K16" s="25"/>
      <c r="L16" s="25"/>
      <c r="M16" s="25"/>
      <c r="N16" s="25"/>
      <c r="O16" s="25"/>
      <c r="P16" s="25"/>
      <c r="Q16" s="25"/>
      <c r="R16" s="25"/>
      <c r="S16" s="74"/>
      <c r="T16" s="74"/>
      <c r="U16" s="74"/>
      <c r="V16" s="74"/>
      <c r="W16" s="74"/>
      <c r="X16" s="58"/>
      <c r="Y16" s="58"/>
      <c r="Z16" s="58"/>
      <c r="AA16" s="58"/>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pans="1:64" s="3" customFormat="1" ht="30" customHeight="1" thickBot="1" x14ac:dyDescent="0.3">
      <c r="A17" s="29"/>
      <c r="B17" s="41" t="s">
        <v>47</v>
      </c>
      <c r="C17" s="38" t="s">
        <v>20</v>
      </c>
      <c r="D17" s="20">
        <f>SUM(D18:D19)/2</f>
        <v>0</v>
      </c>
      <c r="E17" s="51">
        <f>E16</f>
        <v>45762</v>
      </c>
      <c r="F17" s="51">
        <f>E17+4</f>
        <v>45766</v>
      </c>
      <c r="G17" s="14"/>
      <c r="H17" s="14">
        <f t="shared" si="5"/>
        <v>5</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pans="1:64" s="3" customFormat="1" ht="30" customHeight="1" thickBot="1" x14ac:dyDescent="0.3">
      <c r="A18" s="28"/>
      <c r="B18" s="41" t="s">
        <v>38</v>
      </c>
      <c r="C18" s="38" t="s">
        <v>20</v>
      </c>
      <c r="D18" s="20">
        <v>0</v>
      </c>
      <c r="E18" s="51">
        <f>E17</f>
        <v>45762</v>
      </c>
      <c r="F18" s="51">
        <f>E18+1</f>
        <v>45763</v>
      </c>
      <c r="G18" s="14"/>
      <c r="H18" s="14">
        <f t="shared" si="5"/>
        <v>2</v>
      </c>
      <c r="I18" s="25"/>
      <c r="J18" s="25"/>
      <c r="K18" s="25"/>
      <c r="L18" s="25"/>
      <c r="M18" s="25"/>
      <c r="N18" s="25"/>
      <c r="O18" s="25"/>
      <c r="P18" s="25"/>
      <c r="Q18" s="25"/>
      <c r="R18" s="25"/>
      <c r="S18" s="25"/>
      <c r="T18" s="25"/>
      <c r="U18" s="26"/>
      <c r="V18" s="26"/>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row>
    <row r="19" spans="1:64" s="3" customFormat="1" ht="30" customHeight="1" thickBot="1" x14ac:dyDescent="0.3">
      <c r="A19" s="28"/>
      <c r="B19" s="41" t="s">
        <v>39</v>
      </c>
      <c r="C19" s="38" t="s">
        <v>20</v>
      </c>
      <c r="D19" s="20">
        <v>0</v>
      </c>
      <c r="E19" s="51">
        <f>F18</f>
        <v>45763</v>
      </c>
      <c r="F19" s="51">
        <f>F17</f>
        <v>45766</v>
      </c>
      <c r="G19" s="14"/>
      <c r="H19" s="14">
        <f t="shared" si="5"/>
        <v>4</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row>
    <row r="20" spans="1:64" s="3" customFormat="1" ht="30" customHeight="1" thickBot="1" x14ac:dyDescent="0.3">
      <c r="A20" s="28"/>
      <c r="B20" s="41" t="s">
        <v>40</v>
      </c>
      <c r="C20" s="38" t="s">
        <v>20</v>
      </c>
      <c r="D20" s="20">
        <f>SUM(D21:D22)/2</f>
        <v>0</v>
      </c>
      <c r="E20" s="51">
        <f>E16</f>
        <v>45762</v>
      </c>
      <c r="F20" s="51">
        <f>F16</f>
        <v>45775</v>
      </c>
      <c r="G20" s="14"/>
      <c r="H20" s="14">
        <f t="shared" si="5"/>
        <v>14</v>
      </c>
      <c r="I20" s="25"/>
      <c r="J20" s="25"/>
      <c r="K20" s="25"/>
      <c r="L20" s="25"/>
      <c r="M20" s="25"/>
      <c r="N20" s="25"/>
      <c r="O20" s="25"/>
      <c r="P20" s="25"/>
      <c r="Q20" s="25"/>
      <c r="R20" s="25"/>
      <c r="S20" s="25"/>
      <c r="T20" s="25"/>
      <c r="U20" s="25"/>
      <c r="V20" s="25"/>
      <c r="W20" s="25"/>
      <c r="X20" s="25"/>
      <c r="Y20" s="26"/>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row>
    <row r="21" spans="1:64" s="3" customFormat="1" ht="30" customHeight="1" thickBot="1" x14ac:dyDescent="0.3">
      <c r="A21" s="28"/>
      <c r="B21" s="41" t="s">
        <v>41</v>
      </c>
      <c r="C21" s="38" t="s">
        <v>20</v>
      </c>
      <c r="D21" s="20">
        <v>0</v>
      </c>
      <c r="E21" s="51">
        <f>E20</f>
        <v>45762</v>
      </c>
      <c r="F21" s="51">
        <f>E21+2</f>
        <v>45764</v>
      </c>
      <c r="G21" s="14"/>
      <c r="H21" s="14"/>
      <c r="I21" s="25"/>
      <c r="J21" s="25"/>
      <c r="K21" s="25"/>
      <c r="L21" s="25"/>
      <c r="M21" s="25"/>
      <c r="N21" s="25"/>
      <c r="O21" s="25"/>
      <c r="P21" s="25"/>
      <c r="Q21" s="25"/>
      <c r="R21" s="25"/>
      <c r="S21" s="25"/>
      <c r="T21" s="25"/>
      <c r="U21" s="25"/>
      <c r="V21" s="25"/>
      <c r="W21" s="25"/>
      <c r="X21" s="25"/>
      <c r="Y21" s="26"/>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row>
    <row r="22" spans="1:64" s="3" customFormat="1" ht="30" customHeight="1" thickBot="1" x14ac:dyDescent="0.3">
      <c r="A22" s="28"/>
      <c r="B22" s="41" t="s">
        <v>42</v>
      </c>
      <c r="C22" s="38" t="s">
        <v>20</v>
      </c>
      <c r="D22" s="20">
        <f>SUM(D23:D25)/3</f>
        <v>0</v>
      </c>
      <c r="E22" s="51">
        <f>E20</f>
        <v>45762</v>
      </c>
      <c r="F22" s="51">
        <f>F20-4</f>
        <v>45771</v>
      </c>
      <c r="G22" s="14"/>
      <c r="H22" s="14"/>
      <c r="I22" s="25"/>
      <c r="J22" s="25"/>
      <c r="K22" s="25"/>
      <c r="L22" s="25"/>
      <c r="M22" s="25"/>
      <c r="N22" s="25"/>
      <c r="O22" s="25"/>
      <c r="P22" s="25"/>
      <c r="Q22" s="25"/>
      <c r="R22" s="25"/>
      <c r="S22" s="25"/>
      <c r="T22" s="25"/>
      <c r="U22" s="25"/>
      <c r="V22" s="25"/>
      <c r="W22" s="25"/>
      <c r="X22" s="25"/>
      <c r="Y22" s="26"/>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row>
    <row r="23" spans="1:64" s="3" customFormat="1" ht="30" customHeight="1" thickBot="1" x14ac:dyDescent="0.3">
      <c r="A23" s="28"/>
      <c r="B23" s="41" t="s">
        <v>44</v>
      </c>
      <c r="C23" s="38" t="s">
        <v>20</v>
      </c>
      <c r="D23" s="20">
        <v>0</v>
      </c>
      <c r="E23" s="51">
        <f>E22+1</f>
        <v>45763</v>
      </c>
      <c r="F23" s="51">
        <f>E23+2</f>
        <v>45765</v>
      </c>
      <c r="G23" s="14"/>
      <c r="H23" s="14"/>
      <c r="I23" s="25"/>
      <c r="J23" s="25"/>
      <c r="K23" s="25"/>
      <c r="L23" s="25"/>
      <c r="M23" s="25"/>
      <c r="N23" s="25"/>
      <c r="O23" s="25"/>
      <c r="P23" s="25"/>
      <c r="Q23" s="25"/>
      <c r="R23" s="25"/>
      <c r="S23" s="25"/>
      <c r="T23" s="25"/>
      <c r="U23" s="25"/>
      <c r="V23" s="25"/>
      <c r="W23" s="25"/>
      <c r="X23" s="25"/>
      <c r="Y23" s="26"/>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spans="1:64" s="3" customFormat="1" ht="30" customHeight="1" thickBot="1" x14ac:dyDescent="0.3">
      <c r="A24" s="28"/>
      <c r="B24" s="41" t="s">
        <v>45</v>
      </c>
      <c r="C24" s="38" t="s">
        <v>20</v>
      </c>
      <c r="D24" s="20">
        <v>0</v>
      </c>
      <c r="E24" s="51">
        <f>F23</f>
        <v>45765</v>
      </c>
      <c r="F24" s="51">
        <f>E24+1</f>
        <v>45766</v>
      </c>
      <c r="G24" s="14"/>
      <c r="H24" s="14"/>
      <c r="I24" s="25"/>
      <c r="J24" s="25"/>
      <c r="K24" s="25"/>
      <c r="L24" s="25"/>
      <c r="M24" s="25"/>
      <c r="N24" s="25"/>
      <c r="O24" s="25"/>
      <c r="P24" s="25"/>
      <c r="Q24" s="25"/>
      <c r="R24" s="25"/>
      <c r="S24" s="25"/>
      <c r="T24" s="25"/>
      <c r="U24" s="25"/>
      <c r="V24" s="25"/>
      <c r="W24" s="25"/>
      <c r="X24" s="25"/>
      <c r="Y24" s="26"/>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row>
    <row r="25" spans="1:64" s="3" customFormat="1" ht="30" customHeight="1" thickBot="1" x14ac:dyDescent="0.3">
      <c r="A25" s="28"/>
      <c r="B25" s="41" t="s">
        <v>46</v>
      </c>
      <c r="C25" s="38" t="s">
        <v>20</v>
      </c>
      <c r="D25" s="20">
        <v>0</v>
      </c>
      <c r="E25" s="51">
        <f>F24+1</f>
        <v>45767</v>
      </c>
      <c r="F25" s="51">
        <f>E25+4</f>
        <v>45771</v>
      </c>
      <c r="G25" s="14"/>
      <c r="H25" s="14"/>
      <c r="I25" s="25"/>
      <c r="J25" s="25"/>
      <c r="K25" s="25"/>
      <c r="L25" s="25"/>
      <c r="M25" s="25"/>
      <c r="N25" s="25"/>
      <c r="O25" s="25"/>
      <c r="P25" s="25"/>
      <c r="Q25" s="25"/>
      <c r="R25" s="25"/>
      <c r="S25" s="25"/>
      <c r="T25" s="25"/>
      <c r="U25" s="25"/>
      <c r="V25" s="25"/>
      <c r="W25" s="25"/>
      <c r="X25" s="25"/>
      <c r="Y25" s="26"/>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row>
    <row r="26" spans="1:64" s="3" customFormat="1" ht="30" customHeight="1" thickBot="1" x14ac:dyDescent="0.3">
      <c r="A26" s="28"/>
      <c r="B26" s="41" t="s">
        <v>43</v>
      </c>
      <c r="C26" s="38" t="s">
        <v>20</v>
      </c>
      <c r="D26" s="20">
        <v>0</v>
      </c>
      <c r="E26" s="51">
        <f>F16-3</f>
        <v>45772</v>
      </c>
      <c r="F26" s="51">
        <f>E4</f>
        <v>45775</v>
      </c>
      <c r="G26" s="14"/>
      <c r="H26" s="14">
        <f t="shared" si="5"/>
        <v>4</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row>
    <row r="27" spans="1:64" s="3" customFormat="1" ht="30" customHeight="1" thickBot="1" x14ac:dyDescent="0.3">
      <c r="A27" s="28" t="s">
        <v>24</v>
      </c>
      <c r="B27" s="42"/>
      <c r="C27" s="39"/>
      <c r="D27" s="13"/>
      <c r="E27" s="52"/>
      <c r="F27" s="52"/>
      <c r="G27" s="14"/>
      <c r="H27" s="14" t="str">
        <f t="shared" si="5"/>
        <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row>
    <row r="28" spans="1:64" s="3" customFormat="1" ht="30" customHeight="1" thickBot="1" x14ac:dyDescent="0.3">
      <c r="A28" s="29" t="s">
        <v>25</v>
      </c>
      <c r="B28" s="21" t="s">
        <v>26</v>
      </c>
      <c r="C28" s="22"/>
      <c r="D28" s="23"/>
      <c r="E28" s="53"/>
      <c r="F28" s="54"/>
      <c r="G28" s="24"/>
      <c r="H28" s="24" t="str">
        <f t="shared" si="5"/>
        <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ht="30" customHeight="1" x14ac:dyDescent="0.25">
      <c r="G29" s="6"/>
    </row>
    <row r="30" spans="1:64" ht="30" customHeight="1" x14ac:dyDescent="0.25">
      <c r="C30" s="11"/>
      <c r="F30" s="30"/>
    </row>
    <row r="31" spans="1:64" ht="30" customHeight="1" x14ac:dyDescent="0.25">
      <c r="C31" s="12"/>
    </row>
    <row r="46" spans="5:6" ht="30" customHeight="1" x14ac:dyDescent="0.25">
      <c r="E46" s="61"/>
      <c r="F46" s="62"/>
    </row>
  </sheetData>
  <mergeCells count="14">
    <mergeCell ref="C2:D2"/>
    <mergeCell ref="C3:D3"/>
    <mergeCell ref="C5:D5"/>
    <mergeCell ref="AK5:AQ5"/>
    <mergeCell ref="AR5:AX5"/>
    <mergeCell ref="C4:D4"/>
    <mergeCell ref="AY5:BE5"/>
    <mergeCell ref="BF5:BL5"/>
    <mergeCell ref="E3:F3"/>
    <mergeCell ref="I5:O5"/>
    <mergeCell ref="P5:V5"/>
    <mergeCell ref="W5:AC5"/>
    <mergeCell ref="AD5:AJ5"/>
    <mergeCell ref="E4:F4"/>
  </mergeCells>
  <conditionalFormatting sqref="D8: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28">
    <cfRule type="expression" dxfId="2" priority="33">
      <formula>AND(TODAY()&gt;=I$6,TODAY()&lt;J$6)</formula>
    </cfRule>
  </conditionalFormatting>
  <conditionalFormatting sqref="I8:BL28">
    <cfRule type="expression" dxfId="1" priority="27">
      <formula>AND(début_tâche&lt;=I$6,ROUNDDOWN((fin_tâche-début_tâche+1)*avancement_tâche,0)+début_tâche-1&gt;=I$6)</formula>
    </cfRule>
    <cfRule type="expression" dxfId="0" priority="28" stopIfTrue="1">
      <formula>AND(fin_tâche&gt;=I$6,début_tâche&lt;J$6)</formula>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27"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13A539E0C87D4D83167993C53A6FEA" ma:contentTypeVersion="11" ma:contentTypeDescription="Crée un document." ma:contentTypeScope="" ma:versionID="abe9b8e5c303f68d88c4a334a87a00d3">
  <xsd:schema xmlns:xsd="http://www.w3.org/2001/XMLSchema" xmlns:xs="http://www.w3.org/2001/XMLSchema" xmlns:p="http://schemas.microsoft.com/office/2006/metadata/properties" xmlns:ns2="4e84d74b-b359-4d34-a4e0-4088e2ef37b8" xmlns:ns3="1fb3006e-7f5c-4a82-acac-257356970ee2" targetNamespace="http://schemas.microsoft.com/office/2006/metadata/properties" ma:root="true" ma:fieldsID="dfa80b0ef5e3f69f6c50cbaf5d5ac5a5" ns2:_="" ns3:_="">
    <xsd:import namespace="4e84d74b-b359-4d34-a4e0-4088e2ef37b8"/>
    <xsd:import namespace="1fb3006e-7f5c-4a82-acac-257356970ee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84d74b-b359-4d34-a4e0-4088e2ef37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aa141cfe-7933-482d-bbb8-97c86f16e511"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b3006e-7f5c-4a82-acac-257356970ee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c22779e-5dbd-4e73-a06c-e742fdce2ac9}" ma:internalName="TaxCatchAll" ma:showField="CatchAllData" ma:web="1fb3006e-7f5c-4a82-acac-257356970e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fb3006e-7f5c-4a82-acac-257356970ee2" xsi:nil="true"/>
    <lcf76f155ced4ddcb4097134ff3c332f xmlns="4e84d74b-b359-4d34-a4e0-4088e2ef37b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16F1CCFF-5C2D-4DEC-AB02-C170DBEDC2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84d74b-b359-4d34-a4e0-4088e2ef37b8"/>
    <ds:schemaRef ds:uri="1fb3006e-7f5c-4a82-acac-257356970e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1fb3006e-7f5c-4a82-acac-257356970ee2"/>
    <ds:schemaRef ds:uri="4e84d74b-b359-4d34-a4e0-4088e2ef37b8"/>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2025-04-09T14:06:49Z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0x010100E613A539E0C87D4D83167993C53A6FEA</vt:lpwstr>
  </property>
  <property fmtid="{D5CDD505-2E9C-101B-9397-08002B2CF9AE}" pid="3" name="MediaServiceImageTags">
    <vt:lpwstr/>
  </property>
</Properties>
</file>