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setk\Desktop\CRISPR Paper\TXTL Data\"/>
    </mc:Choice>
  </mc:AlternateContent>
  <xr:revisionPtr revIDLastSave="0" documentId="13_ncr:1_{86736AA7-7F8C-4A22-9080-410C224B726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Plate 1 - Sheet1" sheetId="1" r:id="rId1"/>
  </sheets>
  <definedNames>
    <definedName name="MethodPointer">47502272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F44" i="1"/>
  <c r="F53" i="1"/>
  <c r="J41" i="1"/>
  <c r="I41" i="1"/>
  <c r="I40" i="1"/>
  <c r="I51" i="1"/>
  <c r="I50" i="1"/>
  <c r="M48" i="1"/>
  <c r="M54" i="1"/>
  <c r="M53" i="1"/>
  <c r="M52" i="1"/>
  <c r="M51" i="1"/>
  <c r="M50" i="1"/>
  <c r="M49" i="1"/>
  <c r="J49" i="1"/>
  <c r="J50" i="1"/>
  <c r="J51" i="1"/>
  <c r="J52" i="1"/>
  <c r="J53" i="1"/>
  <c r="J54" i="1"/>
  <c r="J48" i="1"/>
  <c r="I39" i="1"/>
  <c r="M46" i="1"/>
  <c r="L46" i="1"/>
  <c r="M45" i="1"/>
  <c r="L45" i="1"/>
  <c r="M44" i="1"/>
  <c r="L44" i="1"/>
  <c r="L53" i="1"/>
  <c r="M43" i="1"/>
  <c r="L43" i="1"/>
  <c r="L52" i="1"/>
  <c r="M42" i="1"/>
  <c r="L42" i="1"/>
  <c r="M41" i="1"/>
  <c r="L41" i="1"/>
  <c r="M40" i="1"/>
  <c r="L40" i="1"/>
  <c r="M39" i="1"/>
  <c r="L39" i="1"/>
  <c r="L49" i="1"/>
  <c r="J46" i="1"/>
  <c r="I46" i="1"/>
  <c r="I48" i="1"/>
  <c r="J45" i="1"/>
  <c r="I45" i="1"/>
  <c r="I54" i="1"/>
  <c r="J44" i="1"/>
  <c r="I44" i="1"/>
  <c r="I53" i="1"/>
  <c r="J43" i="1"/>
  <c r="I43" i="1"/>
  <c r="I52" i="1"/>
  <c r="J42" i="1"/>
  <c r="I42" i="1"/>
  <c r="J40" i="1"/>
  <c r="J39" i="1"/>
  <c r="F50" i="1"/>
  <c r="F51" i="1"/>
  <c r="F52" i="1"/>
  <c r="G40" i="1"/>
  <c r="G41" i="1"/>
  <c r="G42" i="1"/>
  <c r="G43" i="1"/>
  <c r="G45" i="1"/>
  <c r="G46" i="1"/>
  <c r="G39" i="1"/>
  <c r="F45" i="1"/>
  <c r="F54" i="1"/>
  <c r="F40" i="1"/>
  <c r="F41" i="1"/>
  <c r="F42" i="1"/>
  <c r="F43" i="1"/>
  <c r="F46" i="1"/>
  <c r="F48" i="1"/>
  <c r="F39" i="1"/>
  <c r="F49" i="1"/>
  <c r="L48" i="1"/>
  <c r="L54" i="1"/>
  <c r="L50" i="1"/>
  <c r="L51" i="1"/>
  <c r="I49" i="1"/>
</calcChain>
</file>

<file path=xl/sharedStrings.xml><?xml version="1.0" encoding="utf-8"?>
<sst xmlns="http://schemas.openxmlformats.org/spreadsheetml/2006/main" count="39" uniqueCount="39">
  <si>
    <t>Software Version</t>
  </si>
  <si>
    <t>2.01.12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</si>
  <si>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</si>
  <si>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</si>
  <si>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</si>
  <si>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</si>
  <si>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</si>
  <si>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</si>
  <si>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</si>
  <si>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</si>
  <si>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</si>
  <si>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</si>
  <si>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</si>
  <si>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</si>
  <si>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</si>
  <si>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Costar 96 white opaque</t>
  </si>
  <si>
    <t>Read</t>
  </si>
  <si>
    <t>Fluorescence Endpoint</t>
  </si>
  <si>
    <t>Full Plate</t>
  </si>
  <si>
    <t>Filter Set 1</t>
  </si>
  <si>
    <t>Excitation: 555, Emission: 583</t>
  </si>
  <si>
    <t>Optics: Bottom, Gain: 110</t>
  </si>
  <si>
    <t>Light Source: Xenon Flash, Lamp Energy: High</t>
  </si>
  <si>
    <t>Read Speed: Normal, Delay: 100 msec,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</si>
  <si>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</si>
  <si>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</si>
  <si>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</si>
  <si>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</si>
  <si>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</si>
  <si>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</si>
  <si>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</si>
  <si>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</si>
  <si>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</si>
  <si>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</si>
  <si>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</si>
  <si>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2nM</t>
  </si>
  <si>
    <t>4nM</t>
  </si>
  <si>
    <t>6nM</t>
  </si>
  <si>
    <t>off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</si>
</sst>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9" fontId="1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sgRNA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2nM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'Plate 1 - Sheet1'!$G$49:$G$55</c:f>
                <c:numCache>
                  <c:formatCode>General</c:formatCode>
                  <c:ptCount val="7"/>
                  <c:pt idx="0">
                    <c:v>154.90283692976345</c:v>
                  </c:pt>
                  <c:pt idx="1">
                    <c:v>525.53232271880506</c:v>
                  </c:pt>
                  <c:pt idx="2">
                    <c:v>320.81181746036447</c:v>
                  </c:pt>
                  <c:pt idx="3">
                    <c:v>350.4571617505087</c:v>
                  </c:pt>
                  <c:pt idx="4">
                    <c:v>816</c:v>
                  </c:pt>
                  <c:pt idx="5">
                    <c:v>561.30621470518804</c:v>
                  </c:pt>
                </c:numCache>
              </c:numRef>
            </c:plus>
            <c:minus>
              <c:numRef>
                <c:f>'Plate 1 - Sheet1'!$G$49:$G$55</c:f>
                <c:numCache>
                  <c:formatCode>General</c:formatCode>
                  <c:ptCount val="7"/>
                  <c:pt idx="0">
                    <c:v>154.90283692976345</c:v>
                  </c:pt>
                  <c:pt idx="1">
                    <c:v>525.53232271880506</c:v>
                  </c:pt>
                  <c:pt idx="2">
                    <c:v>320.81181746036447</c:v>
                  </c:pt>
                  <c:pt idx="3">
                    <c:v>350.4571617505087</c:v>
                  </c:pt>
                  <c:pt idx="4">
                    <c:v>816</c:v>
                  </c:pt>
                  <c:pt idx="5">
                    <c:v>561.30621470518804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Sheet1'!$E$49:$E$55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'Plate 1 - Sheet1'!$F$49:$F$55</c:f>
              <c:numCache>
                <c:formatCode>0.00</c:formatCode>
                <c:ptCount val="7"/>
                <c:pt idx="0">
                  <c:v>684</c:v>
                </c:pt>
                <c:pt idx="1">
                  <c:v>1947.0000000000002</c:v>
                </c:pt>
                <c:pt idx="2">
                  <c:v>1914.0000000000002</c:v>
                </c:pt>
                <c:pt idx="3">
                  <c:v>3119</c:v>
                </c:pt>
                <c:pt idx="4">
                  <c:v>2103.6666666666665</c:v>
                </c:pt>
                <c:pt idx="5">
                  <c:v>1710.6666666666667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B-4EDE-B519-0DB70DB525FA}"/>
            </c:ext>
          </c:extLst>
        </c:ser>
        <c:ser>
          <c:idx val="1"/>
          <c:order val="1"/>
          <c:tx>
            <c:v>4nM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'Plate 1 - Sheet1'!$J$49:$J$55</c:f>
                <c:numCache>
                  <c:formatCode>General</c:formatCode>
                  <c:ptCount val="7"/>
                  <c:pt idx="0">
                    <c:v>124.37488135114384</c:v>
                  </c:pt>
                  <c:pt idx="1">
                    <c:v>308.23403806559429</c:v>
                  </c:pt>
                  <c:pt idx="2">
                    <c:v>157.97819821453561</c:v>
                  </c:pt>
                  <c:pt idx="3">
                    <c:v>188.02068444130762</c:v>
                  </c:pt>
                  <c:pt idx="4">
                    <c:v>268.20473108761109</c:v>
                  </c:pt>
                  <c:pt idx="5">
                    <c:v>123.25493003437136</c:v>
                  </c:pt>
                </c:numCache>
              </c:numRef>
            </c:plus>
            <c:minus>
              <c:numRef>
                <c:f>'Plate 1 - Sheet1'!$J$49:$J$55</c:f>
                <c:numCache>
                  <c:formatCode>General</c:formatCode>
                  <c:ptCount val="7"/>
                  <c:pt idx="0">
                    <c:v>124.37488135114384</c:v>
                  </c:pt>
                  <c:pt idx="1">
                    <c:v>308.23403806559429</c:v>
                  </c:pt>
                  <c:pt idx="2">
                    <c:v>157.97819821453561</c:v>
                  </c:pt>
                  <c:pt idx="3">
                    <c:v>188.02068444130762</c:v>
                  </c:pt>
                  <c:pt idx="4">
                    <c:v>268.20473108761109</c:v>
                  </c:pt>
                  <c:pt idx="5">
                    <c:v>123.25493003437136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Sheet1'!$E$49:$E$55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'Plate 1 - Sheet1'!$I$49:$I$55</c:f>
              <c:numCache>
                <c:formatCode>0.00</c:formatCode>
                <c:ptCount val="7"/>
                <c:pt idx="0">
                  <c:v>571.66666666666674</c:v>
                </c:pt>
                <c:pt idx="1">
                  <c:v>1778.3333333333333</c:v>
                </c:pt>
                <c:pt idx="2">
                  <c:v>1198.6666666666665</c:v>
                </c:pt>
                <c:pt idx="3">
                  <c:v>2170</c:v>
                </c:pt>
                <c:pt idx="4">
                  <c:v>1693.6666666666667</c:v>
                </c:pt>
                <c:pt idx="5">
                  <c:v>2341.666666666667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B-4EDE-B519-0DB70DB525FA}"/>
            </c:ext>
          </c:extLst>
        </c:ser>
        <c:ser>
          <c:idx val="2"/>
          <c:order val="2"/>
          <c:tx>
            <c:v>6nM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'Plate 1 - Sheet1'!$M$49:$M$55</c:f>
                <c:numCache>
                  <c:formatCode>General</c:formatCode>
                  <c:ptCount val="7"/>
                  <c:pt idx="0">
                    <c:v>58.664772696700666</c:v>
                  </c:pt>
                  <c:pt idx="1">
                    <c:v>325.67297844446489</c:v>
                  </c:pt>
                  <c:pt idx="2">
                    <c:v>118.58236706094957</c:v>
                  </c:pt>
                  <c:pt idx="3">
                    <c:v>352.16725824212813</c:v>
                  </c:pt>
                  <c:pt idx="4">
                    <c:v>253.79344182053072</c:v>
                  </c:pt>
                  <c:pt idx="5">
                    <c:v>383.84429713680055</c:v>
                  </c:pt>
                </c:numCache>
              </c:numRef>
            </c:plus>
            <c:minus>
              <c:numRef>
                <c:f>'Plate 1 - Sheet1'!$M$49:$M$55</c:f>
                <c:numCache>
                  <c:formatCode>General</c:formatCode>
                  <c:ptCount val="7"/>
                  <c:pt idx="0">
                    <c:v>58.664772696700666</c:v>
                  </c:pt>
                  <c:pt idx="1">
                    <c:v>325.67297844446489</c:v>
                  </c:pt>
                  <c:pt idx="2">
                    <c:v>118.58236706094957</c:v>
                  </c:pt>
                  <c:pt idx="3">
                    <c:v>352.16725824212813</c:v>
                  </c:pt>
                  <c:pt idx="4">
                    <c:v>253.79344182053072</c:v>
                  </c:pt>
                  <c:pt idx="5">
                    <c:v>383.84429713680055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Sheet1'!$E$49:$E$55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</c:numCache>
            </c:numRef>
          </c:cat>
          <c:val>
            <c:numRef>
              <c:f>'Plate 1 - Sheet1'!$L$49:$L$55</c:f>
              <c:numCache>
                <c:formatCode>0.00</c:formatCode>
                <c:ptCount val="7"/>
                <c:pt idx="0">
                  <c:v>399.33333333333331</c:v>
                </c:pt>
                <c:pt idx="1">
                  <c:v>1313.3333333333333</c:v>
                </c:pt>
                <c:pt idx="2">
                  <c:v>765.66666666666652</c:v>
                </c:pt>
                <c:pt idx="3">
                  <c:v>1550</c:v>
                </c:pt>
                <c:pt idx="4">
                  <c:v>1514</c:v>
                </c:pt>
                <c:pt idx="5">
                  <c:v>1239.6666666666665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CB-4EDE-B519-0DB70DB5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84296"/>
        <c:axId val="608085280"/>
      </c:barChart>
      <c:catAx>
        <c:axId val="608084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</a:t>
                </a:r>
                <a:r>
                  <a:rPr lang="en-US" baseline="0"/>
                  <a:t> Sequence length (bp)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5280"/>
        <c:crosses val="autoZero"/>
        <c:auto val="1"/>
        <c:lblAlgn val="ctr"/>
        <c:lblOffset val="100"/>
        <c:noMultiLvlLbl val="0"/>
      </c:catAx>
      <c:valAx>
        <c:axId val="6080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253365</xdr:colOff>
      <xdr:row>28</xdr:row>
      <xdr:rowOff>5715</xdr:rowOff>
    </xdr:from>
    <xdr:to>
      <xdr:col>26</xdr:col>
      <xdr:colOff>215265</xdr:colOff>
      <xdr:row>48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D2F37-54FF-4EDE-94B3-289E642DB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1"/>
  <sheetViews>
    <sheetView tabSelected="1" topLeftCell="C22" workbookViewId="0">
      <selection activeCell="S33" sqref="S33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s="1" t="s">
        <v>0</v>
      </c>
      <c r="B2" s="1" t="s">
        <v>1</v>
      </c>
    </row>
    <row r="4" spans="1:2" x14ac:dyDescent="0.25">
      <c r="A4" s="1" t="s">
        <v>2</v>
      </c>
      <c r="B4" s="1"/>
    </row>
    <row r="5" spans="1:2" x14ac:dyDescent="0.25">
      <c r="A5" s="1" t="s">
        <v>3</v>
      </c>
      <c r="B5" s="1"/>
    </row>
    <row r="6" spans="1:2" x14ac:dyDescent="0.25">
      <c r="A6" s="1" t="s">
        <v>4</v>
      </c>
      <c r="B6" s="1" t="s">
        <v>5</v>
      </c>
    </row>
    <row r="7" spans="1:2" x14ac:dyDescent="0.25">
      <c r="A7" s="1" t="s">
        <v>6</v>
      </c>
      <c r="B7" s="2">
        <v>43665</v>
      </c>
    </row>
    <row r="8" spans="1:2" x14ac:dyDescent="0.25">
      <c r="A8" s="1" t="s">
        <v>7</v>
      </c>
      <c r="B8" s="3">
        <v>0.38253472222222223</v>
      </c>
    </row>
    <row r="9" spans="1:2" x14ac:dyDescent="0.25">
      <c r="A9" s="1" t="s">
        <v>8</v>
      </c>
      <c r="B9" s="1" t="s">
        <v>9</v>
      </c>
    </row>
    <row r="10" spans="1:2" x14ac:dyDescent="0.25">
      <c r="A10" s="1" t="s">
        <v>10</v>
      </c>
      <c r="B10" s="1">
        <v>268453</v>
      </c>
    </row>
    <row r="11" spans="1:2" x14ac:dyDescent="0.25">
      <c r="A11" s="1" t="s">
        <v>11</v>
      </c>
      <c r="B11" s="1" t="s">
        <v>12</v>
      </c>
    </row>
    <row r="13" spans="1:2" x14ac:dyDescent="0.25">
      <c r="A13" s="4" t="s">
        <v>13</v>
      </c>
      <c r="B13" s="1"/>
    </row>
    <row r="14" spans="1:2" ht="26.4" x14ac:dyDescent="0.25">
      <c r="A14" s="1" t="s">
        <v>14</v>
      </c>
      <c r="B14" s="1" t="s">
        <v>15</v>
      </c>
    </row>
    <row r="15" spans="1:2" ht="26.4" x14ac:dyDescent="0.25">
      <c r="A15" s="1" t="s">
        <v>16</v>
      </c>
      <c r="B15" s="1" t="s">
        <v>17</v>
      </c>
    </row>
    <row r="16" spans="1:2" x14ac:dyDescent="0.25">
      <c r="A16" s="1"/>
      <c r="B16" s="1" t="s">
        <v>18</v>
      </c>
    </row>
    <row r="17" spans="1:15" x14ac:dyDescent="0.25">
      <c r="A17" s="1"/>
      <c r="B17" s="1" t="s">
        <v>19</v>
      </c>
    </row>
    <row r="18" spans="1:15" ht="39.6" x14ac:dyDescent="0.25">
      <c r="A18" s="1"/>
      <c r="B18" s="1" t="s">
        <v>20</v>
      </c>
    </row>
    <row r="19" spans="1:15" ht="39.6" x14ac:dyDescent="0.25">
      <c r="A19" s="1"/>
      <c r="B19" s="1" t="s">
        <v>21</v>
      </c>
    </row>
    <row r="20" spans="1:15" ht="52.8" x14ac:dyDescent="0.25">
      <c r="A20" s="1"/>
      <c r="B20" s="1" t="s">
        <v>22</v>
      </c>
    </row>
    <row r="21" spans="1:15" ht="92.4" x14ac:dyDescent="0.25">
      <c r="A21" s="1"/>
      <c r="B21" s="1" t="s">
        <v>23</v>
      </c>
    </row>
    <row r="22" spans="1:15" ht="26.4" x14ac:dyDescent="0.25">
      <c r="A22" s="1"/>
      <c r="B22" s="1" t="s">
        <v>24</v>
      </c>
    </row>
    <row r="24" spans="1:15" x14ac:dyDescent="0.25">
      <c r="A24" s="4" t="s">
        <v>25</v>
      </c>
      <c r="B24" s="1"/>
    </row>
    <row r="25" spans="1:15" x14ac:dyDescent="0.25">
      <c r="A25" s="1" t="s">
        <v>26</v>
      </c>
      <c r="B25" s="1">
        <v>28.8</v>
      </c>
    </row>
    <row r="27" spans="1:15" x14ac:dyDescent="0.2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x14ac:dyDescent="0.25">
      <c r="B28" s="6" t="s">
        <v>27</v>
      </c>
      <c r="C28" s="7">
        <v>383</v>
      </c>
      <c r="D28" s="7">
        <v>301</v>
      </c>
      <c r="E28" s="7">
        <v>293</v>
      </c>
      <c r="F28" s="7">
        <v>346</v>
      </c>
      <c r="G28" s="7">
        <v>366</v>
      </c>
      <c r="H28" s="7">
        <v>426</v>
      </c>
      <c r="I28" s="7">
        <v>396</v>
      </c>
      <c r="J28" s="7">
        <v>481</v>
      </c>
      <c r="K28" s="7">
        <v>466</v>
      </c>
      <c r="L28" s="7">
        <v>419</v>
      </c>
      <c r="M28" s="7">
        <v>429</v>
      </c>
      <c r="N28" s="7">
        <v>450</v>
      </c>
      <c r="O28" s="8">
        <v>555583</v>
      </c>
    </row>
    <row r="29" spans="1:15" x14ac:dyDescent="0.25">
      <c r="B29" s="6" t="s">
        <v>28</v>
      </c>
      <c r="C29" s="7">
        <v>318</v>
      </c>
      <c r="D29" s="7">
        <v>281</v>
      </c>
      <c r="E29" s="7">
        <v>281</v>
      </c>
      <c r="F29" s="9">
        <v>845</v>
      </c>
      <c r="G29" s="10">
        <v>1157</v>
      </c>
      <c r="H29" s="10">
        <v>1188</v>
      </c>
      <c r="I29" s="9">
        <v>868</v>
      </c>
      <c r="J29" s="9">
        <v>1032</v>
      </c>
      <c r="K29" s="10">
        <v>1158</v>
      </c>
      <c r="L29" s="11">
        <v>760</v>
      </c>
      <c r="M29" s="9">
        <v>900</v>
      </c>
      <c r="N29" s="9">
        <v>836</v>
      </c>
      <c r="O29" s="8">
        <v>555583</v>
      </c>
    </row>
    <row r="30" spans="1:15" x14ac:dyDescent="0.25">
      <c r="B30" s="6" t="s">
        <v>29</v>
      </c>
      <c r="C30" s="7">
        <v>315</v>
      </c>
      <c r="D30" s="7">
        <v>249</v>
      </c>
      <c r="E30" s="7">
        <v>265</v>
      </c>
      <c r="F30" s="12">
        <v>1675</v>
      </c>
      <c r="G30" s="13">
        <v>2962</v>
      </c>
      <c r="H30" s="14">
        <v>2342</v>
      </c>
      <c r="I30" s="15">
        <v>1920</v>
      </c>
      <c r="J30" s="16">
        <v>2532</v>
      </c>
      <c r="K30" s="17">
        <v>4135</v>
      </c>
      <c r="L30" s="18">
        <v>1478</v>
      </c>
      <c r="M30" s="14">
        <v>2204</v>
      </c>
      <c r="N30" s="18">
        <v>1556</v>
      </c>
      <c r="O30" s="8">
        <v>555583</v>
      </c>
    </row>
    <row r="31" spans="1:15" x14ac:dyDescent="0.25">
      <c r="B31" s="6" t="s">
        <v>30</v>
      </c>
      <c r="C31" s="7">
        <v>272</v>
      </c>
      <c r="D31" s="7">
        <v>286</v>
      </c>
      <c r="E31" s="7">
        <v>312</v>
      </c>
      <c r="F31" s="15">
        <v>1993</v>
      </c>
      <c r="G31" s="16">
        <v>2738</v>
      </c>
      <c r="H31" s="15">
        <v>2149</v>
      </c>
      <c r="I31" s="18">
        <v>1455</v>
      </c>
      <c r="J31" s="12">
        <v>1653</v>
      </c>
      <c r="K31" s="12">
        <v>1831</v>
      </c>
      <c r="L31" s="10">
        <v>1160</v>
      </c>
      <c r="M31" s="18">
        <v>1358</v>
      </c>
      <c r="N31" s="10">
        <v>1077</v>
      </c>
      <c r="O31" s="8">
        <v>555583</v>
      </c>
    </row>
    <row r="32" spans="1:15" x14ac:dyDescent="0.25">
      <c r="B32" s="6" t="s">
        <v>31</v>
      </c>
      <c r="C32" s="7">
        <v>315</v>
      </c>
      <c r="D32" s="7">
        <v>240</v>
      </c>
      <c r="E32" s="7">
        <v>300</v>
      </c>
      <c r="F32" s="19">
        <v>3828</v>
      </c>
      <c r="G32" s="19">
        <v>3654</v>
      </c>
      <c r="H32" s="13">
        <v>3013</v>
      </c>
      <c r="I32" s="16">
        <v>2511</v>
      </c>
      <c r="J32" s="13">
        <v>2877</v>
      </c>
      <c r="K32" s="14">
        <v>2465</v>
      </c>
      <c r="L32" s="12">
        <v>1679</v>
      </c>
      <c r="M32" s="16">
        <v>2476</v>
      </c>
      <c r="N32" s="12">
        <v>1793</v>
      </c>
      <c r="O32" s="8">
        <v>555583</v>
      </c>
    </row>
    <row r="33" spans="2:15" x14ac:dyDescent="0.25">
      <c r="B33" s="6" t="s">
        <v>32</v>
      </c>
      <c r="C33" s="7">
        <v>280</v>
      </c>
      <c r="D33" s="7">
        <v>287</v>
      </c>
      <c r="E33" s="7">
        <v>298</v>
      </c>
      <c r="F33" s="20">
        <v>3299</v>
      </c>
      <c r="G33" s="9">
        <v>1068</v>
      </c>
      <c r="H33" s="12">
        <v>1667</v>
      </c>
      <c r="I33" s="15">
        <v>1921</v>
      </c>
      <c r="J33" s="16">
        <v>2515</v>
      </c>
      <c r="K33" s="15">
        <v>1988</v>
      </c>
      <c r="L33" s="18">
        <v>1592</v>
      </c>
      <c r="M33" s="15">
        <v>2079</v>
      </c>
      <c r="N33" s="15">
        <v>2169</v>
      </c>
      <c r="O33" s="8">
        <v>555583</v>
      </c>
    </row>
    <row r="34" spans="2:15" x14ac:dyDescent="0.25">
      <c r="B34" s="6" t="s">
        <v>33</v>
      </c>
      <c r="C34" s="7">
        <v>256</v>
      </c>
      <c r="D34" s="7">
        <v>286</v>
      </c>
      <c r="E34" s="7">
        <v>321</v>
      </c>
      <c r="F34" s="16">
        <v>2567</v>
      </c>
      <c r="G34" s="14">
        <v>2401</v>
      </c>
      <c r="H34" s="10">
        <v>1302</v>
      </c>
      <c r="I34" s="16">
        <v>2672</v>
      </c>
      <c r="J34" s="13">
        <v>2746</v>
      </c>
      <c r="K34" s="13">
        <v>2950</v>
      </c>
      <c r="L34" s="18">
        <v>1375</v>
      </c>
      <c r="M34" s="14">
        <v>2214</v>
      </c>
      <c r="N34" s="18">
        <v>1428</v>
      </c>
      <c r="O34" s="8">
        <v>555583</v>
      </c>
    </row>
    <row r="35" spans="2:15" x14ac:dyDescent="0.25">
      <c r="B35" s="6" t="s">
        <v>34</v>
      </c>
      <c r="C35" s="7">
        <v>296</v>
      </c>
      <c r="D35" s="7">
        <v>292</v>
      </c>
      <c r="E35" s="7">
        <v>350</v>
      </c>
      <c r="F35" s="7">
        <v>453</v>
      </c>
      <c r="G35" s="11">
        <v>542</v>
      </c>
      <c r="H35" s="7">
        <v>513</v>
      </c>
      <c r="I35" s="11">
        <v>618</v>
      </c>
      <c r="J35" s="11">
        <v>638</v>
      </c>
      <c r="K35" s="9">
        <v>812</v>
      </c>
      <c r="L35" s="11">
        <v>557</v>
      </c>
      <c r="M35" s="11">
        <v>619</v>
      </c>
      <c r="N35" s="11">
        <v>561</v>
      </c>
      <c r="O35" s="8">
        <v>555583</v>
      </c>
    </row>
    <row r="39" spans="2:15" x14ac:dyDescent="0.25">
      <c r="F39">
        <f>AVERAGE(F28:H28)</f>
        <v>379.33333333333331</v>
      </c>
      <c r="G39">
        <f>_xlfn.STDEV.P(F28:H28)</f>
        <v>33.993463423951901</v>
      </c>
      <c r="I39">
        <f>AVERAGE(I28:K28)</f>
        <v>447.66666666666669</v>
      </c>
      <c r="J39">
        <f>_xlfn.STDEV.P(I28:K28)</f>
        <v>37.04351795148812</v>
      </c>
      <c r="L39">
        <f>AVERAGE(L28:N28)</f>
        <v>432.66666666666669</v>
      </c>
      <c r="M39">
        <f>_xlfn.STDEV.P(L28:N28)</f>
        <v>12.918548250050733</v>
      </c>
    </row>
    <row r="40" spans="2:15" x14ac:dyDescent="0.25">
      <c r="F40">
        <f t="shared" ref="F40:F46" si="0">AVERAGE(F29:H29)</f>
        <v>1063.3333333333333</v>
      </c>
      <c r="G40">
        <f t="shared" ref="G40:G46" si="1">_xlfn.STDEV.P(F29:H29)</f>
        <v>154.90283692976345</v>
      </c>
      <c r="I40">
        <f>AVERAGE(I29:K29)</f>
        <v>1019.3333333333334</v>
      </c>
      <c r="J40">
        <f t="shared" ref="J40:J46" si="2">_xlfn.STDEV.P(I29:K29)</f>
        <v>118.73032000668105</v>
      </c>
      <c r="L40">
        <f>AVERAGE(L29:N29)</f>
        <v>832</v>
      </c>
      <c r="M40">
        <f t="shared" ref="M40:M46" si="3">_xlfn.STDEV.P(L29:N29)</f>
        <v>57.22470329033316</v>
      </c>
    </row>
    <row r="41" spans="2:15" x14ac:dyDescent="0.25">
      <c r="F41">
        <f t="shared" si="0"/>
        <v>2326.3333333333335</v>
      </c>
      <c r="G41">
        <f t="shared" si="1"/>
        <v>525.53232271880506</v>
      </c>
      <c r="I41">
        <f>AVERAGE(I30:J30)</f>
        <v>2226</v>
      </c>
      <c r="J41">
        <f>_xlfn.STDEV.P(I30:J30)</f>
        <v>306</v>
      </c>
      <c r="L41">
        <f t="shared" ref="L41:L46" si="4">AVERAGE(L30:N30)</f>
        <v>1746</v>
      </c>
      <c r="M41">
        <f t="shared" si="3"/>
        <v>325.4166559965854</v>
      </c>
    </row>
    <row r="42" spans="2:15" x14ac:dyDescent="0.25">
      <c r="F42">
        <f t="shared" si="0"/>
        <v>2293.3333333333335</v>
      </c>
      <c r="G42">
        <f t="shared" si="1"/>
        <v>320.81181746036447</v>
      </c>
      <c r="I42">
        <f t="shared" ref="I42:I46" si="5">AVERAGE(I31:K31)</f>
        <v>1646.3333333333333</v>
      </c>
      <c r="J42">
        <f t="shared" si="2"/>
        <v>153.57372460446769</v>
      </c>
      <c r="L42">
        <f t="shared" si="4"/>
        <v>1198.3333333333333</v>
      </c>
      <c r="M42">
        <f t="shared" si="3"/>
        <v>117.87658329324314</v>
      </c>
    </row>
    <row r="43" spans="2:15" x14ac:dyDescent="0.25">
      <c r="F43">
        <f t="shared" si="0"/>
        <v>3498.3333333333335</v>
      </c>
      <c r="G43">
        <f t="shared" si="1"/>
        <v>350.4571617505087</v>
      </c>
      <c r="I43">
        <f t="shared" si="5"/>
        <v>2617.6666666666665</v>
      </c>
      <c r="J43">
        <f t="shared" si="2"/>
        <v>184.33544302590198</v>
      </c>
      <c r="L43">
        <f t="shared" si="4"/>
        <v>1982.6666666666667</v>
      </c>
      <c r="M43">
        <f t="shared" si="3"/>
        <v>351.93023298501777</v>
      </c>
    </row>
    <row r="44" spans="2:15" x14ac:dyDescent="0.25">
      <c r="F44">
        <f>AVERAGE(F33,H33)</f>
        <v>2483</v>
      </c>
      <c r="G44">
        <f>_xlfn.STDEV.P(F33,H33)</f>
        <v>816</v>
      </c>
      <c r="I44">
        <f t="shared" si="5"/>
        <v>2141.3333333333335</v>
      </c>
      <c r="J44">
        <f t="shared" si="2"/>
        <v>265.63425147287683</v>
      </c>
      <c r="L44">
        <f t="shared" si="4"/>
        <v>1946.6666666666667</v>
      </c>
      <c r="M44">
        <f t="shared" si="3"/>
        <v>253.46443975876028</v>
      </c>
    </row>
    <row r="45" spans="2:15" x14ac:dyDescent="0.25">
      <c r="F45">
        <f t="shared" si="0"/>
        <v>2090</v>
      </c>
      <c r="G45">
        <f t="shared" si="1"/>
        <v>561.30621470518804</v>
      </c>
      <c r="I45">
        <f t="shared" si="5"/>
        <v>2789.3333333333335</v>
      </c>
      <c r="J45">
        <f t="shared" si="2"/>
        <v>117.55660575040245</v>
      </c>
      <c r="L45">
        <f t="shared" si="4"/>
        <v>1672.3333333333333</v>
      </c>
      <c r="M45">
        <f t="shared" si="3"/>
        <v>383.62684415399758</v>
      </c>
    </row>
    <row r="46" spans="2:15" x14ac:dyDescent="0.25">
      <c r="F46">
        <f t="shared" si="0"/>
        <v>502.66666666666669</v>
      </c>
      <c r="G46">
        <f t="shared" si="1"/>
        <v>37.06151043273271</v>
      </c>
      <c r="I46">
        <f t="shared" si="5"/>
        <v>689.33333333333337</v>
      </c>
      <c r="J46">
        <f t="shared" si="2"/>
        <v>87.121881420354001</v>
      </c>
      <c r="L46">
        <f t="shared" si="4"/>
        <v>579</v>
      </c>
      <c r="M46">
        <f t="shared" si="3"/>
        <v>28.331372481167705</v>
      </c>
    </row>
    <row r="48" spans="2:15" x14ac:dyDescent="0.25">
      <c r="E48" t="s">
        <v>38</v>
      </c>
      <c r="F48" s="21">
        <f>F46-F$39</f>
        <v>123.33333333333337</v>
      </c>
      <c r="G48" s="21">
        <v>37.06151043273271</v>
      </c>
      <c r="H48" s="21">
        <v>0</v>
      </c>
      <c r="I48" s="21">
        <f>I46-I$39</f>
        <v>241.66666666666669</v>
      </c>
      <c r="J48" s="21">
        <f>SQRT((J39)^2+J$39^2)</f>
        <v>52.387445485005713</v>
      </c>
      <c r="K48" s="21">
        <v>0</v>
      </c>
      <c r="L48" s="21">
        <f>L46-L$39</f>
        <v>146.33333333333331</v>
      </c>
      <c r="M48" s="21">
        <f>SQRT((M39)^2+M$39^2)</f>
        <v>18.26958614139296</v>
      </c>
    </row>
    <row r="49" spans="5:13" x14ac:dyDescent="0.25">
      <c r="E49">
        <v>8</v>
      </c>
      <c r="F49" s="21">
        <f>F40-F$39</f>
        <v>684</v>
      </c>
      <c r="G49" s="21">
        <v>154.90283692976345</v>
      </c>
      <c r="H49" s="21">
        <v>8</v>
      </c>
      <c r="I49" s="21">
        <f>I40-I$39</f>
        <v>571.66666666666674</v>
      </c>
      <c r="J49" s="21">
        <f t="shared" ref="J49:J54" si="6">SQRT((J40)^2+J$39^2)</f>
        <v>124.37488135114384</v>
      </c>
      <c r="K49" s="21">
        <v>8</v>
      </c>
      <c r="L49" s="21">
        <f>L40-L$39</f>
        <v>399.33333333333331</v>
      </c>
      <c r="M49" s="21">
        <f t="shared" ref="M49:M54" si="7">SQRT((M40)^2+M$39^2)</f>
        <v>58.664772696700666</v>
      </c>
    </row>
    <row r="50" spans="5:13" x14ac:dyDescent="0.25">
      <c r="E50">
        <v>11</v>
      </c>
      <c r="F50" s="21">
        <f t="shared" ref="F50:F54" si="8">F41-F$39</f>
        <v>1947.0000000000002</v>
      </c>
      <c r="G50" s="21">
        <v>525.53232271880506</v>
      </c>
      <c r="H50" s="21">
        <v>11</v>
      </c>
      <c r="I50" s="21">
        <f>I41-I$39</f>
        <v>1778.3333333333333</v>
      </c>
      <c r="J50" s="21">
        <f t="shared" si="6"/>
        <v>308.23403806559429</v>
      </c>
      <c r="K50" s="21">
        <v>11</v>
      </c>
      <c r="L50" s="21">
        <f t="shared" ref="L50:L54" si="9">L41-L$39</f>
        <v>1313.3333333333333</v>
      </c>
      <c r="M50" s="21">
        <f t="shared" si="7"/>
        <v>325.67297844446489</v>
      </c>
    </row>
    <row r="51" spans="5:13" x14ac:dyDescent="0.25">
      <c r="E51">
        <v>14</v>
      </c>
      <c r="F51" s="21">
        <f t="shared" si="8"/>
        <v>1914.0000000000002</v>
      </c>
      <c r="G51" s="21">
        <v>320.81181746036447</v>
      </c>
      <c r="H51" s="21">
        <v>14</v>
      </c>
      <c r="I51" s="21">
        <f>I42-I$39</f>
        <v>1198.6666666666665</v>
      </c>
      <c r="J51" s="21">
        <f t="shared" si="6"/>
        <v>157.97819821453561</v>
      </c>
      <c r="K51" s="21">
        <v>14</v>
      </c>
      <c r="L51" s="21">
        <f t="shared" si="9"/>
        <v>765.66666666666652</v>
      </c>
      <c r="M51" s="21">
        <f t="shared" si="7"/>
        <v>118.58236706094957</v>
      </c>
    </row>
    <row r="52" spans="5:13" x14ac:dyDescent="0.25">
      <c r="E52">
        <v>17</v>
      </c>
      <c r="F52" s="21">
        <f t="shared" si="8"/>
        <v>3119</v>
      </c>
      <c r="G52" s="21">
        <v>350.4571617505087</v>
      </c>
      <c r="H52" s="21">
        <v>17</v>
      </c>
      <c r="I52" s="21">
        <f t="shared" ref="I50:I54" si="10">I43-I$39</f>
        <v>2170</v>
      </c>
      <c r="J52" s="21">
        <f t="shared" si="6"/>
        <v>188.02068444130762</v>
      </c>
      <c r="K52" s="21">
        <v>17</v>
      </c>
      <c r="L52" s="21">
        <f t="shared" si="9"/>
        <v>1550</v>
      </c>
      <c r="M52" s="21">
        <f t="shared" si="7"/>
        <v>352.16725824212813</v>
      </c>
    </row>
    <row r="53" spans="5:13" x14ac:dyDescent="0.25">
      <c r="E53">
        <v>19</v>
      </c>
      <c r="F53" s="21">
        <f>F44-F$39</f>
        <v>2103.6666666666665</v>
      </c>
      <c r="G53" s="21">
        <v>816</v>
      </c>
      <c r="H53" s="21">
        <v>19</v>
      </c>
      <c r="I53" s="21">
        <f t="shared" si="10"/>
        <v>1693.6666666666667</v>
      </c>
      <c r="J53" s="21">
        <f t="shared" si="6"/>
        <v>268.20473108761109</v>
      </c>
      <c r="K53" s="21">
        <v>19</v>
      </c>
      <c r="L53" s="21">
        <f t="shared" si="9"/>
        <v>1514</v>
      </c>
      <c r="M53" s="21">
        <f t="shared" si="7"/>
        <v>253.79344182053072</v>
      </c>
    </row>
    <row r="54" spans="5:13" x14ac:dyDescent="0.25">
      <c r="E54">
        <v>20</v>
      </c>
      <c r="F54" s="21">
        <f t="shared" si="8"/>
        <v>1710.6666666666667</v>
      </c>
      <c r="G54" s="21">
        <v>561.30621470518804</v>
      </c>
      <c r="H54" s="21">
        <v>20</v>
      </c>
      <c r="I54" s="21">
        <f t="shared" si="10"/>
        <v>2341.666666666667</v>
      </c>
      <c r="J54" s="21">
        <f t="shared" si="6"/>
        <v>123.25493003437136</v>
      </c>
      <c r="K54" s="21">
        <v>20</v>
      </c>
      <c r="L54" s="21">
        <f t="shared" si="9"/>
        <v>1239.6666666666665</v>
      </c>
      <c r="M54" s="21">
        <f t="shared" si="7"/>
        <v>383.84429713680055</v>
      </c>
    </row>
    <row r="61" spans="5:13" x14ac:dyDescent="0.25">
      <c r="H61" t="s">
        <v>35</v>
      </c>
      <c r="I61" t="s">
        <v>36</v>
      </c>
      <c r="J61" t="s">
        <v>37</v>
      </c>
    </row>
  </sheetData>
  <phoneticPr fontId="0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Noireaux Lab User</dc:creator>
  <cp:lastModifiedBy>Aset Khakimzhan</cp:lastModifiedBy>
  <dcterms:created xsi:type="dcterms:W3CDTF">2011-01-18T20:51:17Z</dcterms:created>
  <dcterms:modified xsi:type="dcterms:W3CDTF">2020-02-15T18:02:00Z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