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nolan_fontaine_etu_univ-poitiers_fr/Documents/S2/SAE/portfolio/projets/"/>
    </mc:Choice>
  </mc:AlternateContent>
  <xr:revisionPtr revIDLastSave="75" documentId="8_{2B6A1A05-9A77-43F0-BCC8-6F586A9A4D07}" xr6:coauthVersionLast="47" xr6:coauthVersionMax="47" xr10:uidLastSave="{0ED4214B-2C14-427F-97C7-6F5367D6F253}"/>
  <bookViews>
    <workbookView xWindow="-120" yWindow="-120" windowWidth="29040" windowHeight="15840" tabRatio="925" firstSheet="1" activeTab="1" xr2:uid="{6AA46C1D-3959-45A6-8A1F-C28DA7F9B141}"/>
  </bookViews>
  <sheets>
    <sheet name="Compétences" sheetId="7" state="hidden" r:id="rId1"/>
    <sheet name="Notes" sheetId="9" r:id="rId2"/>
    <sheet name="Tableau De Bord" sheetId="10" r:id="rId3"/>
  </sheets>
  <definedNames>
    <definedName name="_xleta.AVERAGE" hidden="1" xlm="1">#NAME?</definedName>
    <definedName name="_xleta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2" i="9" l="1" a="1"/>
  <c r="AB22" i="9" s="1"/>
  <c r="AB59" i="9" l="1" a="1"/>
  <c r="AB59" i="9" s="1"/>
  <c r="N59" i="9" a="1"/>
  <c r="N59" i="9" s="1"/>
  <c r="AB58" i="9" a="1"/>
  <c r="AB58" i="9" s="1"/>
  <c r="N58" i="9" a="1"/>
  <c r="N58" i="9" s="1"/>
  <c r="AB57" i="9" a="1"/>
  <c r="AB57" i="9" s="1"/>
  <c r="N57" i="9" a="1"/>
  <c r="N57" i="9" s="1"/>
  <c r="AB56" i="9" a="1"/>
  <c r="AB56" i="9" s="1"/>
  <c r="N56" i="9" a="1"/>
  <c r="N56" i="9" s="1"/>
  <c r="AB55" i="9" a="1"/>
  <c r="AB55" i="9" s="1"/>
  <c r="N55" i="9" a="1"/>
  <c r="N55" i="9" s="1"/>
  <c r="AB54" i="9" a="1"/>
  <c r="AB54" i="9" s="1"/>
  <c r="N54" i="9" a="1"/>
  <c r="N54" i="9" s="1"/>
  <c r="AB53" i="9" a="1"/>
  <c r="AB53" i="9" s="1"/>
  <c r="N53" i="9" a="1"/>
  <c r="N53" i="9" s="1"/>
  <c r="AB52" i="9" a="1"/>
  <c r="AB52" i="9" s="1"/>
  <c r="N52" i="9" a="1"/>
  <c r="N52" i="9" s="1"/>
  <c r="AB51" i="9" a="1"/>
  <c r="AB51" i="9" s="1"/>
  <c r="N51" i="9" a="1"/>
  <c r="N51" i="9" s="1"/>
  <c r="AB44" i="9" a="1"/>
  <c r="AB44" i="9" s="1"/>
  <c r="AB43" i="9" a="1"/>
  <c r="AB43" i="9" s="1"/>
  <c r="AB42" i="9" a="1"/>
  <c r="AB42" i="9" s="1"/>
  <c r="AB41" i="9" a="1"/>
  <c r="AB41" i="9" s="1"/>
  <c r="AB40" i="9" a="1"/>
  <c r="AB40" i="9" s="1"/>
  <c r="AB39" i="9" a="1"/>
  <c r="AB39" i="9" s="1"/>
  <c r="N39" i="9" a="1"/>
  <c r="N39" i="9" s="1"/>
  <c r="AB38" i="9" a="1"/>
  <c r="AB38" i="9" s="1"/>
  <c r="N38" i="9" a="1"/>
  <c r="N38" i="9" s="1"/>
  <c r="AB37" i="9" a="1"/>
  <c r="AB37" i="9" s="1"/>
  <c r="N37" i="9" a="1"/>
  <c r="N37" i="9" s="1"/>
  <c r="AB36" i="9" a="1"/>
  <c r="AB36" i="9" s="1"/>
  <c r="N36" i="9" a="1"/>
  <c r="N36" i="9" s="1"/>
  <c r="AB35" i="9" a="1"/>
  <c r="AB35" i="9" s="1"/>
  <c r="N35" i="9" a="1"/>
  <c r="N35" i="9" s="1"/>
  <c r="AB28" i="9" a="1"/>
  <c r="AB28" i="9" s="1"/>
  <c r="AB27" i="9" a="1"/>
  <c r="AB27" i="9" s="1"/>
  <c r="AB26" i="9" a="1"/>
  <c r="AB26" i="9" s="1"/>
  <c r="AB25" i="9" a="1"/>
  <c r="AB25" i="9" s="1"/>
  <c r="AB24" i="9" a="1"/>
  <c r="AB24" i="9" s="1"/>
  <c r="N24" i="9" a="1"/>
  <c r="N24" i="9" s="1"/>
  <c r="AB23" i="9" a="1"/>
  <c r="AB23" i="9" s="1"/>
  <c r="N23" i="9" a="1"/>
  <c r="N23" i="9" s="1"/>
  <c r="N22" i="9" a="1"/>
  <c r="N22" i="9" s="1"/>
  <c r="AB21" i="9" a="1"/>
  <c r="AB21" i="9" s="1"/>
  <c r="N21" i="9" a="1"/>
  <c r="N21" i="9" s="1"/>
  <c r="AB20" i="9" a="1"/>
  <c r="AB20" i="9" s="1"/>
  <c r="N20" i="9" a="1"/>
  <c r="N20" i="9" s="1"/>
  <c r="AB19" i="9" a="1"/>
  <c r="AB19" i="9" s="1"/>
  <c r="N19" i="9" a="1"/>
  <c r="N19" i="9" s="1"/>
  <c r="AB18" i="9" a="1"/>
  <c r="AB18" i="9" s="1"/>
  <c r="N18" i="9" a="1"/>
  <c r="N18" i="9" s="1"/>
  <c r="V47" i="9" l="1" a="1"/>
  <c r="V47" i="9" s="1"/>
  <c r="V31" i="9" a="1"/>
  <c r="V31" i="9" s="1"/>
  <c r="V14" i="9" a="1"/>
  <c r="V14" i="9" s="1"/>
  <c r="H14" i="9" a="1"/>
  <c r="H14" i="9" s="1"/>
  <c r="H31" i="9" a="1"/>
  <c r="H31" i="9" s="1"/>
  <c r="H47" i="9" a="1"/>
  <c r="H47" i="9" s="1"/>
  <c r="H74" i="9" a="1"/>
  <c r="H74" i="9" s="1"/>
  <c r="H72" i="9" a="1"/>
  <c r="H72" i="9" s="1"/>
  <c r="H70" i="9" a="1"/>
  <c r="H70" i="9" s="1"/>
  <c r="H68" i="9" a="1"/>
  <c r="H68" i="9" s="1"/>
  <c r="H66" i="9" a="1"/>
  <c r="H66" i="9" s="1"/>
  <c r="H64" i="9" a="1"/>
  <c r="H64" i="9" s="1"/>
  <c r="S9" i="9" l="1"/>
  <c r="N67" i="9"/>
  <c r="N64" i="9"/>
  <c r="E9" i="9"/>
  <c r="AP18" i="9"/>
  <c r="AP22" i="9"/>
  <c r="AH9" i="9" l="1"/>
  <c r="AP14" i="9"/>
  <c r="AF29" i="9" s="1"/>
  <c r="R16" i="10" l="1"/>
  <c r="AH29" i="9"/>
  <c r="T1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<sst xmlns="http://schemas.openxmlformats.org/spreadsheetml/2006/main" count="224" uniqueCount="112">
  <si>
    <t>Semestre 1</t>
  </si>
  <si>
    <t>Bases de la programmation 1</t>
  </si>
  <si>
    <t>Tableur et Reporting</t>
  </si>
  <si>
    <t>Bases de données relationnelles 1</t>
  </si>
  <si>
    <t>Statistique descriptive 1</t>
  </si>
  <si>
    <t>Probabilités 1</t>
  </si>
  <si>
    <t>Mathématiques - analyse</t>
  </si>
  <si>
    <t>Initiation à l'anglais de spécialité</t>
  </si>
  <si>
    <t>Communication de l'information et recherche documentaire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</si>
  <si>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</si>
  <si>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</si>
  <si>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</si>
  <si>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</si>
  <si>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</si>
  <si>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</si>
  <si>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</si>
  <si>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</si>
  <si>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</si>
  <si>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</si>
  <si>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</si>
  <si>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</si>
  <si>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</si>
  <si>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</si>
  <si>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</si>
  <si>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</si>
  <si>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</si>
  <si>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</si>
  <si>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</si>
  <si>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</si>
  <si>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</si>
  <si>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</si>
  <si>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</si>
  <si>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</si>
  <si>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</si>
  <si>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</si>
  <si>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</si>
  <si>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 1</t>
  </si>
  <si>
    <t>semestre 2</t>
  </si>
  <si>
    <t>Matières</t>
  </si>
  <si>
    <t>Power Bi</t>
  </si>
  <si>
    <t>R</t>
  </si>
  <si>
    <t>Bases dedonnées relationnelles 2</t>
  </si>
  <si>
    <t>Bases de SAS</t>
  </si>
  <si>
    <t>Bases de R</t>
  </si>
  <si>
    <t>Economie &amp; Gestion</t>
  </si>
  <si>
    <t>Economie</t>
  </si>
  <si>
    <t>Reporting VBA</t>
  </si>
  <si>
    <t>Projet Personnel et Professionnel 1</t>
  </si>
  <si>
    <t>Gestion</t>
  </si>
  <si>
    <t>Économie</t>
  </si>
  <si>
    <t>Économie d'entreprise</t>
  </si>
  <si>
    <t>Compétence 1 : Traiter des données à des fins décisionnelles</t>
  </si>
  <si>
    <t xml:space="preserve">Compétences Transversales </t>
  </si>
  <si>
    <t>Compétence 2 : Analyser statistiquement les données</t>
  </si>
  <si>
    <t>Compétence 3 : Valoriser une production dans un contexte professionnel</t>
  </si>
  <si>
    <t>Excel</t>
  </si>
  <si>
    <t>Devoir 1</t>
  </si>
  <si>
    <t>Devoir 2</t>
  </si>
  <si>
    <t>Devoir 3</t>
  </si>
  <si>
    <t>Devoir 4</t>
  </si>
  <si>
    <t>Devoir 5</t>
  </si>
  <si>
    <t xml:space="preserve">Excel </t>
  </si>
  <si>
    <t xml:space="preserve">Reporting VBA                                                                                                 </t>
  </si>
  <si>
    <t xml:space="preserve">Bases de données relationnelles 1                                                               </t>
  </si>
  <si>
    <t xml:space="preserve">Bases de la programmation 1                                                                        </t>
  </si>
  <si>
    <t xml:space="preserve">SAÉ - Écriture et lecture de fichiers de données                                          </t>
  </si>
  <si>
    <t xml:space="preserve">Devoir 1 </t>
  </si>
  <si>
    <t>Projet Personnel et Professionnel 2</t>
  </si>
  <si>
    <t>Année</t>
  </si>
  <si>
    <t>Coeff</t>
  </si>
  <si>
    <t>Moyenne</t>
  </si>
  <si>
    <t xml:space="preserve">R                                                                            </t>
  </si>
  <si>
    <t xml:space="preserve">Bases dedonnées relationnelles 2                                                     </t>
  </si>
  <si>
    <t xml:space="preserve">Bases de la programmation 2                                                                       </t>
  </si>
  <si>
    <t xml:space="preserve">SAÉ - Reporting à partir de données stockées dans un SGBD relationnel          </t>
  </si>
  <si>
    <t xml:space="preserve">Bases de SAS   </t>
  </si>
  <si>
    <t xml:space="preserve">Bases de R                                  </t>
  </si>
  <si>
    <t xml:space="preserve">Projet Personnel et Professionnel 1                                      </t>
  </si>
  <si>
    <t xml:space="preserve">SAÉ - Conception et implémentation d'une base de données              </t>
  </si>
  <si>
    <t xml:space="preserve">Projet Personnel et Professionnel 2                                                                      </t>
  </si>
  <si>
    <t xml:space="preserve">SAÉ - Analyse de données, reporting et datavisualisation                    </t>
  </si>
  <si>
    <t xml:space="preserve">SAÉ - Portfolio      </t>
  </si>
  <si>
    <t xml:space="preserve">Probabilités 1                                                                                        </t>
  </si>
  <si>
    <t xml:space="preserve">Probabilités 2                                                                                    </t>
  </si>
  <si>
    <t xml:space="preserve">Mathématiques - analyse                                                     </t>
  </si>
  <si>
    <t xml:space="preserve">Bases de l'algèbre                                                         </t>
  </si>
  <si>
    <t xml:space="preserve">SAÉ - Préparation et synthèse d'un tableau de données en vue d'une analyse exploratoire simple                                                           </t>
  </si>
  <si>
    <t xml:space="preserve">Statistique inférentielle                                                      </t>
  </si>
  <si>
    <t xml:space="preserve">SAÉ - Estimation par échantillonnage                                                 </t>
  </si>
  <si>
    <t xml:space="preserve">SAÉ - Régression sur des données réelles                              </t>
  </si>
  <si>
    <t xml:space="preserve">Communication de l'information et recherche documentaire                                                                      </t>
  </si>
  <si>
    <t xml:space="preserve">Communication et sémiologie                                                                                                 </t>
  </si>
  <si>
    <t xml:space="preserve">Économie d'entreprise                          </t>
  </si>
  <si>
    <t xml:space="preserve">SAÉ - Construction et présentation d'indicateurs de performance                                             </t>
  </si>
  <si>
    <t xml:space="preserve">SAÉ - Apprendre en situation la production de données en entreprise                                                             </t>
  </si>
  <si>
    <t xml:space="preserve">SAÉ - Présentation en anglais d'un territoire économique et culturel    </t>
  </si>
  <si>
    <t xml:space="preserve">SAÉ - Mise en oeuvre d'une enquête                                </t>
  </si>
  <si>
    <t>Découverte des données de l’environnement entrepreneurial et économique</t>
  </si>
  <si>
    <t>Décision jury :</t>
  </si>
  <si>
    <t>acquisition niveau 1</t>
  </si>
  <si>
    <t>Compétence 1</t>
  </si>
  <si>
    <t>Compétence 2</t>
  </si>
  <si>
    <t>Compétence 3</t>
  </si>
  <si>
    <t xml:space="preserve">Compétence 2 </t>
  </si>
  <si>
    <t xml:space="preserve">Compétence 3 </t>
  </si>
  <si>
    <t xml:space="preserve">  Première année BUT Science des données année 2024/2025 - Consultation des Notes</t>
  </si>
  <si>
    <t>SAÉ - Reporting à partir de données stockées dans un SGBD relationnel</t>
  </si>
  <si>
    <t>Nombre d'absence S1</t>
  </si>
  <si>
    <t xml:space="preserve">  Première année BUT Science des données année 2024/2025 - Tableau de bord</t>
  </si>
  <si>
    <t>Nombre d'absence S2</t>
  </si>
  <si>
    <t>Compétences Transversales</t>
  </si>
  <si>
    <t xml:space="preserve">Semestre 1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</si>
</sst>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sz val="11"/>
      <color rgb="FF24242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rgb="FF242424"/>
      <name val="Calibri"/>
      <family val="2"/>
      <scheme val="minor"/>
    </font>
    <font>
      <sz val="13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sz val="12"/>
      <color rgb="FF242424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EC987B"/>
        <bgColor rgb="FF000000"/>
      </patternFill>
    </fill>
    <fill>
      <patternFill patternType="solid">
        <fgColor rgb="FFF69200"/>
        <bgColor rgb="FF000000"/>
      </patternFill>
    </fill>
    <fill>
      <patternFill patternType="solid">
        <fgColor rgb="FFFED96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BF6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D9B3"/>
        <bgColor indexed="64"/>
      </patternFill>
    </fill>
    <fill>
      <patternFill patternType="solid">
        <fgColor rgb="FFFFEDB2"/>
        <bgColor indexed="64"/>
      </patternFill>
    </fill>
    <fill>
      <patternFill patternType="solid">
        <fgColor rgb="FFFDCFED"/>
        <bgColor indexed="64"/>
      </patternFill>
    </fill>
    <fill>
      <patternFill patternType="solid">
        <fgColor rgb="FF78C8EC"/>
        <bgColor indexed="64"/>
      </patternFill>
    </fill>
    <fill>
      <patternFill patternType="solid">
        <fgColor rgb="FFF357F3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3" tint="0.79998168889431442"/>
      </left>
      <right style="thin">
        <color theme="3" tint="0.79998168889431442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5" fillId="0" borderId="1" xfId="0" applyFont="1" applyBorder="1"/>
    <xf numFmtId="0" fontId="7" fillId="0" borderId="1" xfId="0" applyFont="1" applyBorder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/>
    <xf numFmtId="0" fontId="5" fillId="0" borderId="0" xfId="0" applyFont="1"/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6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wrapText="1"/>
    </xf>
    <xf numFmtId="0" fontId="3" fillId="0" borderId="1" xfId="0" applyFont="1" applyBorder="1" applyAlignment="1">
      <alignment vertical="center"/>
    </xf>
    <xf numFmtId="0" fontId="5" fillId="5" borderId="1" xfId="0" applyFont="1" applyFill="1" applyBorder="1"/>
    <xf numFmtId="0" fontId="6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7" borderId="1" xfId="0" applyFont="1" applyFill="1" applyBorder="1" applyAlignment="1">
      <alignment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0" fillId="0" borderId="1" xfId="0" applyBorder="1"/>
    <xf numFmtId="0" fontId="12" fillId="0" borderId="0" xfId="0" applyFont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/>
    </xf>
    <xf numFmtId="0" fontId="14" fillId="8" borderId="4" xfId="0" applyFont="1" applyFill="1" applyBorder="1" applyAlignment="1">
      <alignment horizontal="left" vertical="center"/>
    </xf>
    <xf numFmtId="0" fontId="14" fillId="8" borderId="4" xfId="0" applyFont="1" applyFill="1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13" borderId="15" xfId="0" applyFont="1" applyFill="1" applyBorder="1" applyAlignment="1">
      <alignment horizontal="center" vertical="center"/>
    </xf>
    <xf numFmtId="0" fontId="11" fillId="13" borderId="16" xfId="0" applyFont="1" applyFill="1" applyBorder="1" applyAlignment="1">
      <alignment horizontal="center" vertical="center"/>
    </xf>
    <xf numFmtId="0" fontId="0" fillId="13" borderId="16" xfId="0" applyFill="1" applyBorder="1"/>
    <xf numFmtId="0" fontId="13" fillId="8" borderId="1" xfId="0" applyFont="1" applyFill="1" applyBorder="1" applyAlignment="1">
      <alignment horizontal="left" vertical="center" wrapText="1"/>
    </xf>
    <xf numFmtId="0" fontId="20" fillId="8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 wrapText="1"/>
    </xf>
    <xf numFmtId="0" fontId="14" fillId="9" borderId="4" xfId="0" applyFont="1" applyFill="1" applyBorder="1" applyAlignment="1">
      <alignment horizontal="left" vertical="center" wrapText="1"/>
    </xf>
    <xf numFmtId="0" fontId="20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left" vertical="center"/>
    </xf>
    <xf numFmtId="0" fontId="14" fillId="8" borderId="1" xfId="0" applyFont="1" applyFill="1" applyBorder="1" applyAlignment="1">
      <alignment horizontal="left" vertical="center" wrapText="1"/>
    </xf>
    <xf numFmtId="0" fontId="14" fillId="8" borderId="4" xfId="0" applyFont="1" applyFill="1" applyBorder="1" applyAlignment="1">
      <alignment horizontal="left" vertical="center" wrapText="1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 applyAlignment="1">
      <alignment horizontal="left" wrapText="1"/>
    </xf>
    <xf numFmtId="0" fontId="14" fillId="8" borderId="1" xfId="0" applyFont="1" applyFill="1" applyBorder="1" applyAlignment="1">
      <alignment horizontal="left"/>
    </xf>
    <xf numFmtId="0" fontId="14" fillId="9" borderId="1" xfId="0" applyFont="1" applyFill="1" applyBorder="1" applyAlignment="1">
      <alignment horizontal="left" wrapText="1"/>
    </xf>
    <xf numFmtId="0" fontId="14" fillId="9" borderId="1" xfId="0" applyFont="1" applyFill="1" applyBorder="1" applyAlignment="1">
      <alignment horizontal="left"/>
    </xf>
    <xf numFmtId="0" fontId="14" fillId="9" borderId="4" xfId="0" applyFont="1" applyFill="1" applyBorder="1" applyAlignment="1">
      <alignment horizontal="left"/>
    </xf>
    <xf numFmtId="0" fontId="14" fillId="0" borderId="0" xfId="0" applyFont="1" applyAlignment="1">
      <alignment horizontal="left" wrapText="1"/>
    </xf>
    <xf numFmtId="0" fontId="13" fillId="0" borderId="0" xfId="0" applyFont="1" applyAlignment="1">
      <alignment vertical="center"/>
    </xf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0" fillId="13" borderId="11" xfId="0" applyFill="1" applyBorder="1"/>
    <xf numFmtId="0" fontId="19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7" borderId="8" xfId="0" applyFont="1" applyFill="1" applyBorder="1" applyAlignment="1">
      <alignment horizontal="left" vertical="center" wrapText="1"/>
    </xf>
    <xf numFmtId="0" fontId="6" fillId="7" borderId="9" xfId="0" applyFont="1" applyFill="1" applyBorder="1" applyAlignment="1">
      <alignment horizontal="left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2" fillId="0" borderId="0" xfId="0" applyFont="1"/>
    <xf numFmtId="0" fontId="0" fillId="16" borderId="0" xfId="0" applyFill="1"/>
    <xf numFmtId="0" fontId="23" fillId="15" borderId="17" xfId="0" applyFont="1" applyFill="1" applyBorder="1"/>
    <xf numFmtId="0" fontId="24" fillId="15" borderId="17" xfId="0" applyFont="1" applyFill="1" applyBorder="1" applyAlignment="1">
      <alignment horizontal="center" vertical="center"/>
    </xf>
    <xf numFmtId="0" fontId="23" fillId="15" borderId="17" xfId="0" applyFont="1" applyFill="1" applyBorder="1" applyAlignment="1">
      <alignment horizontal="center"/>
    </xf>
    <xf numFmtId="0" fontId="25" fillId="15" borderId="17" xfId="0" applyFont="1" applyFill="1" applyBorder="1" applyAlignment="1">
      <alignment horizontal="center" vertical="center"/>
    </xf>
    <xf numFmtId="0" fontId="0" fillId="0" borderId="17" xfId="0" applyBorder="1"/>
    <xf numFmtId="0" fontId="18" fillId="0" borderId="0" xfId="0" applyFont="1" applyAlignment="1">
      <alignment vertical="center" wrapText="1"/>
    </xf>
    <xf numFmtId="0" fontId="26" fillId="0" borderId="17" xfId="0" applyFont="1" applyBorder="1"/>
    <xf numFmtId="0" fontId="26" fillId="15" borderId="17" xfId="0" applyFont="1" applyFill="1" applyBorder="1"/>
    <xf numFmtId="0" fontId="26" fillId="15" borderId="17" xfId="0" applyFont="1" applyFill="1" applyBorder="1" applyAlignment="1">
      <alignment horizontal="center"/>
    </xf>
    <xf numFmtId="0" fontId="26" fillId="0" borderId="0" xfId="0" applyFont="1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9" fillId="13" borderId="1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0" fontId="9" fillId="12" borderId="18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7" fillId="17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A5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62626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000000"/>
      <color rgb="FFFFCC99"/>
      <color rgb="FFFFCCCC"/>
      <color rgb="FF626262"/>
      <color rgb="FFC40000"/>
      <color rgb="FFFF0000"/>
      <color rgb="FFCC0000"/>
      <color rgb="FFA50021"/>
      <color rgb="FFFF61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Moyenne</a:t>
            </a:r>
            <a:r>
              <a:rPr lang="fr-FR" baseline="0">
                <a:solidFill>
                  <a:schemeClr val="bg1"/>
                </a:solidFill>
              </a:rPr>
              <a:t> des compétences par semestre</a:t>
            </a:r>
            <a:endParaRPr lang="fr-FR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Notes!$A$64:$C$75</c:f>
              <c:multiLvlStrCache>
                <c:ptCount val="11"/>
                <c:lvl>
                  <c:pt idx="0">
                    <c:v>Compétence 1</c:v>
                  </c:pt>
                  <c:pt idx="2">
                    <c:v>Compétence 2</c:v>
                  </c:pt>
                  <c:pt idx="4">
                    <c:v>Compétence 3</c:v>
                  </c:pt>
                  <c:pt idx="6">
                    <c:v>Compétence 1</c:v>
                  </c:pt>
                  <c:pt idx="8">
                    <c:v>Compétence 2 </c:v>
                  </c:pt>
                  <c:pt idx="10">
                    <c:v>Compétence 3 </c:v>
                  </c:pt>
                </c:lvl>
                <c:lvl>
                  <c:pt idx="0">
                    <c:v>Semestre 1</c:v>
                  </c:pt>
                  <c:pt idx="6">
                    <c:v>Semestre 2</c:v>
                  </c:pt>
                </c:lvl>
              </c:multiLvlStrCache>
            </c:multiLvlStrRef>
          </c:cat>
          <c:val>
            <c:numRef>
              <c:f>Notes!$H$64:$H$75</c:f>
              <c:numCache>
                <c:formatCode>General</c:formatCode>
                <c:ptCount val="12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3-4350-BE8E-F01F0A361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38271391"/>
        <c:axId val="638282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Notes!$A$64:$C$75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Compétence 1</c:v>
                        </c:pt>
                        <c:pt idx="2">
                          <c:v>Compétence 2</c:v>
                        </c:pt>
                        <c:pt idx="4">
                          <c:v>Compétence 3</c:v>
                        </c:pt>
                        <c:pt idx="6">
                          <c:v>Compétence 1</c:v>
                        </c:pt>
                        <c:pt idx="8">
                          <c:v>Compétence 2 </c:v>
                        </c:pt>
                        <c:pt idx="10">
                          <c:v>Compétence 3 </c:v>
                        </c:pt>
                      </c:lvl>
                      <c:lvl>
                        <c:pt idx="0">
                          <c:v>Semestre 1</c:v>
                        </c:pt>
                        <c:pt idx="6">
                          <c:v>Semestre 2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Notes!$D$64:$D$75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4E3-4350-BE8E-F01F0A3616ED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Notes!$A$64:$C$75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Compétence 1</c:v>
                        </c:pt>
                        <c:pt idx="2">
                          <c:v>Compétence 2</c:v>
                        </c:pt>
                        <c:pt idx="4">
                          <c:v>Compétence 3</c:v>
                        </c:pt>
                        <c:pt idx="6">
                          <c:v>Compétence 1</c:v>
                        </c:pt>
                        <c:pt idx="8">
                          <c:v>Compétence 2 </c:v>
                        </c:pt>
                        <c:pt idx="10">
                          <c:v>Compétence 3 </c:v>
                        </c:pt>
                      </c:lvl>
                      <c:lvl>
                        <c:pt idx="0">
                          <c:v>Semestre 1</c:v>
                        </c:pt>
                        <c:pt idx="6">
                          <c:v>Semestre 2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Notes!$E$64:$E$75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4E3-4350-BE8E-F01F0A3616ED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Notes!$A$64:$C$75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Compétence 1</c:v>
                        </c:pt>
                        <c:pt idx="2">
                          <c:v>Compétence 2</c:v>
                        </c:pt>
                        <c:pt idx="4">
                          <c:v>Compétence 3</c:v>
                        </c:pt>
                        <c:pt idx="6">
                          <c:v>Compétence 1</c:v>
                        </c:pt>
                        <c:pt idx="8">
                          <c:v>Compétence 2 </c:v>
                        </c:pt>
                        <c:pt idx="10">
                          <c:v>Compétence 3 </c:v>
                        </c:pt>
                      </c:lvl>
                      <c:lvl>
                        <c:pt idx="0">
                          <c:v>Semestre 1</c:v>
                        </c:pt>
                        <c:pt idx="6">
                          <c:v>Semestre 2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Notes!$F$64:$F$75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4E3-4350-BE8E-F01F0A3616ED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Notes!$A$64:$C$75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Compétence 1</c:v>
                        </c:pt>
                        <c:pt idx="2">
                          <c:v>Compétence 2</c:v>
                        </c:pt>
                        <c:pt idx="4">
                          <c:v>Compétence 3</c:v>
                        </c:pt>
                        <c:pt idx="6">
                          <c:v>Compétence 1</c:v>
                        </c:pt>
                        <c:pt idx="8">
                          <c:v>Compétence 2 </c:v>
                        </c:pt>
                        <c:pt idx="10">
                          <c:v>Compétence 3 </c:v>
                        </c:pt>
                      </c:lvl>
                      <c:lvl>
                        <c:pt idx="0">
                          <c:v>Semestre 1</c:v>
                        </c:pt>
                        <c:pt idx="6">
                          <c:v>Semestre 2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Notes!$G$64:$G$75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4E3-4350-BE8E-F01F0A3616ED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Notes!$A$64:$C$75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Compétence 1</c:v>
                        </c:pt>
                        <c:pt idx="2">
                          <c:v>Compétence 2</c:v>
                        </c:pt>
                        <c:pt idx="4">
                          <c:v>Compétence 3</c:v>
                        </c:pt>
                        <c:pt idx="6">
                          <c:v>Compétence 1</c:v>
                        </c:pt>
                        <c:pt idx="8">
                          <c:v>Compétence 2 </c:v>
                        </c:pt>
                        <c:pt idx="10">
                          <c:v>Compétence 3 </c:v>
                        </c:pt>
                      </c:lvl>
                      <c:lvl>
                        <c:pt idx="0">
                          <c:v>Semestre 1</c:v>
                        </c:pt>
                        <c:pt idx="6">
                          <c:v>Semestre 2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Notes!$I$64:$I$75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4E3-4350-BE8E-F01F0A3616ED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Notes!$A$64:$C$75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Compétence 1</c:v>
                        </c:pt>
                        <c:pt idx="2">
                          <c:v>Compétence 2</c:v>
                        </c:pt>
                        <c:pt idx="4">
                          <c:v>Compétence 3</c:v>
                        </c:pt>
                        <c:pt idx="6">
                          <c:v>Compétence 1</c:v>
                        </c:pt>
                        <c:pt idx="8">
                          <c:v>Compétence 2 </c:v>
                        </c:pt>
                        <c:pt idx="10">
                          <c:v>Compétence 3 </c:v>
                        </c:pt>
                      </c:lvl>
                      <c:lvl>
                        <c:pt idx="0">
                          <c:v>Semestre 1</c:v>
                        </c:pt>
                        <c:pt idx="6">
                          <c:v>Semestre 2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Notes!$J$64:$J$75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4E3-4350-BE8E-F01F0A3616ED}"/>
                  </c:ext>
                </c:extLst>
              </c15:ser>
            </c15:filteredBarSeries>
          </c:ext>
        </c:extLst>
      </c:barChart>
      <c:catAx>
        <c:axId val="638271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282623"/>
        <c:crosses val="autoZero"/>
        <c:auto val="1"/>
        <c:lblAlgn val="ctr"/>
        <c:lblOffset val="100"/>
        <c:noMultiLvlLbl val="0"/>
      </c:catAx>
      <c:valAx>
        <c:axId val="638282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chemeClr val="bg1"/>
                    </a:solidFill>
                  </a:rPr>
                  <a:t>Notes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27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Moyenne</a:t>
            </a:r>
            <a:r>
              <a:rPr lang="fr-FR" baseline="0">
                <a:solidFill>
                  <a:schemeClr val="bg1"/>
                </a:solidFill>
              </a:rPr>
              <a:t> par semestre</a:t>
            </a:r>
            <a:endParaRPr lang="fr-FR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CC00"/>
            </a:solidFill>
            <a:ln>
              <a:noFill/>
            </a:ln>
            <a:effectLst/>
          </c:spPr>
          <c:invertIfNegative val="0"/>
          <c:cat>
            <c:strRef>
              <c:f>Notes!$L$64:$L$69</c:f>
              <c:strCache>
                <c:ptCount val="4"/>
                <c:pt idx="0">
                  <c:v>Semestre 1   </c:v>
                </c:pt>
                <c:pt idx="3">
                  <c:v>Semestre 2</c:v>
                </c:pt>
              </c:strCache>
            </c:strRef>
          </c:cat>
          <c:val>
            <c:numRef>
              <c:f>Notes!$N$64:$N$69</c:f>
              <c:numCache>
                <c:formatCode>General</c:formatCode>
                <c:ptCount val="6"/>
                <c:pt idx="0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D-4AAC-9C90-DCA188B6D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8280959"/>
        <c:axId val="63828553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Notes!$L$64:$L$69</c15:sqref>
                        </c15:formulaRef>
                      </c:ext>
                    </c:extLst>
                    <c:strCache>
                      <c:ptCount val="4"/>
                      <c:pt idx="0">
                        <c:v>Semestre 1   </c:v>
                      </c:pt>
                      <c:pt idx="3">
                        <c:v>Semestre 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Notes!$M$64:$M$69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7FD-4AAC-9C90-DCA188B6D8A2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Notes!$L$64:$L$69</c15:sqref>
                        </c15:formulaRef>
                      </c:ext>
                    </c:extLst>
                    <c:strCache>
                      <c:ptCount val="4"/>
                      <c:pt idx="0">
                        <c:v>Semestre 1   </c:v>
                      </c:pt>
                      <c:pt idx="3">
                        <c:v>Semestre 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Notes!$O$64:$O$69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FD-4AAC-9C90-DCA188B6D8A2}"/>
                  </c:ext>
                </c:extLst>
              </c15:ser>
            </c15:filteredBarSeries>
          </c:ext>
        </c:extLst>
      </c:barChart>
      <c:catAx>
        <c:axId val="63828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285535"/>
        <c:crosses val="autoZero"/>
        <c:auto val="1"/>
        <c:lblAlgn val="ctr"/>
        <c:lblOffset val="100"/>
        <c:noMultiLvlLbl val="0"/>
      </c:catAx>
      <c:valAx>
        <c:axId val="63828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chemeClr val="bg1"/>
                    </a:solidFill>
                  </a:rPr>
                  <a:t>Notes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280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1</xdr:row>
          <xdr:rowOff>0</xdr:rowOff>
        </xdr:from>
        <xdr:to>
          <xdr:col>6</xdr:col>
          <xdr:colOff>3514725</xdr:colOff>
          <xdr:row>6</xdr:row>
          <xdr:rowOff>66675</xdr:rowOff>
        </xdr:to>
        <xdr:sp macro="" textlink="">
          <xdr:nvSpPr>
            <xdr:cNvPr id="3073" name="TabRetou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4048125</xdr:colOff>
          <xdr:row>7</xdr:row>
          <xdr:rowOff>9525</xdr:rowOff>
        </xdr:from>
        <xdr:to>
          <xdr:col>6</xdr:col>
          <xdr:colOff>5915025</xdr:colOff>
          <xdr:row>9</xdr:row>
          <xdr:rowOff>228600</xdr:rowOff>
        </xdr:to>
        <xdr:sp macro="" textlink="">
          <xdr:nvSpPr>
            <xdr:cNvPr id="3074" name="ajouterAbsenc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4048125</xdr:colOff>
          <xdr:row>10</xdr:row>
          <xdr:rowOff>38100</xdr:rowOff>
        </xdr:from>
        <xdr:to>
          <xdr:col>6</xdr:col>
          <xdr:colOff>5915025</xdr:colOff>
          <xdr:row>12</xdr:row>
          <xdr:rowOff>95250</xdr:rowOff>
        </xdr:to>
        <xdr:sp macro="" textlink="">
          <xdr:nvSpPr>
            <xdr:cNvPr id="3075" name="retirerAbsenc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5067300</xdr:colOff>
          <xdr:row>7</xdr:row>
          <xdr:rowOff>19050</xdr:rowOff>
        </xdr:from>
        <xdr:to>
          <xdr:col>20</xdr:col>
          <xdr:colOff>6934200</xdr:colOff>
          <xdr:row>9</xdr:row>
          <xdr:rowOff>238125</xdr:rowOff>
        </xdr:to>
        <xdr:sp macro="" textlink="">
          <xdr:nvSpPr>
            <xdr:cNvPr id="3076" name="ajouterAbsenceS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5086350</xdr:colOff>
          <xdr:row>10</xdr:row>
          <xdr:rowOff>47625</xdr:rowOff>
        </xdr:from>
        <xdr:to>
          <xdr:col>20</xdr:col>
          <xdr:colOff>6953250</xdr:colOff>
          <xdr:row>12</xdr:row>
          <xdr:rowOff>104775</xdr:rowOff>
        </xdr:to>
        <xdr:sp macro="" textlink="">
          <xdr:nvSpPr>
            <xdr:cNvPr id="3077" name="retirerAbsenceS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</xdr:row>
          <xdr:rowOff>38100</xdr:rowOff>
        </xdr:from>
        <xdr:to>
          <xdr:col>4</xdr:col>
          <xdr:colOff>352425</xdr:colOff>
          <xdr:row>5</xdr:row>
          <xdr:rowOff>114300</xdr:rowOff>
        </xdr:to>
        <xdr:sp macro="" textlink="">
          <xdr:nvSpPr>
            <xdr:cNvPr id="4097" name="GraphRetou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295275</xdr:colOff>
      <xdr:row>7</xdr:row>
      <xdr:rowOff>114300</xdr:rowOff>
    </xdr:from>
    <xdr:to>
      <xdr:col>8</xdr:col>
      <xdr:colOff>438150</xdr:colOff>
      <xdr:row>30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571500</xdr:colOff>
      <xdr:row>7</xdr:row>
      <xdr:rowOff>123825</xdr:rowOff>
    </xdr:from>
    <xdr:to>
      <xdr:col>15</xdr:col>
      <xdr:colOff>419100</xdr:colOff>
      <xdr:row>30</xdr:row>
      <xdr:rowOff>28575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1:I55"/>
  <sheetViews>
    <sheetView zoomScale="81" zoomScaleNormal="85" workbookViewId="0">
      <selection activeCell="D26" sqref="D26"/>
    </sheetView>
  </sheetViews>
  <sheetFormatPr baseColWidth="10" defaultColWidth="47.42578125" defaultRowHeight="15" x14ac:dyDescent="0.25"/>
  <cols>
    <col min="1" max="1" width="41.42578125" style="1" bestFit="1" customWidth="1"/>
    <col min="2" max="2" width="69.28515625" bestFit="1" customWidth="1"/>
    <col min="3" max="3" width="8.42578125" style="2" customWidth="1"/>
    <col min="4" max="4" width="97.28515625" bestFit="1" customWidth="1"/>
    <col min="5" max="5" width="9.42578125" bestFit="1" customWidth="1"/>
    <col min="6" max="9" width="9" bestFit="1" customWidth="1"/>
  </cols>
  <sheetData>
    <row r="1" spans="1:9" ht="18.75" x14ac:dyDescent="0.3">
      <c r="A1" s="100" t="s">
        <v>0</v>
      </c>
      <c r="B1" s="101"/>
      <c r="C1" s="102"/>
      <c r="D1" s="13" t="s">
        <v>38</v>
      </c>
      <c r="E1" t="s">
        <v>66</v>
      </c>
      <c r="F1" t="s">
        <v>57</v>
      </c>
      <c r="G1" t="s">
        <v>58</v>
      </c>
      <c r="H1" t="s">
        <v>59</v>
      </c>
      <c r="I1" t="s">
        <v>60</v>
      </c>
    </row>
    <row r="2" spans="1:9" ht="15" customHeight="1" x14ac:dyDescent="0.25">
      <c r="A2" s="73" t="s">
        <v>51</v>
      </c>
      <c r="B2" s="32" t="s">
        <v>2</v>
      </c>
      <c r="C2" s="103">
        <v>15</v>
      </c>
      <c r="D2" s="4" t="s">
        <v>55</v>
      </c>
    </row>
    <row r="3" spans="1:9" x14ac:dyDescent="0.25">
      <c r="A3" s="74"/>
      <c r="B3" s="33"/>
      <c r="C3" s="104"/>
      <c r="D3" s="3" t="s">
        <v>46</v>
      </c>
    </row>
    <row r="4" spans="1:9" ht="14.25" customHeight="1" x14ac:dyDescent="0.25">
      <c r="A4" s="74"/>
      <c r="B4" s="5" t="s">
        <v>3</v>
      </c>
      <c r="C4" s="6">
        <v>20</v>
      </c>
      <c r="D4" s="3" t="s">
        <v>3</v>
      </c>
    </row>
    <row r="5" spans="1:9" x14ac:dyDescent="0.25">
      <c r="A5" s="74"/>
      <c r="B5" s="5" t="s">
        <v>1</v>
      </c>
      <c r="C5" s="6">
        <v>20</v>
      </c>
      <c r="D5" s="3" t="s">
        <v>1</v>
      </c>
    </row>
    <row r="6" spans="1:9" x14ac:dyDescent="0.25">
      <c r="A6" s="74"/>
      <c r="B6" s="5" t="s">
        <v>9</v>
      </c>
      <c r="C6" s="6">
        <v>30</v>
      </c>
      <c r="D6" s="3" t="s">
        <v>106</v>
      </c>
    </row>
    <row r="7" spans="1:9" x14ac:dyDescent="0.25">
      <c r="A7" s="75"/>
      <c r="B7" s="5" t="s">
        <v>10</v>
      </c>
      <c r="C7" s="6">
        <v>10</v>
      </c>
      <c r="D7" s="3" t="s">
        <v>10</v>
      </c>
    </row>
    <row r="8" spans="1:9" x14ac:dyDescent="0.25">
      <c r="A8" s="14"/>
      <c r="B8" s="15"/>
      <c r="C8" s="16"/>
      <c r="D8" s="3"/>
    </row>
    <row r="9" spans="1:9" ht="30" customHeight="1" x14ac:dyDescent="0.25">
      <c r="A9" s="78" t="s">
        <v>53</v>
      </c>
      <c r="B9" s="9" t="s">
        <v>4</v>
      </c>
      <c r="C9" s="10">
        <v>20</v>
      </c>
      <c r="D9" s="17" t="s">
        <v>4</v>
      </c>
    </row>
    <row r="10" spans="1:9" x14ac:dyDescent="0.25">
      <c r="A10" s="79"/>
      <c r="B10" s="9" t="s">
        <v>5</v>
      </c>
      <c r="C10" s="10">
        <v>15</v>
      </c>
      <c r="D10" s="3" t="s">
        <v>5</v>
      </c>
    </row>
    <row r="11" spans="1:9" x14ac:dyDescent="0.25">
      <c r="A11" s="79"/>
      <c r="B11" s="9" t="s">
        <v>6</v>
      </c>
      <c r="C11" s="10">
        <v>20</v>
      </c>
      <c r="D11" s="3" t="s">
        <v>6</v>
      </c>
    </row>
    <row r="12" spans="1:9" ht="30" x14ac:dyDescent="0.25">
      <c r="A12" s="80"/>
      <c r="B12" s="9" t="s">
        <v>11</v>
      </c>
      <c r="C12" s="10">
        <v>40</v>
      </c>
      <c r="D12" s="3" t="s">
        <v>11</v>
      </c>
    </row>
    <row r="13" spans="1:9" x14ac:dyDescent="0.25">
      <c r="A13" s="14"/>
      <c r="B13" s="18"/>
      <c r="C13" s="16"/>
      <c r="D13" s="3"/>
    </row>
    <row r="14" spans="1:9" ht="15" customHeight="1" x14ac:dyDescent="0.25">
      <c r="A14" s="81" t="s">
        <v>54</v>
      </c>
      <c r="B14" s="11" t="s">
        <v>7</v>
      </c>
      <c r="C14" s="12">
        <v>15</v>
      </c>
      <c r="D14" s="4" t="s">
        <v>7</v>
      </c>
    </row>
    <row r="15" spans="1:9" x14ac:dyDescent="0.25">
      <c r="A15" s="82"/>
      <c r="B15" s="11" t="s">
        <v>8</v>
      </c>
      <c r="C15" s="12">
        <v>15</v>
      </c>
      <c r="D15" s="3" t="s">
        <v>8</v>
      </c>
    </row>
    <row r="16" spans="1:9" ht="15" customHeight="1" x14ac:dyDescent="0.25">
      <c r="A16" s="82"/>
      <c r="B16" s="36" t="s">
        <v>97</v>
      </c>
      <c r="C16" s="105">
        <v>25</v>
      </c>
      <c r="D16" s="3" t="s">
        <v>48</v>
      </c>
    </row>
    <row r="17" spans="1:4" x14ac:dyDescent="0.25">
      <c r="A17" s="82"/>
      <c r="B17" s="37"/>
      <c r="C17" s="106"/>
      <c r="D17" s="3" t="s">
        <v>49</v>
      </c>
    </row>
    <row r="18" spans="1:4" x14ac:dyDescent="0.25">
      <c r="A18" s="82"/>
      <c r="B18" s="38"/>
      <c r="C18" s="107"/>
      <c r="D18" s="3" t="s">
        <v>50</v>
      </c>
    </row>
    <row r="19" spans="1:4" x14ac:dyDescent="0.25">
      <c r="A19" s="82"/>
      <c r="B19" s="11" t="s">
        <v>12</v>
      </c>
      <c r="C19" s="12">
        <v>15</v>
      </c>
      <c r="D19" s="3" t="s">
        <v>12</v>
      </c>
    </row>
    <row r="20" spans="1:4" x14ac:dyDescent="0.25">
      <c r="A20" s="82"/>
      <c r="B20" s="11" t="s">
        <v>13</v>
      </c>
      <c r="C20" s="12">
        <v>10</v>
      </c>
      <c r="D20" s="3" t="s">
        <v>13</v>
      </c>
    </row>
    <row r="21" spans="1:4" x14ac:dyDescent="0.25">
      <c r="A21" s="83"/>
      <c r="B21" s="11" t="s">
        <v>14</v>
      </c>
      <c r="C21" s="12">
        <v>15</v>
      </c>
      <c r="D21" s="3" t="s">
        <v>14</v>
      </c>
    </row>
    <row r="22" spans="1:4" ht="15" customHeight="1" x14ac:dyDescent="0.25">
      <c r="A22" s="20"/>
      <c r="B22" s="21"/>
      <c r="C22" s="22"/>
      <c r="D22" s="19"/>
    </row>
    <row r="23" spans="1:4" ht="15" customHeight="1" x14ac:dyDescent="0.25">
      <c r="A23" s="23" t="s">
        <v>110</v>
      </c>
      <c r="B23" s="24" t="s">
        <v>33</v>
      </c>
      <c r="C23" s="25">
        <v>5</v>
      </c>
      <c r="D23" s="3" t="s">
        <v>47</v>
      </c>
    </row>
    <row r="24" spans="1:4" x14ac:dyDescent="0.25">
      <c r="A24" s="20"/>
      <c r="B24" s="21"/>
      <c r="C24" s="22"/>
      <c r="D24" s="19"/>
    </row>
    <row r="25" spans="1:4" ht="18.75" x14ac:dyDescent="0.3">
      <c r="A25" s="100" t="s">
        <v>15</v>
      </c>
      <c r="B25" s="101"/>
      <c r="C25" s="102"/>
      <c r="D25" s="13" t="s">
        <v>38</v>
      </c>
    </row>
    <row r="26" spans="1:4" ht="30" customHeight="1" x14ac:dyDescent="0.25">
      <c r="A26" s="73" t="s">
        <v>51</v>
      </c>
      <c r="B26" s="32" t="s">
        <v>19</v>
      </c>
      <c r="C26" s="103">
        <v>10</v>
      </c>
      <c r="D26" s="3" t="s">
        <v>39</v>
      </c>
    </row>
    <row r="27" spans="1:4" x14ac:dyDescent="0.25">
      <c r="A27" s="74"/>
      <c r="B27" s="33"/>
      <c r="C27" s="104"/>
      <c r="D27" s="3" t="s">
        <v>40</v>
      </c>
    </row>
    <row r="28" spans="1:4" x14ac:dyDescent="0.25">
      <c r="A28" s="74"/>
      <c r="B28" s="5" t="s">
        <v>16</v>
      </c>
      <c r="C28" s="6">
        <v>15</v>
      </c>
      <c r="D28" s="3" t="s">
        <v>41</v>
      </c>
    </row>
    <row r="29" spans="1:4" ht="15.95" customHeight="1" x14ac:dyDescent="0.25">
      <c r="A29" s="74"/>
      <c r="B29" s="5" t="s">
        <v>17</v>
      </c>
      <c r="C29" s="6">
        <v>15</v>
      </c>
      <c r="D29" s="3" t="s">
        <v>17</v>
      </c>
    </row>
    <row r="30" spans="1:4" x14ac:dyDescent="0.25">
      <c r="A30" s="74"/>
      <c r="B30" s="32" t="s">
        <v>18</v>
      </c>
      <c r="C30" s="103">
        <v>15</v>
      </c>
      <c r="D30" s="3" t="s">
        <v>42</v>
      </c>
    </row>
    <row r="31" spans="1:4" x14ac:dyDescent="0.25">
      <c r="A31" s="74"/>
      <c r="B31" s="33"/>
      <c r="C31" s="104"/>
      <c r="D31" s="3" t="s">
        <v>43</v>
      </c>
    </row>
    <row r="32" spans="1:4" x14ac:dyDescent="0.25">
      <c r="A32" s="75"/>
      <c r="B32" s="5" t="s">
        <v>27</v>
      </c>
      <c r="C32" s="6">
        <v>10</v>
      </c>
      <c r="D32" s="3" t="s">
        <v>27</v>
      </c>
    </row>
    <row r="33" spans="1:4" x14ac:dyDescent="0.25">
      <c r="A33" s="14"/>
      <c r="B33" s="18"/>
      <c r="C33" s="26"/>
      <c r="D33" s="3"/>
    </row>
    <row r="34" spans="1:4" ht="30" customHeight="1" x14ac:dyDescent="0.25">
      <c r="A34" s="84" t="s">
        <v>53</v>
      </c>
      <c r="B34" s="27" t="s">
        <v>20</v>
      </c>
      <c r="C34" s="28">
        <v>10</v>
      </c>
      <c r="D34" s="3" t="s">
        <v>20</v>
      </c>
    </row>
    <row r="35" spans="1:4" x14ac:dyDescent="0.25">
      <c r="A35" s="85"/>
      <c r="B35" s="27" t="s">
        <v>22</v>
      </c>
      <c r="C35" s="28">
        <v>15</v>
      </c>
      <c r="D35" s="3" t="s">
        <v>22</v>
      </c>
    </row>
    <row r="36" spans="1:4" x14ac:dyDescent="0.25">
      <c r="A36" s="85"/>
      <c r="B36" s="27" t="s">
        <v>23</v>
      </c>
      <c r="C36" s="28">
        <v>15</v>
      </c>
      <c r="D36" s="3" t="s">
        <v>23</v>
      </c>
    </row>
    <row r="37" spans="1:4" x14ac:dyDescent="0.25">
      <c r="A37" s="85"/>
      <c r="B37" s="27" t="s">
        <v>21</v>
      </c>
      <c r="C37" s="28">
        <v>15</v>
      </c>
      <c r="D37" s="3" t="s">
        <v>21</v>
      </c>
    </row>
    <row r="38" spans="1:4" x14ac:dyDescent="0.25">
      <c r="A38" s="85"/>
      <c r="B38" s="27" t="s">
        <v>28</v>
      </c>
      <c r="C38" s="28">
        <v>10</v>
      </c>
      <c r="D38" s="3" t="s">
        <v>28</v>
      </c>
    </row>
    <row r="39" spans="1:4" x14ac:dyDescent="0.25">
      <c r="A39" s="86"/>
      <c r="B39" s="27" t="s">
        <v>29</v>
      </c>
      <c r="C39" s="28">
        <v>10</v>
      </c>
      <c r="D39" s="3" t="s">
        <v>29</v>
      </c>
    </row>
    <row r="40" spans="1:4" x14ac:dyDescent="0.25">
      <c r="A40" s="14"/>
      <c r="B40" s="18"/>
      <c r="C40" s="26"/>
      <c r="D40" s="3"/>
    </row>
    <row r="41" spans="1:4" ht="30" customHeight="1" x14ac:dyDescent="0.25">
      <c r="A41" s="81" t="s">
        <v>54</v>
      </c>
      <c r="B41" s="11" t="s">
        <v>24</v>
      </c>
      <c r="C41" s="12">
        <v>15</v>
      </c>
      <c r="D41" s="3" t="s">
        <v>24</v>
      </c>
    </row>
    <row r="42" spans="1:4" x14ac:dyDescent="0.25">
      <c r="A42" s="82"/>
      <c r="B42" s="11" t="s">
        <v>25</v>
      </c>
      <c r="C42" s="12">
        <v>15</v>
      </c>
      <c r="D42" s="3" t="s">
        <v>25</v>
      </c>
    </row>
    <row r="43" spans="1:4" x14ac:dyDescent="0.25">
      <c r="A43" s="82"/>
      <c r="B43" s="34" t="s">
        <v>26</v>
      </c>
      <c r="C43" s="105">
        <v>25</v>
      </c>
      <c r="D43" s="17" t="s">
        <v>44</v>
      </c>
    </row>
    <row r="44" spans="1:4" x14ac:dyDescent="0.25">
      <c r="A44" s="82"/>
      <c r="B44" s="35"/>
      <c r="C44" s="107"/>
      <c r="D44" s="3" t="s">
        <v>45</v>
      </c>
    </row>
    <row r="45" spans="1:4" x14ac:dyDescent="0.25">
      <c r="A45" s="83"/>
      <c r="B45" s="11" t="s">
        <v>31</v>
      </c>
      <c r="C45" s="12">
        <v>10</v>
      </c>
      <c r="D45" s="3" t="s">
        <v>31</v>
      </c>
    </row>
    <row r="46" spans="1:4" x14ac:dyDescent="0.25">
      <c r="A46" s="7"/>
      <c r="B46" s="8"/>
      <c r="C46" s="29"/>
      <c r="D46" s="8"/>
    </row>
    <row r="47" spans="1:4" x14ac:dyDescent="0.25">
      <c r="A47" s="76" t="s">
        <v>52</v>
      </c>
      <c r="B47" s="24" t="s">
        <v>34</v>
      </c>
      <c r="C47" s="25">
        <v>5</v>
      </c>
      <c r="D47" s="3" t="s">
        <v>67</v>
      </c>
    </row>
    <row r="48" spans="1:4" x14ac:dyDescent="0.25">
      <c r="A48" s="77"/>
      <c r="B48" s="30" t="s">
        <v>30</v>
      </c>
      <c r="C48" s="31">
        <v>5</v>
      </c>
      <c r="D48" s="3" t="s">
        <v>30</v>
      </c>
    </row>
    <row r="49" spans="1:4" x14ac:dyDescent="0.25">
      <c r="A49" s="77"/>
      <c r="B49" s="30" t="s">
        <v>32</v>
      </c>
      <c r="C49" s="31">
        <v>20</v>
      </c>
      <c r="D49" s="3" t="s">
        <v>32</v>
      </c>
    </row>
    <row r="50" spans="1:4" x14ac:dyDescent="0.25">
      <c r="A50" s="77"/>
      <c r="B50" s="24" t="s">
        <v>35</v>
      </c>
      <c r="C50" s="31">
        <v>5</v>
      </c>
      <c r="D50" s="3" t="s">
        <v>35</v>
      </c>
    </row>
    <row r="54" spans="1:4" x14ac:dyDescent="0.25">
      <c r="A54" s="1" t="s">
        <v>36</v>
      </c>
    </row>
    <row r="55" spans="1:4" x14ac:dyDescent="0.25">
      <c r="A55" s="1" t="s">
        <v>37</v>
      </c>
    </row>
  </sheetData>
  <sheetProtection sheet="1" objects="1" scenarios="1"/>
  <mergeCells count="7">
    <mergeCell ref="A1:C1"/>
    <mergeCell ref="C2:C3"/>
    <mergeCell ref="C16:C18"/>
    <mergeCell ref="C43:C44"/>
    <mergeCell ref="A25:C25"/>
    <mergeCell ref="C26:C27"/>
    <mergeCell ref="C30:C31"/>
  </mergeCells>
  <pageMargins left="0.7" right="0.7" top="0.75" bottom="0.75" header="0.3" footer="0.3"/>
  <pageSetup paperSize="9" scale="8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FAAFA-71D6-4E6D-8160-CA5F36829E04}">
  <sheetPr codeName="Feuil3"/>
  <dimension ref="A1:AR83"/>
  <sheetViews>
    <sheetView tabSelected="1" zoomScale="70" zoomScaleNormal="70" workbookViewId="0">
      <selection activeCell="J41" sqref="J41"/>
    </sheetView>
  </sheetViews>
  <sheetFormatPr baseColWidth="10" defaultRowHeight="15" x14ac:dyDescent="0.25"/>
  <cols>
    <col min="7" max="7" width="89.7109375" bestFit="1" customWidth="1"/>
    <col min="21" max="21" width="105.140625" bestFit="1" customWidth="1"/>
  </cols>
  <sheetData>
    <row r="1" spans="1:44" ht="15" customHeight="1" x14ac:dyDescent="0.25">
      <c r="H1" s="116" t="s">
        <v>105</v>
      </c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</row>
    <row r="2" spans="1:44" ht="15" customHeight="1" x14ac:dyDescent="0.25"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</row>
    <row r="3" spans="1:44" ht="15" customHeight="1" x14ac:dyDescent="0.25"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</row>
    <row r="4" spans="1:44" ht="15" customHeight="1" x14ac:dyDescent="0.4"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AH4" s="88"/>
      <c r="AI4" s="88"/>
    </row>
    <row r="5" spans="1:44" ht="15" customHeight="1" x14ac:dyDescent="0.4">
      <c r="AH5" s="88"/>
      <c r="AI5" s="88"/>
    </row>
    <row r="6" spans="1:44" ht="15" customHeight="1" x14ac:dyDescent="0.25"/>
    <row r="7" spans="1:44" ht="15" customHeight="1" x14ac:dyDescent="0.25"/>
    <row r="8" spans="1:44" ht="15" customHeight="1" x14ac:dyDescent="0.25"/>
    <row r="9" spans="1:44" ht="15" customHeight="1" x14ac:dyDescent="0.25">
      <c r="C9" s="117" t="s">
        <v>0</v>
      </c>
      <c r="D9" s="117"/>
      <c r="E9" s="109" t="str">
        <f>IFERROR(IF(OR(H14="moyenne bloquée",H31="moyenne bloquée",H47="moyenne bloquée"),"moyenne bloquée",AVERAGE(H14,H31,H47)), "")</f>
        <v/>
      </c>
      <c r="F9" s="109"/>
      <c r="H9" s="87"/>
      <c r="I9" s="87"/>
      <c r="J9" s="87"/>
      <c r="Q9" s="117" t="s">
        <v>0</v>
      </c>
      <c r="R9" s="117"/>
      <c r="S9" s="109" t="str">
        <f>IFERROR(IF(OR(V14="moyenne bloquée",V31="moyenne bloquée",V47="moyenne bloquée"),"moyenne bloquée",AVERAGE(V14,V31,V47)), "")</f>
        <v/>
      </c>
      <c r="T9" s="109"/>
      <c r="V9" s="124" t="s">
        <v>109</v>
      </c>
      <c r="W9" s="124"/>
      <c r="X9" s="109">
        <v>0</v>
      </c>
      <c r="AF9" s="122" t="s">
        <v>68</v>
      </c>
      <c r="AG9" s="122"/>
      <c r="AH9" s="123" t="str">
        <f>IFERROR(IF(OR(E9="moyenne bloquée",S9="moyenne bloquée"),"moyenne bloquée",AVERAGE(E9,S9)), "")</f>
        <v/>
      </c>
      <c r="AI9" s="109"/>
    </row>
    <row r="10" spans="1:44" ht="21" customHeight="1" x14ac:dyDescent="0.35">
      <c r="A10" s="45"/>
      <c r="B10" s="45"/>
      <c r="C10" s="117"/>
      <c r="D10" s="117"/>
      <c r="E10" s="109"/>
      <c r="F10" s="109"/>
      <c r="H10" s="124" t="s">
        <v>107</v>
      </c>
      <c r="I10" s="124"/>
      <c r="J10" s="109">
        <v>0</v>
      </c>
      <c r="K10" s="95"/>
      <c r="Q10" s="117"/>
      <c r="R10" s="117"/>
      <c r="S10" s="109"/>
      <c r="T10" s="109"/>
      <c r="V10" s="124"/>
      <c r="W10" s="124"/>
      <c r="X10" s="109"/>
      <c r="AF10" s="122"/>
      <c r="AG10" s="122"/>
      <c r="AH10" s="123"/>
      <c r="AI10" s="109"/>
    </row>
    <row r="11" spans="1:44" ht="21" customHeight="1" x14ac:dyDescent="0.35">
      <c r="A11" s="45"/>
      <c r="B11" s="45"/>
      <c r="C11" s="117"/>
      <c r="D11" s="117"/>
      <c r="E11" s="109"/>
      <c r="F11" s="109"/>
      <c r="H11" s="124"/>
      <c r="I11" s="124"/>
      <c r="J11" s="109"/>
      <c r="K11" s="95"/>
      <c r="Q11" s="117"/>
      <c r="R11" s="117"/>
      <c r="S11" s="109"/>
      <c r="T11" s="109"/>
      <c r="V11" s="124"/>
      <c r="W11" s="124"/>
      <c r="X11" s="109"/>
      <c r="AF11" s="122"/>
      <c r="AG11" s="122"/>
      <c r="AH11" s="123"/>
      <c r="AI11" s="109"/>
    </row>
    <row r="12" spans="1:44" ht="21" customHeight="1" x14ac:dyDescent="0.35">
      <c r="A12" s="45"/>
      <c r="B12" s="45"/>
      <c r="C12" s="46"/>
      <c r="D12" s="46"/>
      <c r="H12" s="124"/>
      <c r="I12" s="124"/>
      <c r="J12" s="109"/>
      <c r="K12" s="95"/>
      <c r="Q12" s="46"/>
      <c r="R12" s="46"/>
    </row>
    <row r="13" spans="1:44" ht="15" customHeight="1" x14ac:dyDescent="0.25"/>
    <row r="14" spans="1:44" ht="15" customHeight="1" x14ac:dyDescent="0.25">
      <c r="C14" s="112" t="s">
        <v>51</v>
      </c>
      <c r="D14" s="113"/>
      <c r="E14" s="113"/>
      <c r="F14" s="113"/>
      <c r="G14" s="113"/>
      <c r="H14" s="110" t="str" cm="1">
        <f t="array" ref="H14">IFERROR(IF(SUM(IF(N18:N24="moyenne bloquée",1,0))&gt;0,"moyenne bloquée",(SUM(IF(N18:N24="",0,N18:N24*H18:H24))/SUM(IF(N18:N24="",0,H18:H24)))-(IF(J10&gt;=6,0.2*(J10-5),0))), "")</f>
        <v/>
      </c>
      <c r="I14" s="110"/>
      <c r="J14" s="110"/>
      <c r="Q14" s="112" t="s">
        <v>51</v>
      </c>
      <c r="R14" s="113"/>
      <c r="S14" s="113"/>
      <c r="T14" s="113"/>
      <c r="U14" s="113"/>
      <c r="V14" s="110" t="str" cm="1">
        <f t="array" ref="V14">IFERROR(IF(SUM(IF(AB18:AB28="moyenne bloquée",1,0))&gt;0,"moyenne bloquée",(SUM(IF(AB18:AB28="",0,AB18:AB28*V18:V28))/SUM(IF(AB18:AB28="",0,V18:V28)))-(IF(X9&gt;=6,0.2*(X9-5),0))), "")</f>
        <v/>
      </c>
      <c r="W14" s="110"/>
      <c r="X14" s="110"/>
      <c r="AF14" s="120" t="s">
        <v>51</v>
      </c>
      <c r="AG14" s="120"/>
      <c r="AH14" s="120"/>
      <c r="AI14" s="120"/>
      <c r="AJ14" s="120"/>
      <c r="AK14" s="120"/>
      <c r="AL14" s="120"/>
      <c r="AM14" s="120"/>
      <c r="AN14" s="120"/>
      <c r="AO14" s="120"/>
      <c r="AP14" s="118" t="str">
        <f>IFERROR(IF(OR(E9="moyenne bloquée",Q9="moyenne bloquée"),"moyenne bloquée",AVERAGE(H14,V14)), "")</f>
        <v/>
      </c>
      <c r="AQ14" s="110"/>
      <c r="AR14" s="110"/>
    </row>
    <row r="15" spans="1:44" ht="15" customHeight="1" x14ac:dyDescent="0.25">
      <c r="C15" s="114"/>
      <c r="D15" s="115"/>
      <c r="E15" s="115"/>
      <c r="F15" s="115"/>
      <c r="G15" s="115"/>
      <c r="H15" s="110"/>
      <c r="I15" s="110"/>
      <c r="J15" s="110"/>
      <c r="Q15" s="114"/>
      <c r="R15" s="115"/>
      <c r="S15" s="115"/>
      <c r="T15" s="115"/>
      <c r="U15" s="115"/>
      <c r="V15" s="110"/>
      <c r="W15" s="110"/>
      <c r="X15" s="110"/>
      <c r="AF15" s="120"/>
      <c r="AG15" s="120"/>
      <c r="AH15" s="120"/>
      <c r="AI15" s="120"/>
      <c r="AJ15" s="120"/>
      <c r="AK15" s="120"/>
      <c r="AL15" s="120"/>
      <c r="AM15" s="120"/>
      <c r="AN15" s="120"/>
      <c r="AO15" s="120"/>
      <c r="AP15" s="118"/>
      <c r="AQ15" s="110"/>
      <c r="AR15" s="110"/>
    </row>
    <row r="16" spans="1:44" ht="18.75" x14ac:dyDescent="0.25">
      <c r="C16" s="47"/>
      <c r="D16" s="47"/>
      <c r="E16" s="48"/>
      <c r="F16" s="47"/>
      <c r="G16" s="41"/>
      <c r="Q16" s="47"/>
      <c r="R16" s="47"/>
      <c r="S16" s="48"/>
      <c r="T16" s="47"/>
      <c r="U16" s="41"/>
      <c r="AF16" s="70"/>
      <c r="AG16" s="70"/>
      <c r="AH16" s="70"/>
      <c r="AI16" s="70"/>
      <c r="AJ16" s="70"/>
      <c r="AK16" s="70"/>
      <c r="AL16" s="70"/>
      <c r="AM16" s="70"/>
      <c r="AN16" s="70"/>
      <c r="AO16" s="70"/>
    </row>
    <row r="17" spans="3:44" ht="17.25" customHeight="1" x14ac:dyDescent="0.25">
      <c r="G17" s="49" t="s">
        <v>38</v>
      </c>
      <c r="H17" s="50" t="s">
        <v>69</v>
      </c>
      <c r="I17" s="51" t="s">
        <v>56</v>
      </c>
      <c r="J17" s="51" t="s">
        <v>57</v>
      </c>
      <c r="K17" s="51" t="s">
        <v>58</v>
      </c>
      <c r="L17" s="51" t="s">
        <v>59</v>
      </c>
      <c r="M17" s="71" t="s">
        <v>60</v>
      </c>
      <c r="N17" s="111" t="s">
        <v>70</v>
      </c>
      <c r="O17" s="111"/>
      <c r="U17" s="49" t="s">
        <v>38</v>
      </c>
      <c r="V17" s="50" t="s">
        <v>69</v>
      </c>
      <c r="W17" s="51" t="s">
        <v>56</v>
      </c>
      <c r="X17" s="51" t="s">
        <v>57</v>
      </c>
      <c r="Y17" s="51" t="s">
        <v>58</v>
      </c>
      <c r="Z17" s="51" t="s">
        <v>59</v>
      </c>
      <c r="AA17" s="51" t="s">
        <v>60</v>
      </c>
      <c r="AB17" s="111" t="s">
        <v>70</v>
      </c>
      <c r="AC17" s="111"/>
      <c r="AD17" s="72"/>
    </row>
    <row r="18" spans="3:44" ht="17.25" customHeight="1" x14ac:dyDescent="0.25">
      <c r="E18" s="40"/>
      <c r="F18" s="40"/>
      <c r="G18" s="52" t="s">
        <v>61</v>
      </c>
      <c r="H18" s="53">
        <v>7.5</v>
      </c>
      <c r="I18" s="39"/>
      <c r="J18" s="39"/>
      <c r="K18" s="39"/>
      <c r="L18" s="39"/>
      <c r="M18" s="39"/>
      <c r="N18" s="108" t="str" cm="1">
        <f t="array" ref="N18">IF(SUM(IF(I18:M18="ABI",1,0))&gt;0,"moyenne bloquée",IF(COUNTA(I18:M18)=0,"",AVERAGE(I18:M18)))</f>
        <v/>
      </c>
      <c r="O18" s="108"/>
      <c r="S18" s="40"/>
      <c r="T18" s="40"/>
      <c r="U18" s="54" t="s">
        <v>39</v>
      </c>
      <c r="V18" s="53">
        <v>5</v>
      </c>
      <c r="W18" s="39"/>
      <c r="X18" s="39"/>
      <c r="Y18" s="39"/>
      <c r="Z18" s="39"/>
      <c r="AA18" s="39"/>
      <c r="AB18" s="108" t="str" cm="1">
        <f t="array" ref="AB18">IF(SUM(IF(W18:AA18="ABI",1,0))&gt;0,"moyenne bloquée",IF(COUNTA(W18:AA18)=0,"",AVERAGE(W18:AA18)))</f>
        <v/>
      </c>
      <c r="AC18" s="108"/>
      <c r="AF18" s="120" t="s">
        <v>53</v>
      </c>
      <c r="AG18" s="120"/>
      <c r="AH18" s="120"/>
      <c r="AI18" s="120"/>
      <c r="AJ18" s="120"/>
      <c r="AK18" s="120"/>
      <c r="AL18" s="120"/>
      <c r="AM18" s="120"/>
      <c r="AN18" s="120"/>
      <c r="AO18" s="120"/>
      <c r="AP18" s="118" t="str">
        <f>IFERROR(IF(OR(H31="moyenne bloquée",V31="moyenne bloquée"),"moyenne bloquée",AVERAGE(H31,V31)), "")</f>
        <v/>
      </c>
      <c r="AQ18" s="110"/>
      <c r="AR18" s="110"/>
    </row>
    <row r="19" spans="3:44" ht="17.25" x14ac:dyDescent="0.25">
      <c r="G19" s="55" t="s">
        <v>62</v>
      </c>
      <c r="H19" s="57">
        <v>7.5</v>
      </c>
      <c r="I19" s="39"/>
      <c r="J19" s="39"/>
      <c r="K19" s="39"/>
      <c r="L19" s="39"/>
      <c r="M19" s="39"/>
      <c r="N19" s="108" t="str" cm="1">
        <f t="array" ref="N19">IF(SUM(IF(I19:M19="ABI",1,0))&gt;0,"moyenne bloquée",IF(COUNTA(I19:M19)=0,"",AVERAGE(I19:M19)))</f>
        <v/>
      </c>
      <c r="O19" s="108"/>
      <c r="U19" s="58" t="s">
        <v>71</v>
      </c>
      <c r="V19" s="57">
        <v>5</v>
      </c>
      <c r="W19" s="39"/>
      <c r="X19" s="39"/>
      <c r="Y19" s="39"/>
      <c r="Z19" s="39"/>
      <c r="AA19" s="39"/>
      <c r="AB19" s="108" t="str" cm="1">
        <f t="array" ref="AB19">IF(SUM(IF(W19:AA19="ABI",1,0))&gt;0,"moyenne bloquée",IF(COUNTA(W19:AA19)=0,"",AVERAGE(W19:AA19)))</f>
        <v/>
      </c>
      <c r="AC19" s="108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18"/>
      <c r="AQ19" s="110"/>
      <c r="AR19" s="110"/>
    </row>
    <row r="20" spans="3:44" ht="17.25" x14ac:dyDescent="0.25">
      <c r="G20" s="59" t="s">
        <v>63</v>
      </c>
      <c r="H20" s="53">
        <v>20</v>
      </c>
      <c r="I20" s="39"/>
      <c r="J20" s="39"/>
      <c r="K20" s="39"/>
      <c r="L20" s="39"/>
      <c r="M20" s="39"/>
      <c r="N20" s="108" t="str" cm="1">
        <f t="array" ref="N20">IF(SUM(IF(I20:M20="ABI",1,0))&gt;0,"moyenne bloquée",IF(COUNTA(I20:M20)=0,"",AVERAGE(I20:M20)))</f>
        <v/>
      </c>
      <c r="O20" s="108"/>
      <c r="U20" s="61" t="s">
        <v>72</v>
      </c>
      <c r="V20" s="53">
        <v>15</v>
      </c>
      <c r="W20" s="39"/>
      <c r="X20" s="39"/>
      <c r="Y20" s="39"/>
      <c r="Z20" s="39"/>
      <c r="AA20" s="39"/>
      <c r="AB20" s="108" t="str" cm="1">
        <f t="array" ref="AB20">IF(SUM(IF(W20:AA20="ABI",1,0))&gt;0,"moyenne bloquée",IF(COUNTA(W20:AA20)=0,"",AVERAGE(W20:AA20)))</f>
        <v/>
      </c>
      <c r="AC20" s="108"/>
    </row>
    <row r="21" spans="3:44" ht="17.25" x14ac:dyDescent="0.25">
      <c r="G21" s="55" t="s">
        <v>64</v>
      </c>
      <c r="H21" s="57">
        <v>20</v>
      </c>
      <c r="I21" s="39"/>
      <c r="J21" s="39"/>
      <c r="K21" s="39"/>
      <c r="L21" s="39"/>
      <c r="M21" s="39"/>
      <c r="N21" s="108" t="str" cm="1">
        <f t="array" ref="N21">IF(SUM(IF(I21:M21="ABI",1,0))&gt;0,"moyenne bloquée",IF(COUNTA(I21:M21)=0,"",AVERAGE(I21:M21)))</f>
        <v/>
      </c>
      <c r="O21" s="108"/>
      <c r="U21" s="58" t="s">
        <v>73</v>
      </c>
      <c r="V21" s="57">
        <v>15</v>
      </c>
      <c r="W21" s="39"/>
      <c r="X21" s="39"/>
      <c r="Y21" s="39"/>
      <c r="Z21" s="39"/>
      <c r="AA21" s="39"/>
      <c r="AB21" s="108" t="str" cm="1">
        <f t="array" ref="AB21">IF(SUM(IF(W21:AA21="ABI",1,0))&gt;0,"moyenne bloquée",IF(COUNTA(W21:AA21)=0,"",AVERAGE(W21:AA21)))</f>
        <v/>
      </c>
      <c r="AC21" s="108"/>
    </row>
    <row r="22" spans="3:44" ht="17.25" x14ac:dyDescent="0.3">
      <c r="G22" s="62" t="s">
        <v>74</v>
      </c>
      <c r="H22" s="53">
        <v>30</v>
      </c>
      <c r="I22" s="39"/>
      <c r="J22" s="39"/>
      <c r="K22" s="39"/>
      <c r="L22" s="39"/>
      <c r="M22" s="39"/>
      <c r="N22" s="108" t="str" cm="1">
        <f t="array" ref="N22">IF(SUM(IF(I22:M22="ABI",1,0))&gt;0,"moyenne bloquée",IF(COUNTA(I22:M22)=0,"",AVERAGE(I22:M22)))</f>
        <v/>
      </c>
      <c r="O22" s="108"/>
      <c r="U22" s="63" t="s">
        <v>75</v>
      </c>
      <c r="V22" s="53">
        <v>7.5</v>
      </c>
      <c r="W22" s="39"/>
      <c r="X22" s="39"/>
      <c r="Y22" s="39"/>
      <c r="Z22" s="39"/>
      <c r="AA22" s="39"/>
      <c r="AB22" s="108" t="str" cm="1">
        <f t="array" ref="AB22">IF(SUM(IF(W22:AA22="ABI",1,0))&gt;0,"moyenne bloquée",IF(COUNTA(W22:AA22)=0,"",AVERAGE(W22:AA22)))</f>
        <v/>
      </c>
      <c r="AC22" s="108"/>
      <c r="AF22" s="119" t="s">
        <v>54</v>
      </c>
      <c r="AG22" s="119"/>
      <c r="AH22" s="119"/>
      <c r="AI22" s="119"/>
      <c r="AJ22" s="119"/>
      <c r="AK22" s="119"/>
      <c r="AL22" s="119"/>
      <c r="AM22" s="119"/>
      <c r="AN22" s="119"/>
      <c r="AO22" s="119"/>
      <c r="AP22" s="110" t="str">
        <f>IFERROR(IF(OR(H47="moyenne bloquée",V47="moyenne bloquée"),"moyenne bloquée",AVERAGE(H47,V47)), "")</f>
        <v/>
      </c>
      <c r="AQ22" s="110"/>
      <c r="AR22" s="110"/>
    </row>
    <row r="23" spans="3:44" ht="17.25" x14ac:dyDescent="0.3">
      <c r="G23" s="64" t="s">
        <v>65</v>
      </c>
      <c r="H23" s="57">
        <v>10</v>
      </c>
      <c r="I23" s="39"/>
      <c r="J23" s="39"/>
      <c r="K23" s="39"/>
      <c r="L23" s="39"/>
      <c r="M23" s="39"/>
      <c r="N23" s="108" t="str" cm="1">
        <f t="array" ref="N23">IF(SUM(IF(I23:M23="ABI",1,0))&gt;0,"moyenne bloquée",IF(COUNTA(I23:M23)=0,"",AVERAGE(I23:M23)))</f>
        <v/>
      </c>
      <c r="O23" s="108"/>
      <c r="U23" s="65" t="s">
        <v>76</v>
      </c>
      <c r="V23" s="57">
        <v>7.5</v>
      </c>
      <c r="W23" s="39"/>
      <c r="X23" s="39"/>
      <c r="Y23" s="39"/>
      <c r="Z23" s="39"/>
      <c r="AA23" s="39"/>
      <c r="AB23" s="108" t="str" cm="1">
        <f t="array" ref="AB23">IF(SUM(IF(W23:AA23="ABI",1,0))&gt;0,"moyenne bloquée",IF(COUNTA(W23:AA23)=0,"",AVERAGE(W23:AA23)))</f>
        <v/>
      </c>
      <c r="AC23" s="108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0"/>
      <c r="AQ23" s="110"/>
      <c r="AR23" s="110"/>
    </row>
    <row r="24" spans="3:44" ht="17.25" x14ac:dyDescent="0.3">
      <c r="G24" s="62" t="s">
        <v>77</v>
      </c>
      <c r="H24" s="53">
        <v>5</v>
      </c>
      <c r="I24" s="39"/>
      <c r="J24" s="39"/>
      <c r="K24" s="39"/>
      <c r="L24" s="39"/>
      <c r="M24" s="39"/>
      <c r="N24" s="108" t="str" cm="1">
        <f t="array" ref="N24">IF(SUM(IF(I24:M24="ABI",1,0))&gt;0,"moyenne bloquée",IF(COUNTA(I24:M24)=0,"",AVERAGE(I24:M24)))</f>
        <v/>
      </c>
      <c r="O24" s="108"/>
      <c r="U24" s="63" t="s">
        <v>78</v>
      </c>
      <c r="V24" s="53">
        <v>10</v>
      </c>
      <c r="W24" s="39"/>
      <c r="X24" s="39"/>
      <c r="Y24" s="39"/>
      <c r="Z24" s="39"/>
      <c r="AA24" s="39"/>
      <c r="AB24" s="108" t="str" cm="1">
        <f t="array" ref="AB24">IF(SUM(IF(W24:AA24="ABI",1,0))&gt;0,"moyenne bloquée",IF(COUNTA(W24:AA24)=0,"",AVERAGE(W24:AA24)))</f>
        <v/>
      </c>
      <c r="AC24" s="108"/>
    </row>
    <row r="25" spans="3:44" ht="17.25" x14ac:dyDescent="0.3">
      <c r="G25" s="67"/>
      <c r="H25" s="68"/>
      <c r="U25" s="42" t="s">
        <v>79</v>
      </c>
      <c r="V25" s="57">
        <v>5</v>
      </c>
      <c r="W25" s="39"/>
      <c r="X25" s="39"/>
      <c r="Y25" s="39"/>
      <c r="Z25" s="39"/>
      <c r="AA25" s="39"/>
      <c r="AB25" s="108" t="str" cm="1">
        <f t="array" ref="AB25">IF(SUM(IF(W25:AA25="ABI",1,0))&gt;0,"moyenne bloquée",IF(COUNTA(W25:AA25)=0,"",AVERAGE(W25:AA25)))</f>
        <v/>
      </c>
      <c r="AC25" s="108"/>
    </row>
    <row r="26" spans="3:44" ht="17.25" x14ac:dyDescent="0.3">
      <c r="G26" s="67"/>
      <c r="H26" s="68"/>
      <c r="U26" s="44" t="s">
        <v>30</v>
      </c>
      <c r="V26" s="53">
        <v>5</v>
      </c>
      <c r="W26" s="39"/>
      <c r="X26" s="39"/>
      <c r="Y26" s="39"/>
      <c r="Z26" s="39"/>
      <c r="AA26" s="39"/>
      <c r="AB26" s="108" t="str" cm="1">
        <f t="array" ref="AB26">IF(SUM(IF(W26:AA26="ABI",1,0))&gt;0,"moyenne bloquée",IF(COUNTA(W26:AA26)=0,"",AVERAGE(W26:AA26)))</f>
        <v/>
      </c>
      <c r="AC26" s="108"/>
      <c r="AP26" s="69"/>
      <c r="AQ26" s="69"/>
      <c r="AR26" s="69"/>
    </row>
    <row r="27" spans="3:44" ht="17.25" customHeight="1" x14ac:dyDescent="0.3">
      <c r="G27" s="67"/>
      <c r="H27" s="68"/>
      <c r="U27" s="66" t="s">
        <v>80</v>
      </c>
      <c r="V27" s="57">
        <v>20</v>
      </c>
      <c r="W27" s="39"/>
      <c r="X27" s="39"/>
      <c r="Y27" s="39"/>
      <c r="Z27" s="39"/>
      <c r="AA27" s="39"/>
      <c r="AB27" s="108" t="str" cm="1">
        <f t="array" ref="AB27">IF(SUM(IF(W27:AA27="ABI",1,0))&gt;0,"moyenne bloquée",IF(COUNTA(W27:AA27)=0,"",AVERAGE(W27:AA27)))</f>
        <v/>
      </c>
      <c r="AC27" s="108"/>
      <c r="AF27" s="121" t="s">
        <v>98</v>
      </c>
      <c r="AG27" s="121"/>
      <c r="AH27" s="121" t="s">
        <v>99</v>
      </c>
      <c r="AI27" s="121"/>
      <c r="AJ27" s="121"/>
      <c r="AP27" s="69"/>
      <c r="AQ27" s="69"/>
      <c r="AR27" s="69"/>
    </row>
    <row r="28" spans="3:44" ht="17.25" customHeight="1" x14ac:dyDescent="0.3">
      <c r="G28" s="67"/>
      <c r="H28" s="68"/>
      <c r="U28" s="44" t="s">
        <v>81</v>
      </c>
      <c r="V28" s="53">
        <v>5</v>
      </c>
      <c r="W28" s="39"/>
      <c r="X28" s="39"/>
      <c r="Y28" s="39"/>
      <c r="Z28" s="39"/>
      <c r="AA28" s="39"/>
      <c r="AB28" s="108" t="str" cm="1">
        <f t="array" ref="AB28">IF(SUM(IF(W28:AA28="ABI",1,0))&gt;0,"moyenne bloquée",IF(COUNTA(W28:AA28)=0,"",AVERAGE(W28:AA28)))</f>
        <v/>
      </c>
      <c r="AC28" s="108"/>
      <c r="AF28" s="121"/>
      <c r="AG28" s="121"/>
      <c r="AH28" s="121"/>
      <c r="AI28" s="121"/>
      <c r="AJ28" s="121"/>
      <c r="AK28" s="69"/>
      <c r="AL28" s="69"/>
      <c r="AM28" s="69"/>
      <c r="AN28" s="69"/>
      <c r="AO28" s="69"/>
      <c r="AP28" s="69"/>
      <c r="AQ28" s="69"/>
      <c r="AR28" s="69"/>
    </row>
    <row r="29" spans="3:44" x14ac:dyDescent="0.25">
      <c r="AF29" s="110" t="str">
        <f>IF(OR(IF(AP14="",0,AP14)="moyenne bloquée",IF(AP18="",0,AP18)="moyenne bloquée",IF(AP22="",0,AP22)="moyenne bloquée"),"Passage refusé",IF(OR(IF(AP14="",0,AP14)&lt;8,IF(AP18="",0,AP18)&lt;8,IF(AP22="",0,AP22)&lt;8),"Passage refusé",IF(OR(AND(IF(AP14="",0,AP14)&gt;=8,IF(AP14="",0,AP14)&lt;10,IF(AP18="",0,AP18)&gt;=10,IF(AP22="",0,AP22)&gt;=10),AND(IF(AP18="",0,AP18)&gt;=8,IF(AP18="",0,AP18)&lt;10,IF(AP14="",0,AP14)&gt;=10,IF(AP22="",0,AP22)&gt;=10),AND(IF(AP22="",0,AP22)&gt;=8,IF(AP22="",0,AP22)&lt;10,IF(AP14="",0,AP14)&gt;=10,IF(AP18="",0,AP18)&gt;=10)),"Passage autorisé",IF(AND(IF(AP14="",0,AP14)&gt;=10,IF(AP18="",0,AP18)&gt;=10,IF(AP22="",0,AP22)&gt;=10),"Passage autorisé","Passage refusé"))))</f>
        <v>Passage refusé</v>
      </c>
      <c r="AG29" s="110"/>
      <c r="AH29" s="110" t="str">
        <f>IF(AF29="Passage refusé","Non acquis",IF(AND(AP14&gt;=10,AP18&gt;=10,AP22&gt;=10),"Acquis","Non acquis"))</f>
        <v>Non acquis</v>
      </c>
      <c r="AI29" s="110"/>
      <c r="AJ29" s="110"/>
      <c r="AK29" s="69"/>
      <c r="AL29" s="69"/>
      <c r="AM29" s="69"/>
      <c r="AQ29" s="69"/>
      <c r="AR29" s="69"/>
    </row>
    <row r="30" spans="3:44" x14ac:dyDescent="0.25">
      <c r="AF30" s="110"/>
      <c r="AG30" s="110"/>
      <c r="AH30" s="110"/>
      <c r="AI30" s="110"/>
      <c r="AJ30" s="110"/>
      <c r="AK30" s="69"/>
      <c r="AL30" s="69"/>
      <c r="AM30" s="69"/>
      <c r="AQ30" s="69"/>
      <c r="AR30" s="69"/>
    </row>
    <row r="31" spans="3:44" ht="15" customHeight="1" x14ac:dyDescent="0.25">
      <c r="C31" s="112" t="s">
        <v>53</v>
      </c>
      <c r="D31" s="113"/>
      <c r="E31" s="113"/>
      <c r="F31" s="113"/>
      <c r="G31" s="113"/>
      <c r="H31" s="110" t="str" cm="1">
        <f t="array" ref="H31">IFERROR(IF(SUM(IF(N35:N39="moyenne bloquée",1,0))&gt;0,"moyenne bloquée",(SUM(IF(N35:N39="",0,N35:N39*H35:H39))/SUM(IF(N35:N39="",0,H35:H39)))-(IF(J10&gt;=6,0.2*(J10-5),0))), "")</f>
        <v/>
      </c>
      <c r="I31" s="110"/>
      <c r="J31" s="110"/>
      <c r="Q31" s="112" t="s">
        <v>53</v>
      </c>
      <c r="R31" s="113"/>
      <c r="S31" s="113"/>
      <c r="T31" s="113"/>
      <c r="U31" s="113"/>
      <c r="V31" s="110" t="str" cm="1">
        <f t="array" ref="V31">IFERROR(IF(SUM(IF(AB35:AB44="moyenne bloquée",1,0))&gt;0,"moyenne bloquée",((SUM(IF(AB35:AB44="",0,AB35:AB44*V35:V44))/SUM(IF(AB35:AB44="",0,V35:V44))))-(IF(X9&gt;=6,0.2*(X9-5),0))), "")</f>
        <v/>
      </c>
      <c r="W31" s="110"/>
      <c r="X31" s="110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</row>
    <row r="32" spans="3:44" ht="15" customHeight="1" x14ac:dyDescent="0.25">
      <c r="C32" s="114"/>
      <c r="D32" s="115"/>
      <c r="E32" s="115"/>
      <c r="F32" s="115"/>
      <c r="G32" s="115"/>
      <c r="H32" s="110"/>
      <c r="I32" s="110"/>
      <c r="J32" s="110"/>
      <c r="Q32" s="114"/>
      <c r="R32" s="115"/>
      <c r="S32" s="115"/>
      <c r="T32" s="115"/>
      <c r="U32" s="115"/>
      <c r="V32" s="110"/>
      <c r="W32" s="110"/>
      <c r="X32" s="110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</row>
    <row r="33" spans="3:44" ht="18.75" x14ac:dyDescent="0.25">
      <c r="C33" s="47"/>
      <c r="D33" s="47"/>
      <c r="E33" s="47"/>
      <c r="F33" s="47"/>
      <c r="G33" s="41"/>
      <c r="Q33" s="47"/>
      <c r="R33" s="47"/>
      <c r="S33" s="47"/>
      <c r="T33" s="47"/>
      <c r="U33" s="41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</row>
    <row r="34" spans="3:44" ht="17.25" x14ac:dyDescent="0.25">
      <c r="G34" s="49" t="s">
        <v>38</v>
      </c>
      <c r="H34" s="50" t="s">
        <v>69</v>
      </c>
      <c r="I34" s="51" t="s">
        <v>56</v>
      </c>
      <c r="J34" s="51" t="s">
        <v>57</v>
      </c>
      <c r="K34" s="51" t="s">
        <v>58</v>
      </c>
      <c r="L34" s="51" t="s">
        <v>59</v>
      </c>
      <c r="M34" s="71" t="s">
        <v>60</v>
      </c>
      <c r="N34" s="111" t="s">
        <v>70</v>
      </c>
      <c r="O34" s="111"/>
      <c r="U34" s="49" t="s">
        <v>38</v>
      </c>
      <c r="V34" s="50" t="s">
        <v>69</v>
      </c>
      <c r="W34" s="51" t="s">
        <v>56</v>
      </c>
      <c r="X34" s="51" t="s">
        <v>57</v>
      </c>
      <c r="Y34" s="51" t="s">
        <v>58</v>
      </c>
      <c r="Z34" s="51" t="s">
        <v>59</v>
      </c>
      <c r="AA34" s="51" t="s">
        <v>60</v>
      </c>
      <c r="AB34" s="111" t="s">
        <v>70</v>
      </c>
      <c r="AC34" s="111"/>
      <c r="AD34" s="72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</row>
    <row r="35" spans="3:44" ht="17.25" x14ac:dyDescent="0.25">
      <c r="E35" s="40"/>
      <c r="F35" s="40"/>
      <c r="G35" s="52" t="s">
        <v>4</v>
      </c>
      <c r="H35" s="53">
        <v>20</v>
      </c>
      <c r="I35" s="39"/>
      <c r="J35" s="39"/>
      <c r="K35" s="39"/>
      <c r="L35" s="39"/>
      <c r="M35" s="39"/>
      <c r="N35" s="108" t="str" cm="1">
        <f t="array" ref="N35">IF(SUM(IF(I35:M35="ABI",1,0))&gt;0,"moyenne bloquée",IF(COUNTA(I35:M35)=0,"",AVERAGE(I35:M35)))</f>
        <v/>
      </c>
      <c r="O35" s="108"/>
      <c r="S35" s="40"/>
      <c r="T35" s="40"/>
      <c r="U35" s="54" t="s">
        <v>20</v>
      </c>
      <c r="V35" s="53">
        <v>10</v>
      </c>
      <c r="W35" s="39"/>
      <c r="X35" s="39"/>
      <c r="Y35" s="39"/>
      <c r="Z35" s="39"/>
      <c r="AA35" s="39"/>
      <c r="AB35" s="108" t="str" cm="1">
        <f t="array" ref="AB35">IF(SUM(IF(W35:AA35="ABI",1,0))&gt;0,"moyenne bloquée",IF(COUNTA(W35:AA35)=0,"",AVERAGE(W35:AA35)))</f>
        <v/>
      </c>
      <c r="AC35" s="108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</row>
    <row r="36" spans="3:44" ht="17.25" x14ac:dyDescent="0.25">
      <c r="G36" s="55" t="s">
        <v>82</v>
      </c>
      <c r="H36" s="57">
        <v>15</v>
      </c>
      <c r="I36" s="39"/>
      <c r="J36" s="39"/>
      <c r="K36" s="39"/>
      <c r="L36" s="39"/>
      <c r="M36" s="39"/>
      <c r="N36" s="108" t="str" cm="1">
        <f t="array" ref="N36">IF(SUM(IF(I36:M36="ABI",1,0))&gt;0,"moyenne bloquée",IF(COUNTA(I36:M36)=0,"",AVERAGE(I36:M36)))</f>
        <v/>
      </c>
      <c r="O36" s="108"/>
      <c r="U36" s="58" t="s">
        <v>83</v>
      </c>
      <c r="V36" s="57">
        <v>15</v>
      </c>
      <c r="W36" s="39"/>
      <c r="X36" s="39"/>
      <c r="Y36" s="39"/>
      <c r="Z36" s="39"/>
      <c r="AA36" s="39"/>
      <c r="AB36" s="108" t="str" cm="1">
        <f t="array" ref="AB36">IF(SUM(IF(W36:AA36="ABI",1,0))&gt;0,"moyenne bloquée",IF(COUNTA(W36:AA36)=0,"",AVERAGE(W36:AA36)))</f>
        <v/>
      </c>
      <c r="AC36" s="108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</row>
    <row r="37" spans="3:44" ht="17.25" x14ac:dyDescent="0.25">
      <c r="G37" s="59" t="s">
        <v>84</v>
      </c>
      <c r="H37" s="53">
        <v>20</v>
      </c>
      <c r="I37" s="39"/>
      <c r="J37" s="39"/>
      <c r="K37" s="39"/>
      <c r="L37" s="39"/>
      <c r="M37" s="39"/>
      <c r="N37" s="108" t="str" cm="1">
        <f t="array" ref="N37">IF(SUM(IF(I37:M37="ABI",1,0))&gt;0,"moyenne bloquée",IF(COUNTA(I37:M37)=0,"",AVERAGE(I37:M37)))</f>
        <v/>
      </c>
      <c r="O37" s="108"/>
      <c r="U37" s="61" t="s">
        <v>85</v>
      </c>
      <c r="V37" s="53">
        <v>15</v>
      </c>
      <c r="W37" s="39"/>
      <c r="X37" s="39"/>
      <c r="Y37" s="39"/>
      <c r="Z37" s="39"/>
      <c r="AA37" s="39"/>
      <c r="AB37" s="108" t="str" cm="1">
        <f t="array" ref="AB37">IF(SUM(IF(W37:AA37="ABI",1,0))&gt;0,"moyenne bloquée",IF(COUNTA(W37:AA37)=0,"",AVERAGE(W37:AA37)))</f>
        <v/>
      </c>
      <c r="AC37" s="108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3:44" ht="34.5" x14ac:dyDescent="0.25">
      <c r="G38" s="55" t="s">
        <v>86</v>
      </c>
      <c r="H38" s="57">
        <v>40</v>
      </c>
      <c r="I38" s="39"/>
      <c r="J38" s="39"/>
      <c r="K38" s="39"/>
      <c r="L38" s="39"/>
      <c r="M38" s="39"/>
      <c r="N38" s="108" t="str" cm="1">
        <f t="array" ref="N38">IF(SUM(IF(I38:M38="ABI",1,0))&gt;0,"moyenne bloquée",IF(COUNTA(I38:M38)=0,"",AVERAGE(I38:M38)))</f>
        <v/>
      </c>
      <c r="O38" s="108"/>
      <c r="U38" s="58" t="s">
        <v>87</v>
      </c>
      <c r="V38" s="57">
        <v>15</v>
      </c>
      <c r="W38" s="39"/>
      <c r="X38" s="39"/>
      <c r="Y38" s="39"/>
      <c r="Z38" s="39"/>
      <c r="AA38" s="39"/>
      <c r="AB38" s="108" t="str" cm="1">
        <f t="array" ref="AB38">IF(SUM(IF(W38:AA38="ABI",1,0))&gt;0,"moyenne bloquée",IF(COUNTA(W38:AA38)=0,"",AVERAGE(W38:AA38)))</f>
        <v/>
      </c>
      <c r="AC38" s="108"/>
    </row>
    <row r="39" spans="3:44" ht="17.25" x14ac:dyDescent="0.3">
      <c r="G39" s="62" t="s">
        <v>77</v>
      </c>
      <c r="H39" s="53">
        <v>5</v>
      </c>
      <c r="I39" s="39"/>
      <c r="J39" s="39"/>
      <c r="K39" s="39"/>
      <c r="L39" s="39"/>
      <c r="M39" s="39"/>
      <c r="N39" s="108" t="str" cm="1">
        <f t="array" ref="N39">IF(SUM(IF(I39:M39="ABI",1,0))&gt;0,"moyenne bloquée",IF(COUNTA(I39:M39)=0,"",AVERAGE(I39:M39)))</f>
        <v/>
      </c>
      <c r="O39" s="108"/>
      <c r="U39" s="61" t="s">
        <v>88</v>
      </c>
      <c r="V39" s="53">
        <v>10</v>
      </c>
      <c r="W39" s="39"/>
      <c r="X39" s="39"/>
      <c r="Y39" s="39"/>
      <c r="Z39" s="39"/>
      <c r="AA39" s="39"/>
      <c r="AB39" s="108" t="str" cm="1">
        <f t="array" ref="AB39">IF(SUM(IF(W39:AA39="ABI",1,0))&gt;0,"moyenne bloquée",IF(COUNTA(W39:AA39)=0,"",AVERAGE(W39:AA39)))</f>
        <v/>
      </c>
      <c r="AC39" s="108"/>
    </row>
    <row r="40" spans="3:44" ht="17.25" x14ac:dyDescent="0.25">
      <c r="U40" s="58" t="s">
        <v>89</v>
      </c>
      <c r="V40" s="57">
        <v>10</v>
      </c>
      <c r="W40" s="39"/>
      <c r="X40" s="39"/>
      <c r="Y40" s="39"/>
      <c r="Z40" s="39"/>
      <c r="AA40" s="39"/>
      <c r="AB40" s="108" t="str" cm="1">
        <f t="array" ref="AB40">IF(SUM(IF(W40:AA40="ABI",1,0))&gt;0,"moyenne bloquée",IF(COUNTA(W40:AA40)=0,"",AVERAGE(W40:AA40)))</f>
        <v/>
      </c>
      <c r="AC40" s="108"/>
    </row>
    <row r="41" spans="3:44" ht="17.25" x14ac:dyDescent="0.25">
      <c r="U41" s="43" t="s">
        <v>79</v>
      </c>
      <c r="V41" s="53">
        <v>5</v>
      </c>
      <c r="W41" s="39"/>
      <c r="X41" s="39"/>
      <c r="Y41" s="39"/>
      <c r="Z41" s="39"/>
      <c r="AA41" s="39"/>
      <c r="AB41" s="108" t="str" cm="1">
        <f t="array" ref="AB41">IF(SUM(IF(W41:AA41="ABI",1,0))&gt;0,"moyenne bloquée",IF(COUNTA(W41:AA41)=0,"",AVERAGE(W41:AA41)))</f>
        <v/>
      </c>
      <c r="AC41" s="108"/>
    </row>
    <row r="42" spans="3:44" ht="17.25" x14ac:dyDescent="0.3">
      <c r="U42" s="66" t="s">
        <v>30</v>
      </c>
      <c r="V42" s="57">
        <v>5</v>
      </c>
      <c r="W42" s="39"/>
      <c r="X42" s="39"/>
      <c r="Y42" s="39"/>
      <c r="Z42" s="39"/>
      <c r="AA42" s="39"/>
      <c r="AB42" s="108" t="str" cm="1">
        <f t="array" ref="AB42">IF(SUM(IF(W42:AA42="ABI",1,0))&gt;0,"moyenne bloquée",IF(COUNTA(W42:AA42)=0,"",AVERAGE(W42:AA42)))</f>
        <v/>
      </c>
      <c r="AC42" s="108"/>
    </row>
    <row r="43" spans="3:44" ht="17.25" x14ac:dyDescent="0.3">
      <c r="U43" s="44" t="s">
        <v>80</v>
      </c>
      <c r="V43" s="53">
        <v>20</v>
      </c>
      <c r="W43" s="39"/>
      <c r="X43" s="39"/>
      <c r="Y43" s="39"/>
      <c r="Z43" s="39"/>
      <c r="AA43" s="39"/>
      <c r="AB43" s="108" t="str" cm="1">
        <f t="array" ref="AB43">IF(SUM(IF(W43:AA43="ABI",1,0))&gt;0,"moyenne bloquée",IF(COUNTA(W43:AA43)=0,"",AVERAGE(W43:AA43)))</f>
        <v/>
      </c>
      <c r="AC43" s="108"/>
    </row>
    <row r="44" spans="3:44" ht="17.25" x14ac:dyDescent="0.3">
      <c r="U44" s="66" t="s">
        <v>81</v>
      </c>
      <c r="V44" s="57">
        <v>5</v>
      </c>
      <c r="W44" s="39"/>
      <c r="X44" s="39"/>
      <c r="Y44" s="39"/>
      <c r="Z44" s="39"/>
      <c r="AA44" s="39"/>
      <c r="AB44" s="108" t="str" cm="1">
        <f t="array" ref="AB44">IF(SUM(IF(W44:AA44="ABI",1,0))&gt;0,"moyenne bloquée",IF(COUNTA(W44:AA44)=0,"",AVERAGE(W44:AA44)))</f>
        <v/>
      </c>
      <c r="AC44" s="108"/>
    </row>
    <row r="47" spans="3:44" ht="15" customHeight="1" x14ac:dyDescent="0.25">
      <c r="C47" s="112" t="s">
        <v>54</v>
      </c>
      <c r="D47" s="113"/>
      <c r="E47" s="113"/>
      <c r="F47" s="113"/>
      <c r="G47" s="113"/>
      <c r="H47" s="110" t="str" cm="1">
        <f t="array" ref="H47">IFERROR(IF(SUM(IF(N51:N59="moyenne bloquée",1,0))&gt;0,"moyenne bloquée",(SUM(IF(N51:N59="",0,N51:N59*H51:H59))/SUM(IF(N51:N59="",0,H51:H59)))-(IF(J10&gt;=6,0.2*(J10-5),0))), "")</f>
        <v/>
      </c>
      <c r="I47" s="110"/>
      <c r="J47" s="110"/>
      <c r="Q47" s="112" t="s">
        <v>54</v>
      </c>
      <c r="R47" s="113"/>
      <c r="S47" s="113"/>
      <c r="T47" s="113"/>
      <c r="U47" s="113"/>
      <c r="V47" s="110" t="str" cm="1">
        <f t="array" ref="V47">IFERROR(IF(SUM(IF(AB51:AB59="moyenne bloquée",1,0))&gt;0,"moyenne bloquée",(SUM(IF(AB51:AB59="",0,AB51:AB59*V51:V59))/SUM(IF(AB51:AB59="",0,V51:V59)))-(IF(X9&gt;=6,0.2*(X9-5),0))), "")</f>
        <v/>
      </c>
      <c r="W47" s="110"/>
      <c r="X47" s="110"/>
    </row>
    <row r="48" spans="3:44" ht="15" customHeight="1" x14ac:dyDescent="0.25">
      <c r="C48" s="114"/>
      <c r="D48" s="115"/>
      <c r="E48" s="115"/>
      <c r="F48" s="115"/>
      <c r="G48" s="115"/>
      <c r="H48" s="110"/>
      <c r="I48" s="110"/>
      <c r="J48" s="110"/>
      <c r="Q48" s="114"/>
      <c r="R48" s="115"/>
      <c r="S48" s="115"/>
      <c r="T48" s="115"/>
      <c r="U48" s="115"/>
      <c r="V48" s="110"/>
      <c r="W48" s="110"/>
      <c r="X48" s="110"/>
    </row>
    <row r="49" spans="1:30" ht="18.75" x14ac:dyDescent="0.25">
      <c r="C49" s="47"/>
      <c r="D49" s="47"/>
      <c r="E49" s="47"/>
      <c r="F49" s="47"/>
      <c r="G49" s="41"/>
      <c r="Q49" s="47"/>
      <c r="R49" s="47"/>
      <c r="S49" s="47"/>
      <c r="T49" s="47"/>
      <c r="U49" s="41"/>
    </row>
    <row r="50" spans="1:30" ht="17.25" x14ac:dyDescent="0.25">
      <c r="G50" s="49" t="s">
        <v>38</v>
      </c>
      <c r="H50" s="50" t="s">
        <v>69</v>
      </c>
      <c r="I50" s="51" t="s">
        <v>56</v>
      </c>
      <c r="J50" s="51" t="s">
        <v>57</v>
      </c>
      <c r="K50" s="51" t="s">
        <v>58</v>
      </c>
      <c r="L50" s="51" t="s">
        <v>59</v>
      </c>
      <c r="M50" s="51" t="s">
        <v>60</v>
      </c>
      <c r="N50" s="111" t="s">
        <v>70</v>
      </c>
      <c r="O50" s="111"/>
      <c r="U50" s="49" t="s">
        <v>38</v>
      </c>
      <c r="V50" s="50" t="s">
        <v>69</v>
      </c>
      <c r="W50" s="51" t="s">
        <v>56</v>
      </c>
      <c r="X50" s="51" t="s">
        <v>57</v>
      </c>
      <c r="Y50" s="51" t="s">
        <v>58</v>
      </c>
      <c r="Z50" s="51" t="s">
        <v>59</v>
      </c>
      <c r="AA50" s="51" t="s">
        <v>60</v>
      </c>
      <c r="AB50" s="111" t="s">
        <v>70</v>
      </c>
      <c r="AC50" s="111"/>
      <c r="AD50" s="72"/>
    </row>
    <row r="51" spans="1:30" ht="17.25" x14ac:dyDescent="0.25">
      <c r="E51" s="40"/>
      <c r="F51" s="40"/>
      <c r="G51" s="52" t="s">
        <v>7</v>
      </c>
      <c r="H51" s="53">
        <v>15</v>
      </c>
      <c r="I51" s="39"/>
      <c r="J51" s="39"/>
      <c r="K51" s="39"/>
      <c r="L51" s="39"/>
      <c r="M51" s="39"/>
      <c r="N51" s="108" t="str" cm="1">
        <f t="array" ref="N51">IF(SUM(IF(I51:M51="ABI",1,0))&gt;0,"moyenne bloquée",IF(COUNTA(I51:M51)=0,"",AVERAGE(I51:M51)))</f>
        <v/>
      </c>
      <c r="O51" s="108"/>
      <c r="S51" s="40"/>
      <c r="T51" s="40"/>
      <c r="U51" s="54" t="s">
        <v>24</v>
      </c>
      <c r="V51" s="53">
        <v>15</v>
      </c>
      <c r="W51" s="39"/>
      <c r="X51" s="39"/>
      <c r="Y51" s="39"/>
      <c r="Z51" s="39"/>
      <c r="AA51" s="39"/>
      <c r="AB51" s="108" t="str" cm="1">
        <f t="array" ref="AB51">IF(SUM(IF(W51:AA51="ABI",1,0))&gt;0,"moyenne bloquée",IF(COUNTA(W51:AA51)=0,"",AVERAGE(W51:AA51)))</f>
        <v/>
      </c>
      <c r="AC51" s="108"/>
    </row>
    <row r="52" spans="1:30" ht="17.25" x14ac:dyDescent="0.25">
      <c r="G52" s="55" t="s">
        <v>90</v>
      </c>
      <c r="H52" s="57">
        <v>15</v>
      </c>
      <c r="I52" s="39"/>
      <c r="J52" s="39"/>
      <c r="K52" s="39"/>
      <c r="L52" s="39"/>
      <c r="M52" s="39"/>
      <c r="N52" s="108" t="str" cm="1">
        <f t="array" ref="N52">IF(SUM(IF(I52:M52="ABI",1,0))&gt;0,"moyenne bloquée",IF(COUNTA(I52:M52)=0,"",AVERAGE(I52:M52)))</f>
        <v/>
      </c>
      <c r="O52" s="108"/>
      <c r="U52" s="58" t="s">
        <v>91</v>
      </c>
      <c r="V52" s="57">
        <v>15</v>
      </c>
      <c r="W52" s="39"/>
      <c r="X52" s="39"/>
      <c r="Y52" s="39"/>
      <c r="Z52" s="39"/>
      <c r="AA52" s="39"/>
      <c r="AB52" s="108" t="str" cm="1">
        <f t="array" ref="AB52">IF(SUM(IF(W52:AA52="ABI",1,0))&gt;0,"moyenne bloquée",IF(COUNTA(W52:AA52)=0,"",AVERAGE(W52:AA52)))</f>
        <v/>
      </c>
      <c r="AC52" s="108"/>
    </row>
    <row r="53" spans="1:30" ht="17.25" x14ac:dyDescent="0.25">
      <c r="G53" s="60" t="s">
        <v>48</v>
      </c>
      <c r="H53" s="53">
        <v>8.33</v>
      </c>
      <c r="I53" s="39"/>
      <c r="J53" s="39"/>
      <c r="K53" s="39"/>
      <c r="L53" s="39"/>
      <c r="M53" s="39"/>
      <c r="N53" s="108" t="str" cm="1">
        <f t="array" ref="N53">IF(SUM(IF(I53:M53="ABI",1,0))&gt;0,"moyenne bloquée",IF(COUNTA(I53:M53)=0,"",AVERAGE(I53:M53)))</f>
        <v/>
      </c>
      <c r="O53" s="108"/>
      <c r="U53" s="43" t="s">
        <v>44</v>
      </c>
      <c r="V53" s="53">
        <v>12.5</v>
      </c>
      <c r="W53" s="39"/>
      <c r="X53" s="39"/>
      <c r="Y53" s="39"/>
      <c r="Z53" s="39"/>
      <c r="AA53" s="39"/>
      <c r="AB53" s="108" t="str" cm="1">
        <f t="array" ref="AB53">IF(SUM(IF(W53:AA53="ABI",1,0))&gt;0,"moyenne bloquée",IF(COUNTA(W53:AA53)=0,"",AVERAGE(W53:AA53)))</f>
        <v/>
      </c>
      <c r="AC53" s="108"/>
    </row>
    <row r="54" spans="1:30" ht="17.25" x14ac:dyDescent="0.25">
      <c r="G54" s="56" t="s">
        <v>49</v>
      </c>
      <c r="H54" s="57">
        <v>8.33</v>
      </c>
      <c r="I54" s="39"/>
      <c r="J54" s="39"/>
      <c r="K54" s="39"/>
      <c r="L54" s="39"/>
      <c r="M54" s="39"/>
      <c r="N54" s="108" t="str" cm="1">
        <f t="array" ref="N54">IF(SUM(IF(I54:M54="ABI",1,0))&gt;0,"moyenne bloquée",IF(COUNTA(I54:M54)=0,"",AVERAGE(I54:M54)))</f>
        <v/>
      </c>
      <c r="O54" s="108"/>
      <c r="U54" s="42" t="s">
        <v>45</v>
      </c>
      <c r="V54" s="57">
        <v>12.5</v>
      </c>
      <c r="W54" s="39"/>
      <c r="X54" s="39"/>
      <c r="Y54" s="39"/>
      <c r="Z54" s="39"/>
      <c r="AA54" s="39"/>
      <c r="AB54" s="108" t="str" cm="1">
        <f t="array" ref="AB54">IF(SUM(IF(W54:AA54="ABI",1,0))&gt;0,"moyenne bloquée",IF(COUNTA(W54:AA54)=0,"",AVERAGE(W54:AA54)))</f>
        <v/>
      </c>
      <c r="AC54" s="108"/>
    </row>
    <row r="55" spans="1:30" ht="17.25" x14ac:dyDescent="0.25">
      <c r="G55" s="59" t="s">
        <v>92</v>
      </c>
      <c r="H55" s="53">
        <v>8.33</v>
      </c>
      <c r="I55" s="39"/>
      <c r="J55" s="39"/>
      <c r="K55" s="39"/>
      <c r="L55" s="39"/>
      <c r="M55" s="39"/>
      <c r="N55" s="108" t="str" cm="1">
        <f t="array" ref="N55">IF(SUM(IF(I55:M55="ABI",1,0))&gt;0,"moyenne bloquée",IF(COUNTA(I55:M55)=0,"",AVERAGE(I55:M55)))</f>
        <v/>
      </c>
      <c r="O55" s="108"/>
      <c r="U55" s="61" t="s">
        <v>93</v>
      </c>
      <c r="V55" s="53">
        <v>20</v>
      </c>
      <c r="W55" s="39"/>
      <c r="X55" s="39"/>
      <c r="Y55" s="39"/>
      <c r="Z55" s="39"/>
      <c r="AA55" s="39"/>
      <c r="AB55" s="108" t="str" cm="1">
        <f t="array" ref="AB55">IF(SUM(IF(W55:AA55="ABI",1,0))&gt;0,"moyenne bloquée",IF(COUNTA(W55:AA55)=0,"",AVERAGE(W55:AA55)))</f>
        <v/>
      </c>
      <c r="AC55" s="108"/>
    </row>
    <row r="56" spans="1:30" ht="17.25" x14ac:dyDescent="0.25">
      <c r="G56" s="55" t="s">
        <v>94</v>
      </c>
      <c r="H56" s="57">
        <v>15</v>
      </c>
      <c r="I56" s="39"/>
      <c r="J56" s="39"/>
      <c r="K56" s="39"/>
      <c r="L56" s="39"/>
      <c r="M56" s="39"/>
      <c r="N56" s="108" t="str" cm="1">
        <f t="array" ref="N56">IF(SUM(IF(I56:M56="ABI",1,0))&gt;0,"moyenne bloquée",IF(COUNTA(I56:M56)=0,"",AVERAGE(I56:M56)))</f>
        <v/>
      </c>
      <c r="O56" s="108"/>
      <c r="U56" s="42" t="s">
        <v>79</v>
      </c>
      <c r="V56" s="57">
        <v>5</v>
      </c>
      <c r="W56" s="39"/>
      <c r="X56" s="39"/>
      <c r="Y56" s="39"/>
      <c r="Z56" s="39"/>
      <c r="AA56" s="39"/>
      <c r="AB56" s="108" t="str" cm="1">
        <f t="array" ref="AB56">IF(SUM(IF(W56:AA56="ABI",1,0))&gt;0,"moyenne bloquée",IF(COUNTA(W56:AA56)=0,"",AVERAGE(W56:AA56)))</f>
        <v/>
      </c>
      <c r="AC56" s="108"/>
    </row>
    <row r="57" spans="1:30" ht="17.25" x14ac:dyDescent="0.3">
      <c r="G57" s="62" t="s">
        <v>95</v>
      </c>
      <c r="H57" s="53">
        <v>10</v>
      </c>
      <c r="I57" s="39"/>
      <c r="J57" s="39"/>
      <c r="K57" s="39"/>
      <c r="L57" s="39"/>
      <c r="M57" s="39"/>
      <c r="N57" s="108" t="str" cm="1">
        <f t="array" ref="N57">IF(SUM(IF(I57:M57="ABI",1,0))&gt;0,"moyenne bloquée",IF(COUNTA(I57:M57)=0,"",AVERAGE(I57:M57)))</f>
        <v/>
      </c>
      <c r="O57" s="108"/>
      <c r="U57" s="44" t="s">
        <v>30</v>
      </c>
      <c r="V57" s="53">
        <v>5</v>
      </c>
      <c r="W57" s="39"/>
      <c r="X57" s="39"/>
      <c r="Y57" s="39"/>
      <c r="Z57" s="39"/>
      <c r="AA57" s="39"/>
      <c r="AB57" s="108" t="str" cm="1">
        <f t="array" ref="AB57">IF(SUM(IF(W57:AA57="ABI",1,0))&gt;0,"moyenne bloquée",IF(COUNTA(W57:AA57)=0,"",AVERAGE(W57:AA57)))</f>
        <v/>
      </c>
      <c r="AC57" s="108"/>
    </row>
    <row r="58" spans="1:30" ht="17.25" x14ac:dyDescent="0.3">
      <c r="G58" s="64" t="s">
        <v>96</v>
      </c>
      <c r="H58" s="57">
        <v>15</v>
      </c>
      <c r="I58" s="39"/>
      <c r="J58" s="39"/>
      <c r="K58" s="39"/>
      <c r="L58" s="39"/>
      <c r="M58" s="39"/>
      <c r="N58" s="108" t="str" cm="1">
        <f t="array" ref="N58">IF(SUM(IF(I58:M58="ABI",1,0))&gt;0,"moyenne bloquée",IF(COUNTA(I58:M58)=0,"",AVERAGE(I58:M58)))</f>
        <v/>
      </c>
      <c r="O58" s="108"/>
      <c r="U58" s="66" t="s">
        <v>80</v>
      </c>
      <c r="V58" s="57">
        <v>20</v>
      </c>
      <c r="W58" s="39"/>
      <c r="X58" s="39"/>
      <c r="Y58" s="39"/>
      <c r="Z58" s="39"/>
      <c r="AA58" s="39"/>
      <c r="AB58" s="108" t="str" cm="1">
        <f t="array" ref="AB58">IF(SUM(IF(W58:AA58="ABI",1,0))&gt;0,"moyenne bloquée",IF(COUNTA(W58:AA58)=0,"",AVERAGE(W58:AA58)))</f>
        <v/>
      </c>
      <c r="AC58" s="108"/>
    </row>
    <row r="59" spans="1:30" ht="17.25" x14ac:dyDescent="0.3">
      <c r="G59" s="62" t="s">
        <v>77</v>
      </c>
      <c r="H59" s="53">
        <v>5</v>
      </c>
      <c r="I59" s="39"/>
      <c r="J59" s="39"/>
      <c r="K59" s="39"/>
      <c r="L59" s="39"/>
      <c r="M59" s="39"/>
      <c r="N59" s="108" t="str" cm="1">
        <f t="array" ref="N59">IF(SUM(IF(I59:M59="ABI",1,0))&gt;0,"moyenne bloquée",IF(COUNTA(I59:M59)=0,"",AVERAGE(I59:M59)))</f>
        <v/>
      </c>
      <c r="O59" s="108"/>
      <c r="U59" s="44" t="s">
        <v>81</v>
      </c>
      <c r="V59" s="53">
        <v>5</v>
      </c>
      <c r="W59" s="39"/>
      <c r="X59" s="39"/>
      <c r="Y59" s="39"/>
      <c r="Z59" s="39"/>
      <c r="AA59" s="39"/>
      <c r="AB59" s="108" t="str" cm="1">
        <f t="array" ref="AB59">IF(SUM(IF(W59:AA59="ABI",1,0))&gt;0,"moyenne bloquée",IF(COUNTA(W59:AA59)=0,"",AVERAGE(W59:AA59)))</f>
        <v/>
      </c>
      <c r="AC59" s="108"/>
    </row>
    <row r="61" spans="1:30" x14ac:dyDescent="0.25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</row>
    <row r="62" spans="1:30" x14ac:dyDescent="0.25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</row>
    <row r="63" spans="1:30" x14ac:dyDescent="0.25">
      <c r="A63" s="96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4"/>
    </row>
    <row r="64" spans="1:30" ht="15" customHeight="1" x14ac:dyDescent="0.25">
      <c r="A64" s="91" t="s">
        <v>0</v>
      </c>
      <c r="B64" s="91"/>
      <c r="C64" s="93" t="s">
        <v>100</v>
      </c>
      <c r="D64" s="93"/>
      <c r="E64" s="93"/>
      <c r="F64" s="93"/>
      <c r="G64" s="93"/>
      <c r="H64" s="90" t="str" cm="1">
        <f t="array" ref="H64">IFERROR(IF(SUM(IF(N18:N24="moyenne bloquée",1,0))&gt;0,"moyenne bloquée",SUM(IF(N18:N24="",0,N18:N24*H18:H24))/SUM(IF(N18:N24="",0,H18:H24))), "")</f>
        <v/>
      </c>
      <c r="I64" s="90"/>
      <c r="J64" s="90"/>
      <c r="K64" s="90"/>
      <c r="L64" s="91" t="s">
        <v>111</v>
      </c>
      <c r="M64" s="91"/>
      <c r="N64" s="90" t="str">
        <f>IFERROR(IF(OR(H14="moyenne bloquée",H31="moyenne bloquée",H47="moyenne bloquée"),"moyenne bloquée",AVERAGE(H14,H31,H47)), "")</f>
        <v/>
      </c>
      <c r="O64" s="97"/>
      <c r="P64" s="96"/>
      <c r="Q64" s="96"/>
      <c r="R64" s="94"/>
    </row>
    <row r="65" spans="1:18" ht="15" customHeight="1" x14ac:dyDescent="0.25">
      <c r="A65" s="91"/>
      <c r="B65" s="91"/>
      <c r="C65" s="93"/>
      <c r="D65" s="93"/>
      <c r="E65" s="93"/>
      <c r="F65" s="93"/>
      <c r="G65" s="93"/>
      <c r="H65" s="90"/>
      <c r="I65" s="90"/>
      <c r="J65" s="90"/>
      <c r="K65" s="90"/>
      <c r="L65" s="91"/>
      <c r="M65" s="91"/>
      <c r="N65" s="90"/>
      <c r="O65" s="97"/>
      <c r="P65" s="96"/>
      <c r="Q65" s="96"/>
      <c r="R65" s="94"/>
    </row>
    <row r="66" spans="1:18" ht="15" customHeight="1" x14ac:dyDescent="0.25">
      <c r="A66" s="91"/>
      <c r="B66" s="91"/>
      <c r="C66" s="93" t="s">
        <v>101</v>
      </c>
      <c r="D66" s="93"/>
      <c r="E66" s="93"/>
      <c r="F66" s="93"/>
      <c r="G66" s="93"/>
      <c r="H66" s="90" t="str" cm="1">
        <f t="array" ref="H66">IFERROR(IF(SUM(IF(N35:N39="moyenne bloquée",1,0))&gt;0,"moyenne bloquée",SUM(IF(N35:N39="",0,N35:N39*H35:H39))/SUM(IF(N35:N39="",0,H35:H39))), "")</f>
        <v/>
      </c>
      <c r="I66" s="90"/>
      <c r="J66" s="90"/>
      <c r="K66" s="90"/>
      <c r="L66" s="91"/>
      <c r="M66" s="91"/>
      <c r="N66" s="90"/>
      <c r="O66" s="97"/>
      <c r="P66" s="96"/>
      <c r="Q66" s="96"/>
      <c r="R66" s="94"/>
    </row>
    <row r="67" spans="1:18" ht="15" customHeight="1" x14ac:dyDescent="0.25">
      <c r="A67" s="91"/>
      <c r="B67" s="91"/>
      <c r="C67" s="93"/>
      <c r="D67" s="93"/>
      <c r="E67" s="93"/>
      <c r="F67" s="93"/>
      <c r="G67" s="93"/>
      <c r="H67" s="90"/>
      <c r="I67" s="90"/>
      <c r="J67" s="90"/>
      <c r="K67" s="90"/>
      <c r="L67" s="91" t="s">
        <v>15</v>
      </c>
      <c r="M67" s="91"/>
      <c r="N67" s="92" t="str">
        <f>IFERROR(IF(OR(V14="moyenne bloquée",V31="moyenne bloquée",V47="moyenne bloquée"),"moyenne bloquée",AVERAGE(V14,V31,V47)), "")</f>
        <v/>
      </c>
      <c r="O67" s="98"/>
      <c r="P67" s="96"/>
      <c r="Q67" s="96"/>
      <c r="R67" s="94"/>
    </row>
    <row r="68" spans="1:18" ht="15" customHeight="1" x14ac:dyDescent="0.25">
      <c r="A68" s="91"/>
      <c r="B68" s="91"/>
      <c r="C68" s="93" t="s">
        <v>102</v>
      </c>
      <c r="D68" s="93"/>
      <c r="E68" s="93"/>
      <c r="F68" s="93"/>
      <c r="G68" s="93"/>
      <c r="H68" s="92" t="str" cm="1">
        <f t="array" ref="H68">IFERROR(IF(SUM(IF(N51:N59="moyenne bloquée",1,0))&gt;0,"moyenne bloquée",SUM(IF(N51:N59="",0,N51:N59*H51:H59))/SUM(IF(N51:N59="",0,H51:H59))), "")</f>
        <v/>
      </c>
      <c r="I68" s="92"/>
      <c r="J68" s="92"/>
      <c r="K68" s="90"/>
      <c r="L68" s="91"/>
      <c r="M68" s="91"/>
      <c r="N68" s="92"/>
      <c r="O68" s="98"/>
      <c r="P68" s="96"/>
      <c r="Q68" s="96"/>
      <c r="R68" s="94"/>
    </row>
    <row r="69" spans="1:18" ht="15" customHeight="1" x14ac:dyDescent="0.25">
      <c r="A69" s="91"/>
      <c r="B69" s="91"/>
      <c r="C69" s="93"/>
      <c r="D69" s="93"/>
      <c r="E69" s="93"/>
      <c r="F69" s="93"/>
      <c r="G69" s="93"/>
      <c r="H69" s="92"/>
      <c r="I69" s="92"/>
      <c r="J69" s="92"/>
      <c r="K69" s="90"/>
      <c r="L69" s="91"/>
      <c r="M69" s="91"/>
      <c r="N69" s="92"/>
      <c r="O69" s="98"/>
      <c r="P69" s="96"/>
      <c r="Q69" s="96"/>
      <c r="R69" s="94"/>
    </row>
    <row r="70" spans="1:18" ht="15" customHeight="1" x14ac:dyDescent="0.25">
      <c r="A70" s="91" t="s">
        <v>15</v>
      </c>
      <c r="B70" s="91"/>
      <c r="C70" s="93" t="s">
        <v>100</v>
      </c>
      <c r="D70" s="93"/>
      <c r="E70" s="93"/>
      <c r="F70" s="93"/>
      <c r="G70" s="93"/>
      <c r="H70" s="92" t="str" cm="1">
        <f t="array" ref="H70">IFERROR(IF(SUM(IF(AB18:AB28="moyenne bloquée",1,0))&gt;0,"moyenne bloquée",SUM(IF(AB18:AB28="",0,AB18:AB28*V18:V28))/SUM(IF(AB18:AB28="",0,V18:V28))), "")</f>
        <v/>
      </c>
      <c r="I70" s="92"/>
      <c r="J70" s="92"/>
      <c r="K70" s="90"/>
      <c r="L70" s="90"/>
      <c r="M70" s="90"/>
      <c r="N70" s="90"/>
      <c r="O70" s="97"/>
      <c r="P70" s="96"/>
      <c r="Q70" s="96"/>
      <c r="R70" s="94"/>
    </row>
    <row r="71" spans="1:18" ht="15" customHeight="1" x14ac:dyDescent="0.25">
      <c r="A71" s="91"/>
      <c r="B71" s="91"/>
      <c r="C71" s="93"/>
      <c r="D71" s="93"/>
      <c r="E71" s="93"/>
      <c r="F71" s="93"/>
      <c r="G71" s="93"/>
      <c r="H71" s="92"/>
      <c r="I71" s="92"/>
      <c r="J71" s="92"/>
      <c r="K71" s="90"/>
      <c r="L71" s="90"/>
      <c r="M71" s="90"/>
      <c r="N71" s="90"/>
      <c r="O71" s="97"/>
      <c r="P71" s="96"/>
      <c r="Q71" s="96"/>
      <c r="R71" s="94"/>
    </row>
    <row r="72" spans="1:18" ht="15" customHeight="1" x14ac:dyDescent="0.25">
      <c r="A72" s="91"/>
      <c r="B72" s="91"/>
      <c r="C72" s="93" t="s">
        <v>103</v>
      </c>
      <c r="D72" s="93"/>
      <c r="E72" s="93"/>
      <c r="F72" s="93"/>
      <c r="G72" s="93"/>
      <c r="H72" s="92" t="str" cm="1">
        <f t="array" ref="H72">IFERROR(IF(SUM(IF(AB35:AB44="moyenne bloquée",1,0))&gt;0,"moyenne bloquée",SUM(IF(AB35:AB44="",0,AB35:AB44*V35:V44))/SUM(IF(AB35:AB44="",0,V35:V44))), "")</f>
        <v/>
      </c>
      <c r="I72" s="92"/>
      <c r="J72" s="92"/>
      <c r="K72" s="90"/>
      <c r="L72" s="90"/>
      <c r="M72" s="90"/>
      <c r="N72" s="90"/>
      <c r="O72" s="97"/>
      <c r="P72" s="96"/>
      <c r="Q72" s="96"/>
      <c r="R72" s="94"/>
    </row>
    <row r="73" spans="1:18" ht="15" customHeight="1" x14ac:dyDescent="0.25">
      <c r="A73" s="91"/>
      <c r="B73" s="91"/>
      <c r="C73" s="93"/>
      <c r="D73" s="93"/>
      <c r="E73" s="93"/>
      <c r="F73" s="93"/>
      <c r="G73" s="93"/>
      <c r="H73" s="92"/>
      <c r="I73" s="92"/>
      <c r="J73" s="92"/>
      <c r="K73" s="90"/>
      <c r="L73" s="90"/>
      <c r="M73" s="90"/>
      <c r="N73" s="90"/>
      <c r="O73" s="97"/>
      <c r="P73" s="96"/>
      <c r="Q73" s="96"/>
      <c r="R73" s="94"/>
    </row>
    <row r="74" spans="1:18" ht="15" customHeight="1" x14ac:dyDescent="0.25">
      <c r="A74" s="91"/>
      <c r="B74" s="91"/>
      <c r="C74" s="93" t="s">
        <v>104</v>
      </c>
      <c r="D74" s="93"/>
      <c r="E74" s="93"/>
      <c r="F74" s="93"/>
      <c r="G74" s="93"/>
      <c r="H74" s="92" t="str" cm="1">
        <f t="array" ref="H74">IFERROR(IF(SUM(IF(AB51:AB59="moyenne bloquée",1,0))&gt;0,"moyenne bloquée",SUM(IF(AB51:AB59="",0,AB51:AB59*V51:V59))/SUM(IF(AB51:AB59="",0,V51:V59))), "")</f>
        <v/>
      </c>
      <c r="I74" s="92"/>
      <c r="J74" s="92"/>
      <c r="K74" s="90"/>
      <c r="L74" s="90"/>
      <c r="M74" s="90"/>
      <c r="N74" s="90"/>
      <c r="O74" s="97"/>
      <c r="P74" s="96"/>
      <c r="Q74" s="96"/>
      <c r="R74" s="94"/>
    </row>
    <row r="75" spans="1:18" ht="15" customHeight="1" x14ac:dyDescent="0.25">
      <c r="A75" s="91"/>
      <c r="B75" s="91"/>
      <c r="C75" s="93"/>
      <c r="D75" s="93"/>
      <c r="E75" s="93"/>
      <c r="F75" s="93"/>
      <c r="G75" s="93"/>
      <c r="H75" s="92"/>
      <c r="I75" s="92"/>
      <c r="J75" s="92"/>
      <c r="K75" s="90"/>
      <c r="L75" s="90"/>
      <c r="M75" s="90"/>
      <c r="N75" s="90"/>
      <c r="O75" s="97"/>
      <c r="P75" s="96"/>
      <c r="Q75" s="96"/>
      <c r="R75" s="94"/>
    </row>
    <row r="76" spans="1:18" x14ac:dyDescent="0.25">
      <c r="A76" s="96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4"/>
    </row>
    <row r="77" spans="1:18" x14ac:dyDescent="0.25">
      <c r="A77" s="96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4"/>
    </row>
    <row r="78" spans="1:18" x14ac:dyDescent="0.25">
      <c r="A78" s="96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4"/>
    </row>
    <row r="79" spans="1:18" x14ac:dyDescent="0.25">
      <c r="A79" s="96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4"/>
    </row>
    <row r="80" spans="1:18" x14ac:dyDescent="0.25">
      <c r="A80" s="96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4"/>
    </row>
    <row r="81" spans="1:18" x14ac:dyDescent="0.25">
      <c r="A81" s="96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4"/>
    </row>
    <row r="82" spans="1:18" x14ac:dyDescent="0.25">
      <c r="A82" s="96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4"/>
    </row>
    <row r="83" spans="1:18" x14ac:dyDescent="0.25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</row>
  </sheetData>
  <sheetProtection algorithmName="SHA-512" hashValue="7jx2Qt0d2at9ryV4hbojxSgmWHd1OVRA6OtCWLmNbPz/9zYP6SEfgYFrg7o3LuRqex5ofPPxITK/7W+2JmanzQ==" saltValue="7dNpU2DUh6NNRvJrtk3sTw==" spinCount="100000" sheet="1" objects="1" scenarios="1"/>
  <mergeCells count="90">
    <mergeCell ref="H10:I12"/>
    <mergeCell ref="J10:J12"/>
    <mergeCell ref="V9:W11"/>
    <mergeCell ref="X9:X11"/>
    <mergeCell ref="AF27:AG28"/>
    <mergeCell ref="AB17:AC17"/>
    <mergeCell ref="AH27:AJ28"/>
    <mergeCell ref="AF29:AG30"/>
    <mergeCell ref="AH29:AJ30"/>
    <mergeCell ref="AF9:AG11"/>
    <mergeCell ref="AH9:AI11"/>
    <mergeCell ref="AF14:AO15"/>
    <mergeCell ref="AP14:AR15"/>
    <mergeCell ref="AP18:AR19"/>
    <mergeCell ref="AF22:AO23"/>
    <mergeCell ref="AF18:AO19"/>
    <mergeCell ref="AP22:AR23"/>
    <mergeCell ref="H1:U4"/>
    <mergeCell ref="C9:D11"/>
    <mergeCell ref="C31:G32"/>
    <mergeCell ref="N17:O17"/>
    <mergeCell ref="N18:O18"/>
    <mergeCell ref="N19:O19"/>
    <mergeCell ref="N20:O20"/>
    <mergeCell ref="N21:O21"/>
    <mergeCell ref="N22:O22"/>
    <mergeCell ref="N23:O23"/>
    <mergeCell ref="N24:O24"/>
    <mergeCell ref="Q31:U32"/>
    <mergeCell ref="C14:G15"/>
    <mergeCell ref="Q14:U15"/>
    <mergeCell ref="Q9:R11"/>
    <mergeCell ref="S9:T11"/>
    <mergeCell ref="C47:G48"/>
    <mergeCell ref="Q47:U48"/>
    <mergeCell ref="N35:O35"/>
    <mergeCell ref="N36:O36"/>
    <mergeCell ref="N37:O37"/>
    <mergeCell ref="N38:O38"/>
    <mergeCell ref="N39:O39"/>
    <mergeCell ref="AB42:AC42"/>
    <mergeCell ref="AB43:AC43"/>
    <mergeCell ref="AB44:AC44"/>
    <mergeCell ref="AB51:AC51"/>
    <mergeCell ref="N34:O34"/>
    <mergeCell ref="N50:O50"/>
    <mergeCell ref="AB50:AC50"/>
    <mergeCell ref="AB34:AC34"/>
    <mergeCell ref="AB37:AC37"/>
    <mergeCell ref="AB38:AC38"/>
    <mergeCell ref="AB39:AC39"/>
    <mergeCell ref="AB40:AC40"/>
    <mergeCell ref="AB41:AC41"/>
    <mergeCell ref="N53:O53"/>
    <mergeCell ref="N54:O54"/>
    <mergeCell ref="N55:O55"/>
    <mergeCell ref="N56:O56"/>
    <mergeCell ref="N51:O51"/>
    <mergeCell ref="N58:O58"/>
    <mergeCell ref="N59:O59"/>
    <mergeCell ref="AB18:AC18"/>
    <mergeCell ref="AB19:AC19"/>
    <mergeCell ref="AB20:AC20"/>
    <mergeCell ref="AB21:AC21"/>
    <mergeCell ref="AB22:AC22"/>
    <mergeCell ref="AB23:AC23"/>
    <mergeCell ref="AB24:AC24"/>
    <mergeCell ref="AB25:AC25"/>
    <mergeCell ref="AB26:AC26"/>
    <mergeCell ref="AB27:AC27"/>
    <mergeCell ref="AB28:AC28"/>
    <mergeCell ref="AB35:AC35"/>
    <mergeCell ref="AB36:AC36"/>
    <mergeCell ref="N52:O52"/>
    <mergeCell ref="AB57:AC57"/>
    <mergeCell ref="AB58:AC58"/>
    <mergeCell ref="AB59:AC59"/>
    <mergeCell ref="E9:F11"/>
    <mergeCell ref="H14:J15"/>
    <mergeCell ref="H31:J32"/>
    <mergeCell ref="H47:J48"/>
    <mergeCell ref="V14:X15"/>
    <mergeCell ref="V31:X32"/>
    <mergeCell ref="V47:X48"/>
    <mergeCell ref="AB52:AC52"/>
    <mergeCell ref="AB53:AC53"/>
    <mergeCell ref="AB54:AC54"/>
    <mergeCell ref="AB55:AC55"/>
    <mergeCell ref="AB56:AC56"/>
    <mergeCell ref="N57:O57"/>
  </mergeCells>
  <phoneticPr fontId="15" type="noConversion"/>
  <conditionalFormatting sqref="AP18 H14 H31 H47 V14 V31 V47 AP14 AP22">
    <cfRule type="cellIs" dxfId="11" priority="27" operator="lessThan">
      <formula>8</formula>
    </cfRule>
  </conditionalFormatting>
  <conditionalFormatting sqref="H14 H31 H47 V14 V31 V47 AP14 AP18 AP22">
    <cfRule type="containsText" dxfId="10" priority="6" operator="containsText" text="moyenne bloquée">
      <formula>NOT(ISERROR(SEARCH("moyenne bloquée",H14)))</formula>
    </cfRule>
    <cfRule type="cellIs" dxfId="9" priority="25" operator="greaterThan">
      <formula>9.99</formula>
    </cfRule>
    <cfRule type="cellIs" dxfId="8" priority="26" operator="between">
      <formula>8</formula>
      <formula>9.99</formula>
    </cfRule>
  </conditionalFormatting>
  <conditionalFormatting sqref="AF29:AG30">
    <cfRule type="containsText" dxfId="7" priority="3" operator="containsText" text="Passage autorisé">
      <formula>NOT(ISERROR(SEARCH("Passage autorisé",AF29)))</formula>
    </cfRule>
    <cfRule type="containsText" dxfId="6" priority="4" operator="containsText" text="Passage refusé">
      <formula>NOT(ISERROR(SEARCH("Passage refusé",AF29)))</formula>
    </cfRule>
  </conditionalFormatting>
  <conditionalFormatting sqref="AH29:AJ30">
    <cfRule type="beginsWith" dxfId="5" priority="1" operator="beginsWith" text="Acquis">
      <formula>LEFT(AH29,LEN("Acquis"))="Acquis"</formula>
    </cfRule>
    <cfRule type="beginsWith" dxfId="4" priority="2" operator="beginsWith" text="Non acquis">
      <formula>LEFT(AH29,LEN("Non acquis"))="Non acquis"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retirerAbsenceS2">
          <controlPr defaultSize="0" autoLine="0" r:id="rId5">
            <anchor moveWithCells="1">
              <from>
                <xdr:col>20</xdr:col>
                <xdr:colOff>5086350</xdr:colOff>
                <xdr:row>10</xdr:row>
                <xdr:rowOff>47625</xdr:rowOff>
              </from>
              <to>
                <xdr:col>20</xdr:col>
                <xdr:colOff>6953250</xdr:colOff>
                <xdr:row>12</xdr:row>
                <xdr:rowOff>104775</xdr:rowOff>
              </to>
            </anchor>
          </controlPr>
        </control>
      </mc:Choice>
      <mc:Fallback>
        <control shapeId="3077" r:id="rId4" name="retirerAbsenceS2"/>
      </mc:Fallback>
    </mc:AlternateContent>
    <mc:AlternateContent xmlns:mc="http://schemas.openxmlformats.org/markup-compatibility/2006">
      <mc:Choice Requires="x14">
        <control shapeId="3076" r:id="rId6" name="ajouterAbsenceS2">
          <controlPr defaultSize="0" autoLine="0" r:id="rId7">
            <anchor moveWithCells="1">
              <from>
                <xdr:col>20</xdr:col>
                <xdr:colOff>5067300</xdr:colOff>
                <xdr:row>7</xdr:row>
                <xdr:rowOff>19050</xdr:rowOff>
              </from>
              <to>
                <xdr:col>20</xdr:col>
                <xdr:colOff>6934200</xdr:colOff>
                <xdr:row>9</xdr:row>
                <xdr:rowOff>238125</xdr:rowOff>
              </to>
            </anchor>
          </controlPr>
        </control>
      </mc:Choice>
      <mc:Fallback>
        <control shapeId="3076" r:id="rId6" name="ajouterAbsenceS2"/>
      </mc:Fallback>
    </mc:AlternateContent>
    <mc:AlternateContent xmlns:mc="http://schemas.openxmlformats.org/markup-compatibility/2006">
      <mc:Choice Requires="x14">
        <control shapeId="3075" r:id="rId8" name="retirerAbsence">
          <controlPr defaultSize="0" autoLine="0" r:id="rId9">
            <anchor moveWithCells="1">
              <from>
                <xdr:col>6</xdr:col>
                <xdr:colOff>4048125</xdr:colOff>
                <xdr:row>10</xdr:row>
                <xdr:rowOff>38100</xdr:rowOff>
              </from>
              <to>
                <xdr:col>6</xdr:col>
                <xdr:colOff>5915025</xdr:colOff>
                <xdr:row>12</xdr:row>
                <xdr:rowOff>95250</xdr:rowOff>
              </to>
            </anchor>
          </controlPr>
        </control>
      </mc:Choice>
      <mc:Fallback>
        <control shapeId="3075" r:id="rId8" name="retirerAbsence"/>
      </mc:Fallback>
    </mc:AlternateContent>
    <mc:AlternateContent xmlns:mc="http://schemas.openxmlformats.org/markup-compatibility/2006">
      <mc:Choice Requires="x14">
        <control shapeId="3074" r:id="rId10" name="ajouterAbsence">
          <controlPr defaultSize="0" autoLine="0" r:id="rId11">
            <anchor moveWithCells="1">
              <from>
                <xdr:col>6</xdr:col>
                <xdr:colOff>4048125</xdr:colOff>
                <xdr:row>7</xdr:row>
                <xdr:rowOff>9525</xdr:rowOff>
              </from>
              <to>
                <xdr:col>6</xdr:col>
                <xdr:colOff>5915025</xdr:colOff>
                <xdr:row>9</xdr:row>
                <xdr:rowOff>228600</xdr:rowOff>
              </to>
            </anchor>
          </controlPr>
        </control>
      </mc:Choice>
      <mc:Fallback>
        <control shapeId="3074" r:id="rId10" name="ajouterAbsence"/>
      </mc:Fallback>
    </mc:AlternateContent>
    <mc:AlternateContent xmlns:mc="http://schemas.openxmlformats.org/markup-compatibility/2006">
      <mc:Choice Requires="x14">
        <control shapeId="3073" r:id="rId12" name="TabRetour">
          <controlPr defaultSize="0" autoLine="0" r:id="rId13">
            <anchor moveWithCells="1">
              <from>
                <xdr:col>5</xdr:col>
                <xdr:colOff>723900</xdr:colOff>
                <xdr:row>1</xdr:row>
                <xdr:rowOff>0</xdr:rowOff>
              </from>
              <to>
                <xdr:col>6</xdr:col>
                <xdr:colOff>3514725</xdr:colOff>
                <xdr:row>6</xdr:row>
                <xdr:rowOff>66675</xdr:rowOff>
              </to>
            </anchor>
          </controlPr>
        </control>
      </mc:Choice>
      <mc:Fallback>
        <control shapeId="3073" r:id="rId12" name="Tab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5598F-10CB-4CCA-9EA4-BCEE9E2DA5CB}">
  <sheetPr codeName="Feuil4"/>
  <dimension ref="G1:V17"/>
  <sheetViews>
    <sheetView zoomScale="85" zoomScaleNormal="85" workbookViewId="0">
      <selection activeCell="N34" sqref="N34"/>
    </sheetView>
  </sheetViews>
  <sheetFormatPr baseColWidth="10" defaultRowHeight="15" x14ac:dyDescent="0.25"/>
  <cols>
    <col min="1" max="16384" width="11.42578125" style="89"/>
  </cols>
  <sheetData>
    <row r="1" spans="7:22" x14ac:dyDescent="0.25">
      <c r="G1" s="125" t="s">
        <v>108</v>
      </c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</row>
    <row r="2" spans="7:22" x14ac:dyDescent="0.25"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</row>
    <row r="3" spans="7:22" x14ac:dyDescent="0.25"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</row>
    <row r="4" spans="7:22" x14ac:dyDescent="0.25"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</row>
    <row r="14" spans="7:22" x14ac:dyDescent="0.25">
      <c r="R14" s="121" t="s">
        <v>98</v>
      </c>
      <c r="S14" s="121"/>
      <c r="T14" s="121" t="s">
        <v>99</v>
      </c>
      <c r="U14" s="121"/>
      <c r="V14" s="121"/>
    </row>
    <row r="15" spans="7:22" x14ac:dyDescent="0.25">
      <c r="R15" s="121"/>
      <c r="S15" s="121"/>
      <c r="T15" s="121"/>
      <c r="U15" s="121"/>
      <c r="V15" s="121"/>
    </row>
    <row r="16" spans="7:22" x14ac:dyDescent="0.25">
      <c r="R16" s="110" t="str">
        <f>IF(OR(IF(Notes!$AP$14="",0,Notes!$AP$14)="moyenne bloquée",IF(Notes!$AP$18="",0,Notes!$AP$18)="moyenne bloquée",IF(Notes!$AP$22="",0,Notes!$AP$22)="moyenne bloquée"),"Passage refusé",IF(OR(IF(Notes!$AP$14="",0,Notes!$AP$14)&lt;8,IF(Notes!$AP$18="",0,Notes!$AP$18)&lt;8,IF(Notes!$AP$22="",0,Notes!$AP$22)&lt;8),"Passage refusé",IF(OR(AND(IF(Notes!$AP$14="",0,Notes!$AP$14)&gt;=8,IF(Notes!$AP$14="",0,Notes!$AP$14)&lt;10,IF(Notes!$AP$18="",0,Notes!$AP$18)&gt;=10,IF(Notes!$AP$22="",0,Notes!$AP$22)&gt;=10),AND(IF(Notes!$AP$18="",0,Notes!$AP$18)&gt;=8,IF(Notes!$AP$18="",0,Notes!$AP$18)&lt;10,IF(Notes!$AP$14="",0,Notes!$AP$14)&gt;=10,IF(Notes!$AP$22="",0,Notes!$AP$22)&gt;=10),AND(IF(Notes!$AP$22="",0,Notes!$AP$22)&gt;=8,IF(Notes!$AP$22="",0,Notes!$AP$22)&lt;10,IF(Notes!$AP$14="",0,Notes!$AP$14)&gt;=10,IF(Notes!$AP$18="",0,Notes!$AP$18)&gt;=10)),"Passage autorisé",IF(AND(IF(Notes!$AP$14="",0,Notes!$AP$14)&gt;=10,IF(Notes!$AP$18="",0,Notes!$AP$18)&gt;=10,IF(Notes!$AP$22="",0,Notes!$AP$22)&gt;=10),"Passage autorisé","Passage refusé"))))</f>
        <v>Passage refusé</v>
      </c>
      <c r="S16" s="110"/>
      <c r="T16" s="110" t="str">
        <f>IF(Notes!$AF$29="Passage refusé","Non acquis",IF(AND(Notes!$AP$14&gt;=10,Notes!$AP$18&gt;=10,Notes!$AP$22&gt;=10),"Acquis","Non acquis"))</f>
        <v>Non acquis</v>
      </c>
      <c r="U16" s="110"/>
      <c r="V16" s="110"/>
    </row>
    <row r="17" spans="18:22" x14ac:dyDescent="0.25">
      <c r="R17" s="110"/>
      <c r="S17" s="110"/>
      <c r="T17" s="110"/>
      <c r="U17" s="110"/>
      <c r="V17" s="110"/>
    </row>
  </sheetData>
  <sheetProtection sheet="1" objects="1" scenarios="1"/>
  <mergeCells count="5">
    <mergeCell ref="R14:S15"/>
    <mergeCell ref="T14:V15"/>
    <mergeCell ref="R16:S17"/>
    <mergeCell ref="T16:V17"/>
    <mergeCell ref="G1:T4"/>
  </mergeCells>
  <conditionalFormatting sqref="R16:S17">
    <cfRule type="containsText" dxfId="3" priority="3" operator="containsText" text="Passage autorisé">
      <formula>NOT(ISERROR(SEARCH("Passage autorisé",R16)))</formula>
    </cfRule>
    <cfRule type="containsText" dxfId="2" priority="4" operator="containsText" text="Passage refusé">
      <formula>NOT(ISERROR(SEARCH("Passage refusé",R16)))</formula>
    </cfRule>
  </conditionalFormatting>
  <conditionalFormatting sqref="T16:V17">
    <cfRule type="beginsWith" dxfId="1" priority="1" operator="beginsWith" text="Acquis">
      <formula>LEFT(T16,LEN("Acquis"))="Acquis"</formula>
    </cfRule>
    <cfRule type="beginsWith" dxfId="0" priority="2" operator="beginsWith" text="Non acquis">
      <formula>LEFT(T16,LEN("Non acquis"))="Non acquis"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GraphRetour">
          <controlPr defaultSize="0" autoLine="0" r:id="rId4">
            <anchor moveWithCells="1">
              <from>
                <xdr:col>0</xdr:col>
                <xdr:colOff>609600</xdr:colOff>
                <xdr:row>2</xdr:row>
                <xdr:rowOff>38100</xdr:rowOff>
              </from>
              <to>
                <xdr:col>4</xdr:col>
                <xdr:colOff>352425</xdr:colOff>
                <xdr:row>5</xdr:row>
                <xdr:rowOff>114300</xdr:rowOff>
              </to>
            </anchor>
          </controlPr>
        </control>
      </mc:Choice>
      <mc:Fallback>
        <control shapeId="4097" r:id="rId3" name="GraphRetou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documentManagement/types"/>
    <ds:schemaRef ds:uri="http://schemas.microsoft.com/office/infopath/2007/PartnerControls"/>
    <ds:schemaRef ds:uri="b1ed24f2-a78f-4e52-8aa3-2bfee2962d64"/>
    <ds:schemaRef ds:uri="http://purl.org/dc/dcmitype/"/>
    <ds:schemaRef ds:uri="http://purl.org/dc/elements/1.1/"/>
    <ds:schemaRef ds:uri="976320d1-acf9-470b-91fd-984afe3f64f8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Compétences</vt:lpstr>
      <vt:lpstr>Notes</vt:lpstr>
      <vt:lpstr>Tableau De Bord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Nolan Fontaine</cp:lastModifiedBy>
  <cp:revision/>
  <dcterms:created xsi:type="dcterms:W3CDTF">2021-04-11T08:18:39Z</dcterms:created>
  <dcterms:modified xsi:type="dcterms:W3CDTF">2025-04-26T10:35:55Z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