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hab Men Neter\Documents\Data Analytics Course\Analytics Classwork\Crowdfunding Analysis\"/>
    </mc:Choice>
  </mc:AlternateContent>
  <xr:revisionPtr revIDLastSave="0" documentId="13_ncr:1_{8CB428CB-8543-4B0C-A638-A20027FA9FF8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Outcomes Based on Launch Date" sheetId="3" r:id="rId5"/>
    <sheet name="Edinburgh Research" sheetId="4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3" i="1"/>
  <c r="U2" i="1"/>
  <c r="C8" i="12"/>
  <c r="C6" i="12"/>
  <c r="B11" i="12"/>
  <c r="D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7" i="12"/>
  <c r="C5" i="12"/>
  <c r="C4" i="12"/>
  <c r="C3" i="12"/>
  <c r="D2" i="12"/>
  <c r="C2" i="12"/>
  <c r="C13" i="12"/>
  <c r="B12" i="12"/>
  <c r="B10" i="12"/>
  <c r="B9" i="12"/>
  <c r="B8" i="12"/>
  <c r="B7" i="12"/>
  <c r="B6" i="12"/>
  <c r="B5" i="12"/>
  <c r="B4" i="12"/>
  <c r="B13" i="12"/>
  <c r="B2" i="12"/>
  <c r="P3417" i="1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4" i="4"/>
  <c r="B2" i="4"/>
  <c r="B3" i="4"/>
  <c r="B5" i="4"/>
  <c r="B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2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074" i="1"/>
  <c r="P124" i="1"/>
  <c r="P1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E6" i="4" s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E2" i="4" s="1"/>
  <c r="O3620" i="1"/>
  <c r="E3" i="4" s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E4" i="4" s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E5" i="4" s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2" l="1"/>
  <c r="F2" i="12" s="1"/>
  <c r="E10" i="12"/>
  <c r="H10" i="12" s="1"/>
  <c r="E6" i="12"/>
  <c r="F6" i="12" s="1"/>
  <c r="E13" i="12"/>
  <c r="F13" i="12" s="1"/>
  <c r="E9" i="12"/>
  <c r="F9" i="12" s="1"/>
  <c r="E5" i="12"/>
  <c r="F5" i="12" s="1"/>
  <c r="E12" i="12"/>
  <c r="F12" i="12" s="1"/>
  <c r="E8" i="12"/>
  <c r="F8" i="12" s="1"/>
  <c r="E4" i="12"/>
  <c r="G4" i="12" s="1"/>
  <c r="E11" i="12"/>
  <c r="F11" i="12" s="1"/>
  <c r="E7" i="12"/>
  <c r="H7" i="12" s="1"/>
  <c r="E3" i="12"/>
  <c r="F3" i="12" s="1"/>
  <c r="H13" i="12" l="1"/>
  <c r="G7" i="12"/>
  <c r="F4" i="12"/>
  <c r="G10" i="12"/>
  <c r="F7" i="12"/>
  <c r="H3" i="12"/>
  <c r="F10" i="12"/>
  <c r="H6" i="12"/>
  <c r="G13" i="12"/>
  <c r="H9" i="12"/>
  <c r="G3" i="12"/>
  <c r="H12" i="12"/>
  <c r="G6" i="12"/>
  <c r="G9" i="12"/>
  <c r="G12" i="12"/>
  <c r="H5" i="12"/>
  <c r="H8" i="12"/>
  <c r="H2" i="12"/>
  <c r="H11" i="12"/>
  <c r="G5" i="12"/>
  <c r="G8" i="12"/>
  <c r="G11" i="12"/>
  <c r="H4" i="12"/>
  <c r="G2" i="12"/>
</calcChain>
</file>

<file path=xl/sharedStrings.xml><?xml version="1.0" encoding="utf-8"?>
<sst xmlns="http://schemas.openxmlformats.org/spreadsheetml/2006/main" count="33035" uniqueCount="8412">
  <si>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</si>
  <si>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</si>
  <si>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</si>
  <si>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</si>
  <si>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</si>
  <si>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</si>
  <si>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</si>
  <si>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</si>
  <si>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</si>
  <si>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</si>
  <si>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</si>
  <si>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</si>
  <si>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</si>
  <si>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</si>
  <si>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</si>
  <si>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</si>
  <si>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</si>
  <si>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</si>
  <si>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</si>
  <si>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</si>
  <si>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</si>
  <si>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</si>
  <si>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</si>
  <si>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</si>
  <si>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</si>
  <si>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</si>
  <si>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</si>
  <si>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</si>
  <si>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</si>
  <si>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</si>
  <si>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</si>
  <si>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</si>
  <si>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</si>
  <si>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</si>
  <si>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</si>
  <si>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</si>
  <si>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</si>
  <si>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</si>
  <si>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</si>
  <si>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</si>
  <si>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</si>
  <si>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</si>
  <si>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</si>
  <si>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</si>
  <si>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</si>
  <si>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</si>
  <si>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</si>
  <si>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</si>
  <si>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</si>
  <si>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</si>
  <si>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</si>
  <si>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</si>
  <si>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</si>
  <si>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</si>
  <si>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</si>
  <si>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</si>
  <si>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</si>
  <si>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</si>
  <si>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</si>
  <si>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</si>
  <si>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</si>
  <si>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</si>
  <si>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</si>
  <si>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</si>
  <si>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</si>
  <si>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</si>
  <si>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</si>
  <si>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</si>
  <si>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</si>
  <si>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</si>
  <si>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</si>
  <si>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</si>
  <si>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</si>
  <si>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</si>
  <si>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</si>
  <si>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</si>
  <si>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</si>
  <si>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</si>
  <si>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</si>
  <si>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</si>
  <si>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</si>
  <si>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</si>
  <si>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</si>
  <si>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</si>
  <si>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</si>
  <si>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</si>
  <si>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</si>
  <si>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</si>
  <si>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</si>
  <si>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</si>
  <si>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</si>
  <si>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</si>
  <si>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</si>
  <si>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</si>
  <si>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</si>
  <si>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</si>
  <si>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</si>
  <si>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</si>
  <si>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</si>
  <si>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</si>
  <si>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</si>
  <si>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</si>
  <si>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</si>
  <si>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</si>
  <si>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</si>
  <si>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</si>
  <si>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</si>
  <si>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</si>
  <si>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</si>
  <si>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</si>
  <si>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</si>
  <si>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</si>
  <si>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</si>
  <si>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</si>
  <si>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</si>
  <si>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</si>
  <si>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</si>
  <si>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</si>
  <si>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</si>
  <si>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</si>
  <si>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</si>
  <si>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</si>
  <si>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</si>
  <si>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</si>
  <si>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</si>
  <si>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</si>
  <si>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</si>
  <si>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</si>
  <si>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</si>
  <si>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</si>
  <si>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</si>
  <si>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</si>
  <si>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</si>
  <si>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</si>
  <si>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</si>
  <si>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</si>
  <si>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</si>
  <si>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</si>
  <si>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</si>
  <si>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</si>
  <si>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</si>
  <si>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</si>
  <si>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</si>
  <si>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</si>
  <si>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</si>
  <si>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</si>
  <si>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</si>
  <si>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</si>
  <si>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</si>
  <si>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</si>
  <si>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</si>
  <si>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</si>
  <si>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</si>
  <si>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</si>
  <si>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</si>
  <si>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</si>
  <si>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</si>
  <si>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</si>
  <si>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</si>
  <si>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</si>
  <si>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</si>
  <si>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</si>
  <si>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</si>
  <si>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</si>
  <si>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</si>
  <si>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</si>
  <si>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</si>
  <si>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</si>
  <si>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</si>
  <si>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</si>
  <si>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</si>
  <si>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</si>
  <si>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</si>
  <si>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</si>
  <si>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</si>
  <si>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</si>
  <si>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</si>
  <si>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</si>
  <si>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</si>
  <si>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</si>
  <si>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</si>
  <si>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</si>
  <si>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</si>
  <si>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</si>
  <si>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</si>
  <si>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</si>
  <si>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</si>
  <si>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</si>
  <si>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</si>
  <si>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</si>
  <si>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</si>
  <si>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</si>
  <si>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</si>
  <si>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</si>
  <si>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</si>
  <si>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</si>
  <si>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</si>
  <si>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</si>
  <si>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</si>
  <si>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</si>
  <si>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</si>
  <si>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</si>
  <si>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</si>
  <si>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</si>
  <si>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</si>
  <si>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</si>
  <si>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</si>
  <si>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</si>
  <si>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</si>
  <si>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</si>
  <si>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</si>
  <si>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</si>
  <si>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</si>
  <si>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</si>
  <si>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</si>
  <si>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</si>
  <si>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</si>
  <si>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</si>
  <si>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</si>
  <si>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</si>
  <si>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</si>
  <si>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</si>
  <si>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</si>
  <si>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</si>
  <si>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</si>
  <si>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</si>
  <si>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</si>
  <si>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</si>
  <si>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</si>
  <si>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</si>
  <si>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</si>
  <si>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</si>
  <si>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</si>
  <si>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</si>
  <si>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</si>
  <si>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</si>
  <si>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</si>
  <si>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</si>
  <si>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</si>
  <si>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</si>
  <si>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</si>
  <si>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</si>
  <si>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</si>
  <si>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</si>
  <si>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</si>
  <si>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</si>
  <si>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</si>
  <si>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</si>
  <si>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</si>
  <si>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</si>
  <si>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</si>
  <si>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</si>
  <si>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</si>
  <si>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</si>
  <si>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</si>
  <si>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</si>
  <si>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</si>
  <si>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</si>
  <si>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</si>
  <si>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</si>
  <si>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</si>
  <si>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</si>
  <si>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</si>
  <si>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</si>
  <si>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</si>
  <si>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</si>
  <si>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</si>
  <si>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</si>
  <si>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</si>
  <si>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</si>
  <si>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</si>
  <si>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</si>
  <si>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</si>
  <si>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</si>
  <si>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</si>
  <si>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</si>
  <si>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</si>
  <si>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</si>
  <si>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</si>
  <si>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</si>
  <si>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</si>
  <si>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</si>
  <si>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</si>
  <si>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</si>
  <si>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</si>
  <si>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</si>
  <si>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</si>
  <si>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</si>
  <si>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</si>
  <si>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</si>
  <si>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</si>
  <si>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</si>
  <si>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</si>
  <si>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</si>
  <si>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</si>
  <si>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</si>
  <si>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</si>
  <si>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</si>
  <si>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</si>
  <si>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</si>
  <si>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</si>
  <si>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</si>
  <si>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</si>
  <si>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</si>
  <si>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</si>
  <si>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</si>
  <si>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</si>
  <si>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</si>
  <si>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</si>
  <si>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</si>
  <si>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</si>
  <si>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</si>
  <si>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</si>
  <si>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</si>
  <si>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</si>
  <si>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</si>
  <si>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</si>
  <si>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</si>
  <si>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</si>
  <si>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</si>
  <si>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</si>
  <si>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</si>
  <si>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</si>
  <si>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</si>
  <si>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</si>
  <si>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</si>
  <si>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</si>
  <si>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</si>
  <si>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</si>
  <si>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</si>
  <si>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</si>
  <si>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</si>
  <si>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</si>
  <si>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</si>
  <si>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</si>
  <si>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</si>
  <si>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</si>
  <si>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</si>
  <si>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</si>
  <si>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</si>
  <si>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</si>
  <si>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</si>
  <si>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</si>
  <si>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</si>
  <si>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</si>
  <si>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</si>
  <si>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</si>
  <si>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</si>
  <si>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</si>
  <si>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</si>
  <si>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</si>
  <si>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</si>
  <si>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</si>
  <si>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</si>
  <si>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</si>
  <si>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</si>
  <si>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</si>
  <si>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</si>
  <si>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</si>
  <si>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</si>
  <si>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</si>
  <si>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</si>
  <si>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</si>
  <si>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</si>
  <si>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</si>
  <si>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</si>
  <si>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</si>
  <si>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</si>
  <si>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</si>
  <si>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</si>
  <si>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</si>
  <si>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</si>
  <si>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</si>
  <si>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</si>
  <si>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</si>
  <si>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</si>
  <si>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</si>
  <si>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</si>
  <si>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</si>
  <si>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</si>
  <si>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</si>
  <si>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</si>
  <si>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</si>
  <si>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</si>
  <si>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</si>
  <si>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</si>
  <si>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</si>
  <si>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</si>
  <si>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</si>
  <si>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</si>
  <si>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</si>
  <si>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</si>
  <si>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</si>
  <si>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</si>
  <si>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</si>
  <si>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</si>
  <si>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</si>
  <si>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</si>
  <si>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</si>
  <si>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</si>
  <si>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</si>
  <si>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</si>
  <si>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</si>
  <si>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</si>
  <si>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</si>
  <si>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</si>
  <si>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</si>
  <si>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</si>
  <si>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</si>
  <si>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</si>
  <si>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</si>
  <si>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</si>
  <si>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</si>
  <si>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</si>
  <si>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</si>
  <si>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</si>
  <si>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</si>
  <si>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</si>
  <si>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</si>
  <si>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</si>
  <si>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</si>
  <si>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</si>
  <si>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</si>
  <si>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</si>
  <si>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</si>
  <si>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</si>
  <si>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</si>
  <si>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</si>
  <si>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</si>
  <si>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</si>
  <si>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</si>
  <si>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</si>
  <si>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</si>
  <si>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</si>
  <si>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</si>
  <si>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</si>
  <si>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</si>
  <si>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</si>
  <si>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</si>
  <si>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</si>
  <si>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</si>
  <si>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</si>
  <si>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</si>
  <si>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</si>
  <si>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</si>
  <si>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</si>
  <si>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</si>
  <si>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</si>
  <si>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</si>
  <si>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</si>
  <si>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</si>
  <si>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</si>
  <si>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</si>
  <si>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</si>
  <si>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</si>
  <si>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</si>
  <si>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</si>
  <si>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</si>
  <si>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</si>
  <si>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</si>
  <si>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</si>
  <si>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</si>
  <si>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</si>
  <si>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</si>
  <si>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</si>
  <si>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</si>
  <si>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</si>
  <si>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</si>
  <si>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</si>
  <si>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</si>
  <si>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</si>
  <si>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</si>
  <si>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</si>
  <si>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</si>
  <si>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</si>
  <si>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</si>
  <si>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</si>
  <si>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</si>
  <si>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</si>
  <si>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</si>
  <si>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</si>
  <si>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</si>
  <si>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</si>
  <si>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</si>
  <si>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</si>
  <si>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</si>
  <si>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</si>
  <si>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</si>
  <si>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</si>
  <si>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</si>
  <si>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</si>
  <si>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</si>
  <si>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</si>
  <si>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</si>
  <si>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</si>
  <si>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</si>
  <si>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</si>
  <si>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</si>
  <si>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</si>
  <si>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</si>
  <si>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</si>
  <si>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</si>
  <si>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</si>
  <si>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</si>
  <si>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</si>
  <si>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</si>
  <si>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</si>
  <si>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</si>
  <si>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</si>
  <si>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</si>
  <si>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</si>
  <si>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</si>
  <si>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</si>
  <si>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</si>
  <si>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</si>
  <si>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</si>
  <si>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</si>
  <si>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</si>
  <si>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</si>
  <si>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</si>
  <si>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</si>
  <si>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</si>
  <si>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</si>
  <si>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</si>
  <si>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</si>
  <si>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</si>
  <si>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</si>
  <si>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</si>
  <si>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</si>
  <si>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</si>
  <si>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</si>
  <si>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</si>
  <si>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</si>
  <si>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</si>
  <si>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</si>
  <si>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</si>
  <si>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</si>
  <si>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</si>
  <si>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</si>
  <si>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</si>
  <si>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</si>
  <si>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</si>
  <si>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</si>
  <si>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</si>
  <si>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</si>
  <si>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</si>
  <si>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</si>
  <si>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</si>
  <si>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</si>
  <si>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</si>
  <si>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</si>
  <si>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</si>
  <si>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</si>
  <si>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</si>
  <si>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</si>
  <si>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</si>
  <si>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</si>
  <si>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</si>
  <si>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</si>
  <si>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</si>
  <si>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</si>
  <si>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</si>
  <si>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</si>
  <si>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</si>
  <si>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</si>
  <si>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</si>
  <si>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</si>
  <si>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</si>
  <si>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</si>
  <si>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</si>
  <si>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</si>
  <si>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</si>
  <si>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</si>
  <si>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</si>
  <si>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</si>
  <si>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</si>
  <si>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</si>
  <si>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</si>
  <si>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</si>
  <si>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</si>
  <si>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</si>
  <si>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</si>
  <si>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</si>
  <si>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</si>
  <si>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</si>
  <si>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</si>
  <si>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</si>
  <si>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</si>
  <si>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</si>
  <si>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</si>
  <si>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</si>
  <si>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</si>
  <si>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</si>
  <si>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</si>
  <si>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</si>
  <si>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</si>
  <si>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</si>
  <si>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</si>
  <si>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</si>
  <si>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</si>
  <si>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</si>
  <si>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</si>
  <si>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</si>
  <si>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</si>
  <si>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</si>
  <si>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</si>
  <si>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</si>
  <si>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</si>
  <si>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</si>
  <si>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</si>
  <si>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</si>
  <si>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</si>
  <si>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</si>
  <si>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</si>
  <si>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</si>
  <si>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</si>
  <si>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</si>
  <si>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</si>
  <si>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</si>
  <si>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</si>
  <si>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</si>
  <si>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</si>
  <si>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</si>
  <si>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</si>
  <si>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</si>
  <si>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</si>
  <si>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</si>
  <si>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</si>
  <si>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</si>
  <si>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</si>
  <si>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</si>
  <si>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</si>
  <si>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</si>
  <si>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</si>
  <si>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</si>
  <si>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</si>
  <si>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</si>
  <si>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</si>
  <si>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</si>
  <si>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</si>
  <si>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</si>
  <si>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</si>
  <si>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</si>
  <si>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</si>
  <si>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</si>
  <si>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</si>
  <si>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</si>
  <si>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</si>
  <si>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</si>
  <si>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</si>
  <si>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</si>
  <si>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</si>
  <si>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</si>
  <si>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</si>
  <si>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</si>
  <si>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</si>
  <si>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</si>
  <si>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</si>
  <si>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</si>
  <si>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</si>
  <si>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</si>
  <si>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</si>
  <si>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</si>
  <si>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</si>
  <si>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</si>
  <si>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</si>
  <si>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</si>
  <si>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</si>
  <si>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</si>
  <si>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</si>
  <si>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</si>
  <si>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</si>
  <si>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</si>
  <si>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</si>
  <si>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</si>
  <si>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</si>
  <si>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</si>
  <si>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</si>
  <si>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</si>
  <si>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</si>
  <si>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</si>
  <si>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</si>
  <si>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</si>
  <si>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</si>
  <si>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</si>
  <si>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</si>
  <si>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</si>
  <si>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</si>
  <si>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</si>
  <si>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</si>
  <si>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</si>
  <si>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</si>
  <si>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</si>
  <si>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</si>
  <si>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</si>
  <si>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</si>
  <si>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</si>
  <si>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</si>
  <si>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</si>
  <si>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</si>
  <si>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</si>
  <si>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</si>
  <si>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</si>
  <si>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</si>
  <si>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</si>
  <si>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</si>
  <si>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</si>
  <si>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</si>
  <si>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</si>
  <si>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</si>
  <si>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</si>
  <si>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</si>
  <si>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</si>
  <si>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</si>
  <si>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</si>
  <si>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</si>
  <si>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</si>
  <si>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</si>
  <si>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</si>
  <si>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</si>
  <si>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</si>
  <si>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</si>
  <si>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</si>
  <si>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</si>
  <si>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</si>
  <si>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</si>
  <si>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</si>
  <si>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</si>
  <si>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</si>
  <si>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</si>
  <si>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</si>
  <si>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</si>
  <si>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</si>
  <si>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</si>
  <si>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</si>
  <si>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</si>
  <si>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</si>
  <si>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</si>
  <si>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</si>
  <si>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</si>
  <si>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</si>
  <si>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</si>
  <si>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</si>
  <si>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</si>
  <si>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</si>
  <si>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</si>
  <si>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</si>
  <si>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</si>
  <si>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</si>
  <si>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</si>
  <si>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</si>
  <si>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</si>
  <si>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</si>
  <si>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</si>
  <si>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</si>
  <si>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</si>
  <si>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</si>
  <si>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</si>
  <si>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</si>
  <si>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</si>
  <si>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</si>
  <si>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</si>
  <si>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</si>
  <si>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</si>
  <si>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</si>
  <si>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</si>
  <si>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</si>
  <si>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</si>
  <si>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</si>
  <si>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</si>
  <si>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</si>
  <si>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</si>
  <si>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</si>
  <si>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</si>
  <si>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</si>
  <si>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</si>
  <si>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</si>
  <si>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</si>
  <si>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</si>
  <si>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</si>
  <si>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</si>
  <si>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</si>
  <si>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</si>
  <si>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</si>
  <si>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</si>
  <si>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</si>
  <si>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</si>
  <si>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</si>
  <si>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</si>
  <si>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</si>
  <si>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</si>
  <si>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</si>
  <si>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</si>
  <si>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</si>
  <si>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</si>
  <si>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</si>
  <si>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</si>
  <si>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</si>
  <si>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</si>
  <si>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</si>
  <si>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</si>
  <si>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</si>
  <si>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</si>
  <si>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</si>
  <si>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</si>
  <si>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</si>
  <si>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</si>
  <si>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</si>
  <si>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</si>
  <si>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</si>
  <si>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</si>
  <si>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</si>
  <si>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</si>
  <si>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</si>
  <si>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</si>
  <si>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</si>
  <si>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</si>
  <si>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</si>
  <si>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</si>
  <si>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</si>
  <si>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</si>
  <si>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</si>
  <si>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</si>
  <si>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</si>
  <si>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</si>
  <si>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</si>
  <si>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</si>
  <si>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</si>
  <si>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</si>
  <si>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</si>
  <si>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</si>
  <si>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</si>
  <si>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</si>
  <si>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</si>
  <si>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</si>
  <si>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</si>
  <si>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</si>
  <si>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</si>
  <si>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</si>
  <si>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</si>
  <si>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</si>
  <si>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</si>
  <si>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</si>
  <si>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</si>
  <si>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</si>
  <si>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</si>
  <si>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</si>
  <si>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</si>
  <si>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</si>
  <si>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</si>
  <si>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</si>
  <si>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</si>
  <si>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</si>
  <si>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</si>
  <si>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</si>
  <si>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</si>
  <si>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</si>
  <si>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</si>
  <si>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</si>
  <si>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</si>
  <si>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</si>
  <si>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</si>
  <si>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</si>
  <si>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</si>
  <si>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</si>
  <si>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</si>
  <si>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</si>
  <si>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</si>
  <si>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</si>
  <si>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</si>
  <si>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</si>
  <si>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</si>
  <si>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</si>
  <si>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</si>
  <si>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</si>
  <si>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</si>
  <si>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</si>
  <si>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</si>
  <si>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</si>
  <si>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</si>
  <si>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</si>
  <si>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</si>
  <si>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</si>
  <si>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</si>
  <si>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</si>
  <si>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</si>
  <si>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</si>
  <si>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</si>
  <si>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</si>
  <si>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</si>
  <si>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</si>
  <si>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</si>
  <si>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</si>
  <si>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</si>
  <si>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</si>
  <si>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</si>
  <si>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</si>
  <si>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</si>
  <si>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</si>
  <si>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</si>
  <si>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</si>
  <si>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</si>
  <si>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</si>
  <si>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</si>
  <si>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</si>
  <si>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</si>
  <si>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</si>
  <si>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</si>
  <si>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</si>
  <si>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</si>
  <si>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</si>
  <si>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</si>
  <si>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</si>
  <si>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</si>
  <si>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</si>
  <si>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</si>
  <si>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</si>
  <si>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</si>
  <si>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</si>
  <si>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</si>
  <si>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</si>
  <si>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</si>
  <si>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</si>
  <si>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</si>
  <si>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</si>
  <si>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</si>
  <si>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</si>
  <si>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</si>
  <si>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</si>
  <si>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</si>
  <si>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</si>
  <si>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</si>
  <si>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</si>
  <si>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</si>
  <si>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</si>
  <si>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</si>
  <si>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</si>
  <si>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</si>
  <si>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</si>
  <si>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</si>
  <si>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</si>
  <si>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</si>
  <si>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</si>
  <si>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</si>
  <si>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</si>
  <si>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</si>
  <si>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</si>
  <si>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</si>
  <si>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</si>
  <si>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</si>
  <si>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</si>
  <si>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</si>
  <si>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</si>
  <si>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</si>
  <si>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</si>
  <si>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</si>
  <si>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</si>
  <si>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</si>
  <si>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</si>
  <si>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</si>
  <si>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</si>
  <si>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</si>
  <si>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</si>
  <si>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</si>
  <si>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</si>
  <si>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</si>
  <si>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</si>
  <si>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</si>
  <si>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</si>
  <si>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</si>
  <si>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</si>
  <si>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</si>
  <si>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</si>
  <si>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</si>
  <si>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</si>
  <si>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</si>
  <si>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</si>
  <si>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</si>
  <si>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</si>
  <si>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</si>
  <si>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</si>
  <si>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</si>
  <si>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</si>
  <si>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</si>
  <si>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</si>
  <si>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</si>
  <si>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</si>
  <si>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</si>
  <si>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</si>
  <si>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</si>
  <si>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</si>
  <si>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</si>
  <si>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</si>
  <si>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</si>
  <si>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</si>
  <si>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</si>
  <si>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</si>
  <si>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</si>
  <si>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</si>
  <si>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</si>
  <si>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</si>
  <si>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</si>
  <si>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</si>
  <si>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</si>
  <si>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</si>
  <si>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</si>
  <si>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</si>
  <si>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</si>
  <si>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</si>
  <si>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</si>
  <si>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</si>
  <si>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</si>
  <si>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</si>
  <si>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</si>
  <si>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</si>
  <si>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</si>
  <si>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</si>
  <si>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</si>
  <si>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</si>
  <si>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</si>
  <si>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</si>
  <si>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</si>
  <si>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</si>
  <si>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</si>
  <si>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</si>
  <si>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</si>
  <si>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</si>
  <si>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</si>
  <si>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</si>
  <si>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</si>
  <si>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</si>
  <si>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</si>
  <si>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</si>
  <si>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</si>
  <si>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</si>
  <si>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</si>
  <si>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</si>
  <si>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</si>
  <si>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</si>
  <si>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</si>
  <si>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</si>
  <si>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</si>
  <si>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</si>
  <si>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</si>
  <si>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</si>
  <si>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</si>
  <si>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</si>
  <si>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</si>
  <si>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</si>
  <si>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</si>
  <si>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</si>
  <si>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</si>
  <si>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</si>
  <si>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</si>
  <si>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</si>
  <si>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</si>
  <si>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</si>
  <si>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</si>
  <si>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</si>
  <si>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</si>
  <si>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</si>
  <si>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</si>
  <si>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</si>
  <si>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</si>
  <si>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</si>
  <si>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</si>
  <si>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</si>
  <si>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</si>
  <si>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</si>
  <si>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</si>
  <si>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</si>
  <si>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</si>
  <si>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</si>
  <si>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</si>
  <si>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</si>
  <si>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</si>
  <si>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</si>
  <si>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</si>
  <si>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</si>
  <si>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</si>
  <si>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</si>
  <si>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</si>
  <si>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</si>
  <si>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</si>
  <si>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</si>
  <si>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</si>
  <si>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</si>
  <si>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</si>
  <si>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</si>
  <si>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</si>
  <si>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</si>
  <si>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</si>
  <si>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</si>
  <si>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</si>
  <si>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</si>
  <si>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</si>
  <si>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</si>
  <si>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</si>
  <si>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</si>
  <si>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</si>
  <si>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</si>
  <si>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</si>
  <si>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</si>
  <si>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</si>
  <si>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</si>
  <si>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</si>
  <si>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</si>
  <si>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</si>
  <si>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</si>
  <si>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</si>
  <si>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</si>
  <si>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</si>
  <si>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</si>
  <si>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</si>
  <si>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</si>
  <si>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</si>
  <si>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</si>
  <si>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</si>
  <si>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</si>
  <si>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</si>
  <si>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</si>
  <si>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</si>
  <si>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</si>
  <si>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</si>
  <si>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</si>
  <si>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</si>
  <si>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</si>
  <si>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</si>
  <si>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</si>
  <si>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</si>
  <si>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</si>
  <si>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</si>
  <si>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</si>
  <si>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</si>
  <si>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</si>
  <si>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</si>
  <si>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</si>
  <si>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</si>
  <si>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</si>
  <si>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</si>
  <si>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</si>
  <si>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</si>
  <si>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</si>
  <si>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</si>
  <si>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</si>
  <si>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</si>
  <si>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</si>
  <si>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</si>
  <si>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</si>
  <si>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</si>
  <si>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</si>
  <si>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</si>
  <si>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</si>
  <si>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</si>
  <si>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</si>
  <si>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</si>
  <si>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</si>
  <si>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</si>
  <si>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</si>
  <si>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</si>
  <si>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</si>
  <si>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</si>
  <si>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</si>
  <si>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</si>
  <si>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</si>
  <si>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</si>
  <si>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</si>
  <si>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</si>
  <si>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</si>
  <si>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</si>
  <si>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</si>
  <si>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</si>
  <si>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</si>
  <si>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</si>
  <si>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</si>
  <si>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</si>
  <si>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</si>
  <si>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</si>
  <si>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</si>
  <si>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</si>
  <si>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</si>
  <si>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</si>
  <si>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</si>
  <si>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</si>
  <si>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</si>
  <si>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</si>
  <si>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</si>
  <si>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</si>
  <si>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</si>
  <si>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</si>
  <si>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</si>
  <si>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</si>
  <si>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</si>
  <si>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</si>
  <si>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</si>
  <si>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</si>
  <si>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</si>
  <si>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</si>
  <si>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</si>
  <si>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</si>
  <si>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</si>
  <si>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</si>
  <si>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</si>
  <si>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</si>
  <si>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</si>
  <si>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</si>
  <si>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</si>
  <si>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</si>
  <si>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</si>
  <si>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</si>
  <si>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</si>
  <si>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</si>
  <si>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</si>
  <si>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</si>
  <si>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</si>
  <si>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</si>
  <si>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</si>
  <si>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</si>
  <si>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</si>
  <si>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</si>
  <si>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</si>
  <si>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</si>
  <si>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</si>
  <si>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</si>
  <si>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</si>
  <si>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</si>
  <si>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</si>
  <si>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</si>
  <si>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</si>
  <si>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</si>
  <si>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</si>
  <si>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</si>
  <si>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</si>
  <si>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</si>
  <si>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</si>
  <si>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</si>
  <si>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</si>
  <si>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</si>
  <si>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</si>
  <si>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</si>
  <si>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</si>
  <si>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</si>
  <si>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</si>
  <si>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</si>
  <si>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</si>
  <si>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</si>
  <si>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</si>
  <si>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</si>
  <si>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</si>
  <si>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</si>
  <si>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</si>
  <si>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</si>
  <si>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</si>
  <si>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</si>
  <si>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</si>
  <si>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</si>
  <si>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</si>
  <si>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</si>
  <si>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</si>
  <si>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</si>
  <si>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</si>
  <si>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</si>
  <si>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</si>
  <si>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</si>
  <si>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</si>
  <si>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</si>
  <si>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</si>
  <si>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</si>
  <si>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</si>
  <si>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</si>
  <si>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</si>
  <si>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</si>
  <si>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</si>
  <si>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</si>
  <si>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</si>
  <si>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</si>
  <si>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</si>
  <si>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</si>
  <si>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</si>
  <si>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</si>
  <si>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</si>
  <si>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</si>
  <si>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</si>
  <si>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</si>
  <si>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</si>
  <si>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</si>
  <si>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</si>
  <si>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</si>
  <si>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</si>
  <si>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</si>
  <si>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</si>
  <si>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</si>
  <si>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</si>
  <si>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</si>
  <si>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</si>
  <si>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</si>
  <si>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</si>
  <si>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</si>
  <si>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</si>
  <si>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</si>
  <si>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</si>
  <si>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</si>
  <si>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</si>
  <si>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</si>
  <si>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</si>
  <si>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</si>
  <si>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</si>
  <si>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</si>
  <si>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</si>
  <si>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</si>
  <si>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</si>
  <si>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</si>
  <si>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</si>
  <si>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</si>
  <si>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</si>
  <si>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</si>
  <si>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</si>
  <si>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</si>
  <si>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</si>
  <si>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</si>
  <si>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</si>
  <si>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</si>
  <si>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</si>
  <si>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</si>
  <si>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</si>
  <si>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</si>
  <si>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</si>
  <si>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</si>
  <si>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</si>
  <si>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</si>
  <si>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</si>
  <si>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</si>
  <si>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</si>
  <si>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</si>
  <si>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</si>
  <si>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</si>
  <si>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</si>
  <si>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</si>
  <si>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</si>
  <si>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</si>
  <si>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</si>
  <si>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</si>
  <si>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</si>
  <si>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</si>
  <si>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</si>
  <si>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</si>
  <si>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</si>
  <si>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</si>
  <si>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</si>
  <si>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</si>
  <si>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</si>
  <si>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</si>
  <si>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</si>
  <si>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</si>
  <si>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</si>
  <si>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</si>
  <si>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</si>
  <si>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</si>
  <si>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</si>
  <si>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</si>
  <si>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</si>
  <si>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</si>
  <si>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</si>
  <si>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</si>
  <si>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</si>
  <si>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</si>
  <si>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</si>
  <si>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</si>
  <si>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</si>
  <si>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</si>
  <si>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</si>
  <si>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</si>
  <si>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</si>
  <si>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</si>
  <si>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</si>
  <si>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</si>
  <si>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</si>
  <si>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</si>
  <si>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</si>
  <si>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</si>
  <si>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</si>
  <si>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</si>
  <si>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</si>
  <si>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</si>
  <si>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</si>
  <si>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</si>
  <si>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</si>
  <si>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</si>
  <si>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</si>
  <si>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</si>
  <si>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</si>
  <si>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</si>
  <si>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</si>
  <si>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</si>
  <si>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</si>
  <si>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</si>
  <si>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</si>
  <si>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</si>
  <si>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</si>
  <si>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</si>
  <si>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</si>
  <si>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</si>
  <si>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</si>
  <si>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</si>
  <si>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</si>
  <si>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</si>
  <si>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</si>
  <si>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</si>
  <si>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</si>
  <si>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</si>
  <si>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</si>
  <si>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</si>
  <si>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</si>
  <si>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</si>
  <si>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</si>
  <si>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</si>
  <si>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</si>
  <si>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</si>
  <si>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</si>
  <si>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</si>
  <si>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</si>
  <si>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</si>
  <si>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</si>
  <si>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</si>
  <si>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</si>
  <si>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</si>
  <si>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</si>
  <si>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</si>
  <si>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</si>
  <si>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</si>
  <si>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</si>
  <si>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</si>
  <si>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</si>
  <si>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</si>
  <si>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</si>
  <si>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</si>
  <si>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</si>
  <si>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</si>
  <si>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</si>
  <si>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</si>
  <si>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</si>
  <si>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</si>
  <si>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</si>
  <si>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</si>
  <si>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</si>
  <si>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</si>
  <si>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</si>
  <si>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</si>
  <si>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</si>
  <si>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</si>
  <si>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</si>
  <si>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</si>
  <si>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</si>
  <si>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</si>
  <si>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</si>
  <si>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</si>
  <si>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</si>
  <si>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</si>
  <si>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</si>
  <si>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</si>
  <si>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</si>
  <si>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</si>
  <si>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</si>
  <si>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</si>
  <si>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</si>
  <si>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</si>
  <si>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</si>
  <si>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</si>
  <si>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</si>
  <si>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</si>
  <si>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</si>
  <si>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</si>
  <si>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</si>
  <si>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</si>
  <si>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</si>
  <si>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</si>
  <si>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</si>
  <si>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</si>
  <si>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</si>
  <si>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</si>
  <si>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</si>
  <si>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</si>
  <si>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</si>
  <si>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</si>
  <si>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</si>
  <si>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</si>
  <si>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</si>
  <si>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</si>
  <si>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</si>
  <si>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</si>
  <si>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</si>
  <si>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</si>
  <si>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</si>
  <si>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</si>
  <si>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</si>
  <si>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</si>
  <si>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</si>
  <si>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</si>
  <si>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</si>
  <si>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</si>
  <si>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</si>
  <si>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</si>
  <si>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</si>
  <si>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</si>
  <si>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</si>
  <si>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</si>
  <si>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</si>
  <si>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</si>
  <si>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</si>
  <si>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</si>
  <si>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</si>
  <si>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</si>
  <si>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</si>
  <si>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</si>
  <si>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</si>
  <si>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</si>
  <si>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</si>
  <si>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</si>
  <si>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</si>
  <si>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</si>
  <si>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</si>
  <si>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</si>
  <si>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</si>
  <si>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</si>
  <si>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</si>
  <si>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</si>
  <si>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</si>
  <si>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</si>
  <si>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</si>
  <si>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</si>
  <si>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</si>
  <si>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</si>
  <si>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</si>
  <si>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</si>
  <si>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</si>
  <si>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</si>
  <si>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</si>
  <si>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</si>
  <si>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</si>
  <si>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</si>
  <si>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</si>
  <si>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</si>
  <si>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</si>
  <si>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</si>
  <si>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</si>
  <si>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</si>
  <si>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</si>
  <si>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</si>
  <si>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</si>
  <si>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</si>
  <si>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</si>
  <si>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</si>
  <si>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</si>
  <si>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</si>
  <si>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</si>
  <si>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</si>
  <si>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</si>
  <si>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</si>
  <si>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</si>
  <si>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</si>
  <si>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</si>
  <si>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</si>
  <si>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</si>
  <si>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</si>
  <si>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</si>
  <si>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</si>
  <si>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</si>
  <si>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</si>
  <si>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</si>
  <si>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</si>
  <si>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</si>
  <si>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</si>
  <si>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</si>
  <si>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</si>
  <si>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</si>
  <si>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</si>
  <si>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</si>
  <si>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</si>
  <si>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</si>
  <si>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</si>
  <si>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</si>
  <si>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</si>
  <si>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</si>
  <si>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</si>
  <si>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</si>
  <si>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</si>
  <si>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</si>
  <si>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</si>
  <si>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</si>
  <si>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</si>
  <si>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</si>
  <si>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</si>
  <si>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</si>
  <si>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</si>
  <si>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</si>
  <si>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</si>
  <si>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</si>
  <si>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</si>
  <si>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</si>
  <si>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</si>
  <si>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</si>
  <si>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</si>
  <si>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</si>
  <si>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</si>
  <si>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</si>
  <si>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</si>
  <si>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</si>
  <si>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</si>
  <si>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</si>
  <si>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</si>
  <si>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</si>
  <si>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</si>
  <si>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</si>
  <si>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</si>
  <si>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</si>
  <si>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</si>
  <si>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</si>
  <si>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</si>
  <si>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</si>
  <si>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</si>
  <si>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</si>
  <si>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</si>
  <si>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</si>
  <si>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</si>
  <si>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</si>
  <si>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</si>
  <si>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</si>
  <si>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</si>
  <si>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</si>
  <si>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</si>
  <si>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</si>
  <si>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</si>
  <si>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</si>
  <si>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</si>
  <si>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</si>
  <si>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</si>
  <si>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</si>
  <si>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</si>
  <si>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</si>
  <si>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</si>
  <si>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</si>
  <si>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</si>
  <si>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</si>
  <si>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</si>
  <si>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</si>
  <si>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</si>
  <si>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</si>
  <si>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</si>
  <si>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</si>
  <si>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</si>
  <si>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</si>
  <si>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</si>
  <si>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</si>
  <si>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</si>
  <si>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</si>
  <si>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</si>
  <si>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</si>
  <si>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</si>
  <si>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</si>
  <si>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</si>
  <si>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</si>
  <si>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</si>
  <si>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</si>
  <si>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</si>
  <si>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</si>
  <si>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</si>
  <si>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</si>
  <si>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</si>
  <si>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</si>
  <si>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</si>
  <si>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</si>
  <si>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</si>
  <si>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</si>
  <si>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</si>
  <si>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</si>
  <si>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</si>
  <si>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</si>
  <si>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</si>
  <si>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</si>
  <si>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</si>
  <si>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</si>
  <si>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</si>
  <si>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</si>
  <si>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</si>
  <si>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</si>
  <si>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</si>
  <si>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</si>
  <si>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</si>
  <si>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</si>
  <si>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</si>
  <si>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</si>
  <si>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</si>
  <si>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</si>
  <si>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</si>
  <si>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</si>
  <si>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</si>
  <si>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</si>
  <si>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</si>
  <si>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</si>
  <si>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</si>
  <si>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</si>
  <si>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</si>
  <si>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</si>
  <si>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</si>
  <si>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</si>
  <si>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</si>
  <si>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</si>
  <si>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</si>
  <si>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</si>
  <si>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</si>
  <si>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</si>
  <si>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</si>
  <si>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</si>
  <si>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</si>
  <si>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</si>
  <si>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</si>
  <si>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</si>
  <si>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</si>
  <si>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</si>
  <si>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</si>
  <si>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</si>
  <si>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</si>
  <si>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</si>
  <si>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</si>
  <si>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</si>
  <si>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</si>
  <si>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</si>
  <si>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</si>
  <si>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</si>
  <si>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</si>
  <si>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</si>
  <si>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</si>
  <si>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</si>
  <si>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</si>
  <si>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</si>
  <si>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</si>
  <si>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</si>
  <si>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</si>
  <si>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</si>
  <si>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</si>
  <si>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</si>
  <si>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</si>
  <si>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</si>
  <si>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</si>
  <si>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</si>
  <si>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</si>
  <si>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</si>
  <si>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</si>
  <si>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</si>
  <si>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</si>
  <si>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</si>
  <si>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</si>
  <si>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</si>
  <si>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</si>
  <si>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</si>
  <si>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</si>
  <si>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</si>
  <si>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</si>
  <si>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</si>
  <si>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</si>
  <si>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</si>
  <si>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</si>
  <si>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</si>
  <si>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</si>
  <si>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</si>
  <si>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</si>
  <si>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</si>
  <si>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</si>
  <si>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</si>
  <si>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</si>
  <si>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</si>
  <si>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</si>
  <si>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</si>
  <si>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</si>
  <si>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</si>
  <si>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</si>
  <si>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</si>
  <si>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</si>
  <si>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</si>
  <si>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</si>
  <si>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</si>
  <si>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</si>
  <si>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</si>
  <si>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</si>
  <si>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</si>
  <si>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</si>
  <si>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</si>
  <si>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</si>
  <si>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</si>
  <si>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</si>
  <si>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</si>
  <si>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</si>
  <si>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</si>
  <si>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</si>
  <si>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</si>
  <si>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</si>
  <si>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</si>
  <si>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</si>
  <si>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</si>
  <si>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</si>
  <si>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</si>
  <si>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</si>
  <si>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</si>
  <si>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</si>
  <si>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</si>
  <si>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</si>
  <si>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</si>
  <si>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</si>
  <si>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</si>
  <si>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</si>
  <si>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</si>
  <si>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</si>
  <si>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</si>
  <si>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</si>
  <si>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</si>
  <si>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</si>
  <si>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</si>
  <si>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</si>
  <si>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</si>
  <si>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</si>
  <si>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</si>
  <si>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</si>
  <si>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</si>
  <si>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</si>
  <si>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</si>
  <si>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</si>
  <si>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</si>
  <si>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</si>
  <si>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</si>
  <si>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</si>
  <si>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</si>
  <si>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</si>
  <si>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</si>
  <si>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</si>
  <si>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</si>
  <si>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</si>
  <si>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</si>
  <si>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</si>
  <si>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</si>
  <si>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</si>
  <si>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</si>
  <si>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</si>
  <si>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</si>
  <si>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</si>
  <si>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</si>
  <si>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</si>
  <si>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</si>
  <si>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</si>
  <si>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</si>
  <si>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</si>
  <si>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</si>
  <si>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</si>
  <si>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</si>
  <si>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</si>
  <si>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</si>
  <si>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</si>
  <si>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</si>
  <si>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</si>
  <si>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</si>
  <si>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</si>
  <si>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</si>
  <si>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</si>
  <si>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</si>
  <si>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</si>
  <si>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</si>
  <si>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</si>
  <si>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</si>
  <si>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</si>
  <si>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</si>
  <si>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</si>
  <si>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</si>
  <si>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</si>
  <si>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</si>
  <si>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</si>
  <si>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</si>
  <si>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</si>
  <si>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</si>
  <si>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</si>
  <si>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</si>
  <si>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</si>
  <si>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</si>
  <si>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</si>
  <si>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</si>
  <si>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</si>
  <si>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</si>
  <si>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</si>
  <si>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</si>
  <si>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</si>
  <si>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</si>
  <si>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</si>
  <si>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</si>
  <si>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</si>
  <si>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</si>
  <si>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</si>
  <si>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</si>
  <si>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</si>
  <si>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</si>
  <si>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</si>
  <si>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</si>
  <si>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</si>
  <si>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</si>
  <si>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</si>
  <si>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</si>
  <si>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</si>
  <si>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</si>
  <si>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</si>
  <si>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</si>
  <si>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</si>
  <si>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</si>
  <si>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</si>
  <si>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</si>
  <si>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</si>
  <si>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</si>
  <si>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</si>
  <si>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</si>
  <si>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</si>
  <si>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</si>
  <si>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</si>
  <si>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</si>
  <si>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</si>
  <si>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</si>
  <si>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</si>
  <si>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</si>
  <si>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</si>
  <si>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</si>
  <si>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</si>
  <si>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</si>
  <si>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</si>
  <si>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</si>
  <si>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</si>
  <si>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</si>
  <si>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</si>
  <si>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</si>
  <si>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</si>
  <si>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</si>
  <si>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</si>
  <si>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</si>
  <si>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</si>
  <si>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</si>
  <si>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</si>
  <si>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</si>
  <si>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</si>
  <si>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</si>
  <si>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</si>
  <si>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</si>
  <si>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</si>
  <si>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</si>
  <si>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</si>
  <si>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</si>
  <si>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</si>
  <si>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</si>
  <si>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</si>
  <si>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</si>
  <si>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</si>
  <si>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</si>
  <si>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</si>
  <si>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</si>
  <si>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</si>
  <si>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</si>
  <si>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</si>
  <si>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</si>
  <si>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</si>
  <si>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</si>
  <si>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</si>
  <si>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</si>
  <si>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</si>
  <si>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</si>
  <si>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</si>
  <si>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</si>
  <si>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</si>
  <si>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</si>
  <si>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</si>
  <si>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</si>
  <si>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</si>
  <si>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</si>
  <si>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</si>
  <si>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</si>
  <si>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</si>
  <si>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</si>
  <si>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</si>
  <si>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</si>
  <si>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</si>
  <si>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</si>
  <si>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</si>
  <si>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</si>
  <si>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</si>
  <si>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</si>
  <si>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</si>
  <si>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</si>
  <si>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</si>
  <si>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</si>
  <si>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</si>
  <si>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</si>
  <si>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</si>
  <si>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</si>
  <si>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</si>
  <si>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</si>
  <si>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</si>
  <si>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</si>
  <si>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</si>
  <si>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</si>
  <si>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</si>
  <si>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</si>
  <si>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</si>
  <si>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</si>
  <si>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</si>
  <si>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</si>
  <si>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</si>
  <si>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</si>
  <si>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</si>
  <si>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</si>
  <si>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</si>
  <si>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</si>
  <si>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</si>
  <si>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</si>
  <si>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</si>
  <si>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</si>
  <si>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</si>
  <si>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</si>
  <si>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</si>
  <si>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</si>
  <si>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</si>
  <si>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</si>
  <si>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</si>
  <si>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</si>
  <si>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</si>
  <si>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</si>
  <si>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</si>
  <si>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</si>
  <si>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</si>
  <si>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</si>
  <si>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</si>
  <si>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</si>
  <si>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</si>
  <si>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</si>
  <si>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</si>
  <si>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</si>
  <si>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</si>
  <si>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</si>
  <si>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</si>
  <si>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</si>
  <si>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</si>
  <si>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</si>
  <si>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</si>
  <si>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</si>
  <si>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</si>
  <si>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</si>
  <si>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</si>
  <si>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</si>
  <si>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</si>
  <si>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</si>
  <si>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</si>
  <si>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</si>
  <si>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</si>
  <si>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</si>
  <si>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</si>
  <si>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</si>
  <si>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</si>
  <si>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</si>
  <si>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</si>
  <si>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</si>
  <si>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</si>
  <si>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</si>
  <si>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</si>
  <si>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</si>
  <si>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</si>
  <si>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</si>
  <si>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</si>
  <si>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</si>
  <si>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</si>
  <si>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</si>
  <si>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</si>
  <si>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</si>
  <si>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</si>
  <si>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</si>
  <si>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</si>
  <si>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</si>
  <si>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</si>
  <si>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</si>
  <si>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</si>
  <si>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</si>
  <si>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</si>
  <si>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</si>
  <si>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</si>
  <si>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</si>
  <si>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</si>
  <si>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</si>
  <si>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</si>
  <si>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</si>
  <si>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</si>
  <si>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</si>
  <si>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</si>
  <si>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</si>
  <si>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</si>
  <si>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</si>
  <si>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</si>
  <si>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</si>
  <si>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</si>
  <si>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</si>
  <si>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</si>
  <si>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</si>
  <si>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</si>
  <si>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</si>
  <si>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</si>
  <si>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</si>
  <si>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</si>
  <si>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</si>
  <si>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</si>
  <si>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</si>
  <si>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</si>
  <si>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</si>
  <si>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</si>
  <si>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</si>
  <si>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</si>
  <si>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</si>
  <si>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</si>
  <si>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</si>
  <si>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</si>
  <si>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</si>
  <si>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</si>
  <si>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</si>
  <si>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</si>
  <si>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</si>
  <si>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</si>
  <si>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</si>
  <si>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</si>
  <si>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</si>
  <si>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</si>
  <si>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</si>
  <si>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</si>
  <si>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</si>
  <si>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</si>
  <si>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</si>
  <si>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</si>
  <si>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</si>
  <si>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</si>
  <si>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</si>
  <si>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</si>
  <si>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</si>
  <si>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</si>
  <si>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</si>
  <si>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</si>
  <si>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</si>
  <si>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</si>
  <si>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</si>
  <si>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</si>
  <si>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</si>
  <si>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</si>
  <si>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</si>
  <si>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</si>
  <si>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</si>
  <si>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</si>
  <si>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</si>
  <si>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</si>
  <si>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</si>
  <si>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</si>
  <si>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</si>
  <si>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</si>
  <si>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</si>
  <si>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</si>
  <si>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</si>
  <si>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</si>
  <si>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</si>
  <si>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</si>
  <si>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</si>
  <si>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</si>
  <si>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</si>
  <si>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</si>
  <si>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</si>
  <si>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</si>
  <si>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</si>
  <si>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</si>
  <si>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</si>
  <si>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</si>
  <si>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</si>
  <si>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</si>
  <si>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</si>
  <si>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</si>
  <si>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</si>
  <si>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</si>
  <si>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</si>
  <si>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</si>
  <si>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</si>
  <si>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</si>
  <si>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</si>
  <si>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</si>
  <si>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</si>
  <si>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</si>
  <si>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</si>
  <si>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</si>
  <si>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</si>
  <si>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</si>
  <si>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</si>
  <si>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</si>
  <si>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</si>
  <si>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</si>
  <si>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</si>
  <si>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</si>
  <si>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</si>
  <si>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</si>
  <si>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</si>
  <si>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</si>
  <si>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</si>
  <si>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</si>
  <si>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</si>
  <si>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</si>
  <si>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</si>
  <si>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</si>
  <si>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</si>
  <si>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</si>
  <si>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</si>
  <si>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</si>
  <si>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</si>
  <si>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</si>
  <si>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</si>
  <si>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</si>
  <si>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</si>
  <si>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</si>
  <si>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</si>
  <si>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</si>
  <si>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</si>
  <si>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</si>
  <si>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</si>
  <si>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</si>
  <si>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</si>
  <si>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</si>
  <si>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</si>
  <si>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</si>
  <si>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</si>
  <si>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</si>
  <si>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</si>
  <si>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</si>
  <si>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</si>
  <si>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</si>
  <si>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</si>
  <si>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</si>
  <si>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</si>
  <si>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</si>
  <si>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</si>
  <si>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</si>
  <si>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</si>
  <si>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</si>
  <si>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</si>
  <si>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</si>
  <si>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</si>
  <si>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</si>
  <si>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</si>
  <si>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</si>
  <si>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</si>
  <si>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</si>
  <si>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</si>
  <si>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</si>
  <si>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</si>
  <si>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</si>
  <si>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</si>
  <si>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</si>
  <si>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</si>
  <si>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</si>
  <si>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</si>
  <si>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</si>
  <si>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</si>
  <si>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</si>
  <si>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</si>
  <si>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</si>
  <si>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</si>
  <si>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</si>
  <si>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</si>
  <si>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</si>
  <si>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</si>
  <si>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</si>
  <si>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</si>
  <si>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</si>
  <si>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</si>
  <si>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</si>
  <si>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</si>
  <si>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</si>
  <si>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</si>
  <si>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</si>
  <si>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</si>
  <si>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</si>
  <si>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</si>
  <si>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</si>
  <si>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</si>
  <si>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</si>
  <si>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</si>
  <si>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</si>
  <si>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</si>
  <si>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</si>
  <si>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</si>
  <si>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</si>
  <si>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</si>
  <si>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</si>
  <si>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</si>
  <si>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</si>
  <si>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</si>
  <si>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</si>
  <si>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</si>
  <si>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</si>
  <si>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</si>
  <si>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</si>
  <si>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</si>
  <si>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</si>
  <si>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</si>
  <si>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</si>
  <si>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</si>
  <si>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</si>
  <si>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</si>
  <si>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</si>
  <si>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</si>
  <si>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</si>
  <si>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</si>
  <si>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</si>
  <si>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</si>
  <si>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</si>
  <si>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</si>
  <si>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</si>
  <si>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</si>
  <si>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</si>
  <si>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</si>
  <si>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</si>
  <si>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</si>
  <si>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</si>
  <si>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</si>
  <si>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</si>
  <si>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</si>
  <si>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</si>
  <si>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</si>
  <si>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</si>
  <si>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</si>
  <si>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</si>
  <si>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</si>
  <si>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</si>
  <si>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</si>
  <si>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</si>
  <si>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</si>
  <si>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</si>
  <si>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</si>
  <si>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</si>
  <si>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</si>
  <si>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</si>
  <si>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</si>
  <si>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</si>
  <si>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</si>
  <si>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</si>
  <si>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</si>
  <si>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</si>
  <si>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</si>
  <si>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</si>
  <si>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</si>
  <si>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</si>
  <si>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</si>
  <si>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</si>
  <si>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</si>
  <si>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</si>
  <si>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</si>
  <si>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</si>
  <si>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</si>
  <si>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</si>
  <si>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</si>
  <si>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</si>
  <si>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</si>
  <si>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</si>
  <si>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</si>
  <si>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</si>
  <si>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</si>
  <si>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</si>
  <si>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</si>
  <si>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</si>
  <si>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</si>
  <si>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</si>
  <si>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</si>
  <si>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</si>
  <si>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</si>
  <si>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</si>
  <si>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</si>
  <si>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</si>
  <si>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</si>
  <si>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</si>
  <si>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</si>
  <si>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</si>
  <si>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</si>
  <si>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</si>
  <si>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</si>
  <si>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</si>
  <si>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</si>
  <si>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</si>
  <si>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</si>
  <si>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</si>
  <si>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</si>
  <si>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</si>
  <si>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</si>
  <si>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</si>
  <si>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</si>
  <si>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</si>
  <si>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</si>
  <si>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</si>
  <si>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</si>
  <si>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</si>
  <si>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</si>
  <si>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</si>
  <si>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</si>
  <si>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</si>
  <si>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</si>
  <si>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</si>
  <si>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</si>
  <si>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</si>
  <si>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</si>
  <si>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</si>
  <si>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</si>
  <si>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</si>
  <si>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</si>
  <si>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</si>
  <si>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</si>
  <si>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</si>
  <si>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</si>
  <si>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</si>
  <si>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</si>
  <si>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</si>
  <si>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</si>
  <si>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</si>
  <si>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</si>
  <si>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</si>
  <si>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</si>
  <si>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</si>
  <si>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</si>
  <si>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</si>
  <si>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</si>
  <si>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</si>
  <si>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</si>
  <si>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</si>
  <si>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</si>
  <si>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</si>
  <si>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</si>
  <si>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</si>
  <si>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</si>
  <si>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</si>
  <si>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</si>
  <si>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</si>
  <si>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</si>
  <si>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</si>
  <si>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</si>
  <si>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</si>
  <si>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</si>
  <si>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</si>
  <si>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</si>
  <si>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</si>
  <si>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</si>
  <si>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</si>
  <si>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</si>
  <si>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</si>
  <si>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</si>
  <si>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</si>
  <si>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</si>
  <si>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</si>
  <si>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</si>
  <si>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</si>
  <si>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</si>
  <si>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</si>
  <si>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</si>
  <si>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</si>
  <si>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</si>
  <si>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</si>
  <si>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</si>
  <si>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</si>
  <si>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</si>
  <si>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</si>
  <si>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</si>
  <si>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</si>
  <si>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</si>
  <si>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</si>
  <si>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</si>
  <si>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</si>
  <si>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</si>
  <si>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</si>
  <si>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</si>
  <si>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</si>
  <si>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</si>
  <si>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</si>
  <si>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</si>
  <si>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</si>
  <si>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</si>
  <si>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</si>
  <si>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</si>
  <si>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</si>
  <si>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</si>
  <si>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</si>
  <si>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</si>
  <si>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</si>
  <si>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</si>
  <si>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</si>
  <si>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</si>
  <si>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</si>
  <si>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</si>
  <si>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</si>
  <si>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</si>
  <si>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</si>
  <si>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</si>
  <si>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</si>
  <si>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</si>
  <si>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</si>
  <si>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</si>
  <si>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</si>
  <si>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</si>
  <si>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</si>
  <si>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</si>
  <si>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</si>
  <si>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</si>
  <si>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</si>
  <si>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</si>
  <si>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</si>
  <si>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</si>
  <si>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</si>
  <si>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</si>
  <si>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</si>
  <si>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</si>
  <si>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</si>
  <si>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</si>
  <si>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</si>
  <si>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</si>
  <si>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</si>
  <si>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</si>
  <si>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</si>
  <si>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</si>
  <si>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</si>
  <si>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</si>
  <si>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</si>
  <si>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</si>
  <si>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</si>
  <si>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</si>
  <si>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</si>
  <si>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</si>
  <si>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</si>
  <si>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</si>
  <si>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</si>
  <si>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</si>
  <si>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</si>
  <si>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</si>
  <si>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</si>
  <si>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</si>
  <si>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</si>
  <si>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</si>
  <si>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</si>
  <si>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</si>
  <si>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</si>
  <si>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</si>
  <si>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</si>
  <si>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</si>
  <si>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</si>
  <si>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</si>
  <si>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</si>
  <si>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</si>
  <si>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</si>
  <si>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</si>
  <si>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</si>
  <si>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</si>
  <si>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</si>
  <si>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</si>
  <si>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</si>
  <si>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</si>
  <si>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</si>
  <si>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</si>
  <si>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</si>
  <si>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</si>
  <si>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</si>
  <si>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</si>
  <si>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</si>
  <si>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</si>
  <si>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</si>
  <si>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</si>
  <si>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</si>
  <si>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</si>
  <si>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</si>
  <si>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</si>
  <si>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</si>
  <si>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</si>
  <si>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</si>
  <si>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</si>
  <si>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</si>
  <si>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</si>
  <si>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</si>
  <si>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</si>
  <si>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</si>
  <si>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</si>
  <si>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</si>
  <si>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</si>
  <si>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</si>
  <si>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</si>
  <si>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</si>
  <si>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</si>
  <si>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</si>
  <si>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</si>
  <si>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</si>
  <si>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</si>
  <si>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</si>
  <si>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</si>
  <si>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</si>
  <si>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</si>
  <si>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</si>
  <si>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</si>
  <si>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</si>
  <si>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</si>
  <si>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</si>
  <si>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</si>
  <si>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</si>
  <si>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</si>
  <si>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</si>
  <si>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</si>
  <si>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</si>
  <si>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</si>
  <si>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</si>
  <si>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</si>
  <si>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</si>
  <si>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</si>
  <si>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</si>
  <si>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</si>
  <si>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</si>
  <si>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</si>
  <si>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</si>
  <si>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</si>
  <si>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</si>
  <si>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</si>
  <si>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</si>
  <si>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</si>
  <si>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</si>
  <si>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</si>
  <si>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</si>
  <si>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</si>
  <si>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</si>
  <si>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</si>
  <si>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</si>
  <si>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</si>
  <si>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</si>
  <si>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</si>
  <si>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</si>
  <si>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</si>
  <si>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</si>
  <si>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</si>
  <si>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</si>
  <si>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</si>
  <si>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</si>
  <si>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</si>
  <si>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</si>
  <si>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</si>
  <si>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</si>
  <si>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</si>
  <si>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</si>
  <si>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</si>
  <si>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</si>
  <si>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</si>
  <si>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</si>
  <si>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</si>
  <si>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</si>
  <si>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</si>
  <si>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</si>
  <si>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</si>
  <si>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</si>
  <si>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</si>
  <si>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</si>
  <si>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</si>
  <si>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</si>
  <si>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</si>
  <si>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</si>
  <si>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</si>
  <si>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</si>
  <si>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</si>
  <si>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</si>
  <si>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</si>
  <si>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</si>
  <si>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</si>
  <si>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</si>
  <si>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</si>
  <si>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</si>
  <si>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</si>
  <si>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</si>
  <si>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</si>
  <si>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</si>
  <si>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</si>
  <si>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</si>
  <si>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</si>
  <si>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</si>
  <si>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</si>
  <si>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</si>
  <si>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</si>
  <si>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</si>
  <si>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</si>
  <si>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</si>
  <si>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</si>
  <si>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</si>
  <si>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</si>
  <si>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</si>
  <si>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</si>
  <si>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</si>
  <si>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</si>
  <si>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</si>
  <si>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</si>
  <si>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</si>
  <si>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</si>
  <si>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</si>
  <si>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</si>
  <si>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</si>
  <si>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</si>
  <si>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</si>
  <si>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</si>
  <si>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</si>
  <si>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</si>
  <si>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</si>
  <si>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</si>
  <si>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</si>
  <si>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</si>
  <si>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</si>
  <si>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</si>
  <si>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</si>
  <si>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</si>
  <si>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</si>
  <si>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</si>
  <si>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</si>
  <si>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</si>
  <si>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</si>
  <si>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</si>
  <si>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</si>
  <si>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</si>
  <si>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</si>
  <si>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</si>
  <si>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</si>
  <si>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</si>
  <si>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</si>
  <si>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</si>
  <si>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</si>
  <si>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</si>
  <si>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</si>
  <si>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</si>
  <si>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</si>
  <si>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</si>
  <si>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</si>
  <si>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</si>
  <si>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</si>
  <si>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</si>
  <si>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</si>
  <si>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</si>
  <si>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</si>
  <si>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</si>
  <si>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</si>
  <si>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</si>
  <si>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</si>
  <si>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</si>
  <si>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</si>
  <si>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</si>
  <si>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</si>
  <si>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</si>
  <si>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</si>
  <si>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</si>
  <si>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</si>
  <si>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</si>
  <si>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</si>
  <si>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</si>
  <si>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</si>
  <si>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</si>
  <si>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</si>
  <si>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</si>
  <si>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</si>
  <si>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</si>
  <si>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</si>
  <si>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</si>
  <si>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</si>
  <si>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</si>
  <si>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</si>
  <si>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</si>
  <si>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</si>
  <si>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</si>
  <si>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</si>
  <si>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</si>
  <si>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</si>
  <si>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</si>
  <si>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</si>
  <si>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</si>
  <si>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</si>
  <si>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</si>
  <si>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</si>
  <si>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</si>
  <si>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</si>
  <si>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</si>
  <si>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</si>
  <si>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</si>
  <si>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</si>
  <si>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</si>
  <si>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</si>
  <si>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</si>
  <si>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</si>
  <si>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</si>
  <si>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</si>
  <si>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</si>
  <si>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</si>
  <si>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</si>
  <si>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</si>
  <si>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</si>
  <si>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</si>
  <si>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</si>
  <si>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</si>
  <si>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</si>
  <si>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</si>
  <si>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</si>
  <si>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</si>
  <si>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</si>
  <si>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</si>
  <si>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</si>
  <si>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</si>
  <si>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</si>
  <si>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</si>
  <si>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</si>
  <si>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</si>
  <si>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</si>
  <si>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</si>
  <si>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</si>
  <si>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</si>
  <si>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</si>
  <si>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</si>
  <si>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</si>
  <si>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</si>
  <si>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</si>
  <si>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</si>
  <si>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</si>
  <si>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</si>
  <si>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</si>
  <si>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</si>
  <si>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</si>
  <si>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</si>
  <si>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</si>
  <si>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</si>
  <si>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</si>
  <si>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</si>
  <si>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</si>
  <si>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</si>
  <si>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</si>
  <si>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</si>
  <si>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</si>
  <si>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</si>
  <si>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</si>
  <si>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</si>
  <si>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</si>
  <si>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</si>
  <si>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</si>
  <si>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</si>
  <si>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</si>
  <si>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</si>
  <si>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</si>
  <si>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</si>
  <si>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</si>
  <si>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</si>
  <si>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</si>
  <si>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</si>
  <si>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</si>
  <si>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</si>
  <si>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</si>
  <si>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</si>
  <si>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</si>
  <si>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</si>
  <si>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</si>
  <si>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</si>
  <si>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</si>
  <si>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</si>
  <si>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</si>
  <si>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</si>
  <si>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</si>
  <si>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</si>
  <si>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</si>
  <si>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</si>
  <si>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</si>
  <si>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</si>
  <si>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</si>
  <si>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</si>
  <si>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</si>
  <si>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</si>
  <si>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</si>
  <si>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</si>
  <si>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</si>
  <si>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</si>
  <si>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</si>
  <si>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</si>
  <si>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</si>
  <si>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</si>
  <si>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</si>
  <si>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</si>
  <si>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</si>
  <si>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</si>
  <si>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</si>
  <si>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</si>
  <si>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</si>
  <si>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</si>
  <si>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</si>
  <si>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</si>
  <si>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</si>
  <si>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</si>
  <si>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</si>
  <si>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</si>
  <si>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</si>
  <si>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</si>
  <si>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</si>
  <si>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</si>
  <si>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</si>
  <si>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</si>
  <si>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</si>
  <si>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</si>
  <si>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</si>
  <si>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</si>
  <si>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</si>
  <si>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</si>
  <si>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</si>
  <si>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</si>
  <si>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</si>
  <si>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</si>
  <si>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</si>
  <si>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</si>
  <si>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</si>
  <si>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</si>
  <si>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</si>
  <si>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</si>
  <si>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</si>
  <si>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</si>
  <si>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</si>
  <si>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</si>
  <si>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</si>
  <si>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</si>
  <si>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</si>
  <si>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</si>
  <si>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</si>
  <si>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</si>
  <si>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</si>
  <si>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</si>
  <si>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</si>
  <si>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</si>
  <si>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</si>
  <si>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</si>
  <si>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</si>
  <si>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</si>
  <si>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</si>
  <si>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</si>
  <si>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</si>
  <si>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</si>
  <si>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</si>
  <si>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</si>
  <si>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</si>
  <si>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</si>
  <si>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</si>
  <si>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</si>
  <si>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</si>
  <si>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</si>
  <si>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</si>
  <si>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</si>
  <si>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</si>
  <si>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</si>
  <si>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</si>
  <si>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</si>
  <si>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</si>
  <si>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</si>
  <si>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</si>
  <si>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</si>
  <si>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</si>
  <si>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</si>
  <si>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</si>
  <si>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</si>
  <si>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</si>
  <si>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</si>
  <si>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</si>
  <si>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</si>
  <si>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</si>
  <si>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</si>
  <si>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</si>
  <si>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</si>
  <si>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</si>
  <si>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</si>
  <si>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</si>
  <si>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</si>
  <si>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</si>
  <si>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</si>
  <si>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</si>
  <si>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</si>
  <si>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</si>
  <si>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</si>
  <si>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</si>
  <si>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</si>
  <si>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</si>
  <si>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</si>
  <si>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</si>
  <si>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</si>
  <si>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</si>
  <si>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</si>
  <si>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</si>
  <si>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</si>
  <si>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</si>
  <si>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</si>
  <si>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</si>
  <si>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</si>
  <si>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</si>
  <si>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</si>
  <si>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</si>
  <si>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</si>
  <si>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</si>
  <si>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</si>
  <si>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</si>
  <si>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</si>
  <si>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</si>
  <si>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</si>
  <si>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</si>
  <si>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</si>
  <si>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</si>
  <si>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</si>
  <si>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</si>
  <si>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</si>
  <si>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</si>
  <si>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</si>
  <si>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</si>
  <si>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</si>
  <si>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</si>
  <si>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</si>
  <si>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</si>
  <si>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</si>
  <si>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</si>
  <si>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</si>
  <si>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</si>
  <si>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</si>
  <si>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</si>
  <si>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</si>
  <si>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</si>
  <si>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</si>
  <si>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</si>
  <si>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</si>
  <si>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</si>
  <si>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</si>
  <si>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</si>
  <si>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</si>
  <si>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</si>
  <si>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</si>
  <si>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</si>
  <si>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</si>
  <si>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</si>
  <si>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</si>
  <si>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</si>
  <si>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</si>
  <si>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</si>
  <si>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</si>
  <si>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</si>
  <si>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</si>
  <si>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</si>
  <si>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</si>
  <si>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</si>
  <si>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</si>
  <si>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</si>
  <si>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</si>
  <si>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</si>
  <si>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</si>
  <si>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</si>
  <si>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</si>
  <si>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</si>
  <si>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</si>
  <si>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</si>
  <si>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</si>
  <si>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</si>
  <si>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</si>
  <si>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</si>
  <si>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</si>
  <si>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</si>
  <si>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</si>
  <si>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</si>
  <si>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</si>
  <si>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</si>
  <si>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</si>
  <si>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</si>
  <si>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</si>
  <si>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</si>
  <si>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</si>
  <si>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</si>
  <si>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</si>
  <si>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</si>
  <si>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</si>
  <si>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</si>
  <si>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</si>
  <si>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</si>
  <si>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</si>
  <si>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</si>
  <si>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</si>
  <si>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</si>
  <si>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</si>
  <si>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</si>
  <si>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</si>
  <si>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</si>
  <si>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</si>
  <si>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</si>
  <si>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</si>
  <si>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</si>
  <si>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</si>
  <si>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</si>
  <si>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</si>
  <si>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</si>
  <si>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</si>
  <si>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</si>
  <si>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</si>
  <si>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</si>
  <si>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</si>
  <si>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</si>
  <si>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</si>
  <si>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</si>
  <si>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</si>
  <si>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</si>
  <si>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</si>
  <si>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</si>
  <si>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</si>
  <si>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</si>
  <si>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</si>
  <si>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</si>
  <si>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</si>
  <si>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</si>
  <si>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</si>
  <si>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</si>
  <si>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</si>
  <si>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</si>
  <si>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</si>
  <si>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</si>
  <si>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</si>
  <si>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</si>
  <si>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</si>
  <si>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</si>
  <si>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</si>
  <si>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</si>
  <si>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</si>
  <si>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</si>
  <si>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</si>
  <si>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</si>
  <si>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</si>
  <si>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</si>
  <si>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</si>
  <si>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</si>
  <si>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</si>
  <si>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</si>
  <si>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</si>
  <si>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</si>
  <si>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</si>
  <si>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</si>
  <si>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</si>
  <si>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</si>
  <si>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</si>
  <si>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</si>
  <si>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</si>
  <si>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</si>
  <si>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</si>
  <si>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</si>
  <si>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</si>
  <si>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</si>
  <si>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</si>
  <si>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</si>
  <si>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</si>
  <si>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</si>
  <si>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</si>
  <si>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</si>
  <si>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</si>
  <si>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</si>
  <si>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</si>
  <si>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</si>
  <si>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</si>
  <si>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</si>
  <si>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</si>
  <si>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</si>
  <si>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</si>
  <si>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</si>
  <si>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</si>
  <si>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</si>
  <si>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</si>
  <si>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</si>
  <si>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</si>
  <si>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</si>
  <si>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</si>
  <si>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</si>
  <si>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</si>
  <si>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</si>
  <si>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</si>
  <si>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</si>
  <si>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</si>
  <si>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</si>
  <si>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</si>
  <si>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</si>
  <si>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</si>
  <si>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</si>
  <si>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</si>
  <si>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</si>
  <si>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</si>
  <si>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</si>
  <si>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</si>
  <si>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</si>
  <si>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</si>
  <si>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</si>
  <si>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</si>
  <si>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</si>
  <si>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</si>
  <si>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</si>
  <si>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</si>
  <si>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</si>
  <si>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</si>
  <si>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</si>
  <si>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</si>
  <si>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</si>
  <si>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</si>
  <si>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</si>
  <si>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</si>
  <si>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</si>
  <si>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</si>
  <si>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</si>
  <si>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</si>
  <si>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</si>
  <si>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</si>
  <si>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</si>
  <si>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</si>
  <si>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</si>
  <si>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</si>
  <si>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</si>
  <si>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</si>
  <si>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</si>
  <si>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</si>
  <si>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</si>
  <si>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</si>
  <si>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</si>
  <si>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</si>
  <si>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</si>
  <si>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</si>
  <si>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</si>
  <si>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</si>
  <si>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</si>
  <si>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</si>
  <si>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</si>
  <si>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</si>
  <si>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</si>
  <si>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</si>
  <si>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</si>
  <si>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</si>
  <si>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</si>
  <si>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</si>
  <si>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</si>
  <si>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</si>
  <si>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</si>
  <si>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</si>
  <si>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</si>
  <si>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</si>
  <si>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</si>
  <si>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</si>
  <si>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</si>
  <si>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</si>
  <si>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</si>
  <si>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</si>
  <si>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</si>
  <si>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</si>
  <si>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</si>
  <si>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</si>
  <si>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</si>
  <si>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</si>
  <si>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</si>
  <si>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</si>
  <si>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</si>
  <si>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</si>
  <si>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</si>
  <si>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</si>
  <si>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</si>
  <si>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</si>
  <si>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</si>
  <si>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</si>
  <si>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</si>
  <si>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</si>
  <si>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</si>
  <si>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</si>
  <si>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</si>
  <si>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</si>
  <si>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</si>
  <si>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</si>
  <si>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</si>
  <si>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</si>
  <si>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</si>
  <si>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</si>
  <si>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</si>
  <si>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</si>
  <si>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</si>
  <si>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</si>
  <si>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</si>
  <si>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</si>
  <si>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</si>
  <si>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</si>
  <si>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</si>
  <si>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</si>
  <si>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</si>
  <si>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</si>
  <si>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</si>
  <si>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</si>
  <si>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</si>
  <si>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</si>
  <si>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</si>
  <si>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</si>
  <si>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</si>
  <si>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</si>
  <si>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</si>
  <si>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</si>
  <si>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</si>
  <si>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</si>
  <si>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</si>
  <si>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</si>
  <si>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</si>
  <si>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</si>
  <si>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</si>
  <si>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</si>
  <si>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</si>
  <si>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</si>
  <si>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</si>
  <si>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</si>
  <si>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</si>
  <si>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</si>
  <si>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</si>
  <si>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</si>
  <si>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</si>
  <si>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</si>
  <si>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</si>
  <si>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</si>
  <si>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</si>
  <si>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</si>
  <si>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</si>
  <si>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</si>
  <si>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</si>
  <si>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</si>
  <si>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</si>
  <si>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</si>
  <si>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</si>
  <si>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</si>
  <si>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</si>
  <si>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</si>
  <si>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</si>
  <si>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</si>
  <si>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</si>
  <si>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</si>
  <si>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</si>
  <si>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</si>
  <si>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</si>
  <si>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</si>
  <si>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</si>
  <si>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</si>
  <si>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</si>
  <si>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</si>
  <si>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</si>
  <si>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</si>
  <si>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</si>
  <si>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</si>
  <si>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</si>
  <si>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</si>
  <si>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</si>
  <si>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</si>
  <si>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</si>
  <si>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</si>
  <si>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</si>
  <si>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</si>
  <si>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</si>
  <si>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</si>
  <si>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</si>
  <si>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</si>
  <si>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</si>
  <si>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</si>
  <si>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</si>
  <si>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</si>
  <si>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</si>
  <si>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</si>
  <si>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</si>
  <si>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</si>
  <si>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</si>
  <si>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</si>
  <si>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</si>
  <si>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</si>
  <si>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</si>
  <si>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</si>
  <si>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</si>
  <si>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</si>
  <si>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</si>
  <si>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</si>
  <si>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</si>
  <si>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</si>
  <si>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</si>
  <si>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</si>
  <si>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</si>
  <si>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</si>
  <si>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</si>
  <si>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</si>
  <si>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</si>
  <si>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</si>
  <si>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</si>
  <si>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</si>
  <si>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</si>
  <si>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</si>
  <si>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</si>
  <si>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</si>
  <si>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</si>
  <si>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</si>
  <si>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</si>
  <si>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</si>
  <si>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</si>
  <si>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</si>
  <si>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</si>
  <si>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</si>
  <si>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</si>
  <si>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</si>
  <si>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</si>
  <si>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</si>
  <si>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</si>
  <si>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</si>
  <si>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</si>
  <si>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</si>
  <si>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</si>
  <si>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</si>
  <si>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</si>
  <si>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</si>
  <si>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</si>
  <si>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</si>
  <si>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</si>
  <si>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</si>
  <si>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</si>
  <si>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</si>
  <si>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</si>
  <si>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</si>
  <si>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</si>
  <si>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</si>
  <si>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</si>
  <si>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</si>
  <si>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</si>
  <si>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</si>
  <si>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</si>
  <si>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</si>
  <si>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</si>
  <si>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</si>
  <si>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</si>
  <si>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</si>
  <si>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</si>
  <si>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</si>
  <si>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</si>
  <si>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</si>
  <si>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</si>
  <si>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</si>
  <si>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</si>
  <si>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</si>
  <si>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</si>
  <si>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</si>
  <si>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</si>
  <si>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</si>
  <si>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</si>
  <si>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</si>
  <si>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</si>
  <si>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</si>
  <si>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</si>
  <si>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</si>
  <si>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</si>
  <si>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</si>
  <si>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</si>
  <si>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</si>
  <si>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</si>
  <si>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</si>
  <si>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</si>
  <si>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</si>
  <si>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</si>
  <si>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</si>
  <si>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</si>
  <si>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</si>
  <si>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</si>
  <si>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</si>
  <si>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</si>
  <si>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</si>
  <si>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</si>
  <si>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</si>
  <si>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</si>
  <si>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</si>
  <si>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</si>
  <si>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</si>
  <si>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</si>
  <si>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</si>
  <si>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</si>
  <si>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</si>
  <si>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</si>
  <si>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</si>
  <si>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</si>
  <si>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</si>
  <si>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</si>
  <si>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</si>
  <si>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</si>
  <si>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</si>
  <si>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</si>
  <si>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</si>
  <si>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</si>
  <si>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</si>
  <si>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</si>
  <si>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</si>
  <si>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</si>
  <si>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</si>
  <si>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</si>
  <si>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</si>
  <si>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</si>
  <si>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</si>
  <si>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</si>
  <si>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</si>
  <si>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</si>
  <si>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</si>
  <si>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</si>
  <si>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</si>
  <si>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</si>
  <si>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</si>
  <si>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</si>
  <si>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</si>
  <si>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</si>
  <si>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</si>
  <si>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</si>
  <si>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</si>
  <si>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</si>
  <si>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</si>
  <si>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</si>
  <si>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</si>
  <si>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</si>
  <si>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</si>
  <si>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</si>
  <si>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</si>
  <si>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</si>
  <si>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</si>
  <si>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</si>
  <si>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</si>
  <si>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</si>
  <si>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</si>
  <si>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</si>
  <si>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</si>
  <si>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</si>
  <si>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</si>
  <si>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</si>
  <si>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</si>
  <si>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</si>
  <si>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</si>
  <si>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</si>
  <si>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</si>
  <si>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</si>
  <si>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</si>
  <si>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</si>
  <si>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</si>
  <si>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</si>
  <si>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</si>
  <si>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</si>
  <si>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</si>
  <si>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</si>
  <si>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</si>
  <si>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</si>
  <si>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</si>
  <si>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</si>
  <si>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</si>
  <si>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</si>
  <si>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</si>
  <si>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</si>
  <si>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</si>
  <si>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</si>
  <si>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</si>
  <si>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</si>
  <si>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</si>
  <si>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</si>
  <si>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</si>
  <si>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</si>
  <si>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</si>
  <si>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</si>
  <si>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</si>
  <si>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</si>
  <si>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</si>
  <si>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</si>
  <si>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</si>
  <si>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</si>
  <si>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</si>
  <si>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</si>
  <si>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</si>
  <si>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</si>
  <si>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</si>
  <si>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</si>
  <si>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</si>
  <si>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</si>
  <si>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</si>
  <si>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</si>
  <si>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</si>
  <si>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</si>
  <si>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</si>
  <si>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</si>
  <si>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</si>
  <si>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</si>
  <si>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</si>
  <si>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</si>
  <si>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</si>
  <si>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</si>
  <si>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</si>
  <si>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</si>
  <si>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</si>
  <si>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</si>
  <si>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</si>
  <si>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</si>
  <si>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</si>
  <si>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</si>
  <si>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</si>
  <si>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</si>
  <si>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</si>
  <si>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</si>
  <si>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</si>
  <si>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</si>
  <si>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</si>
  <si>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</si>
  <si>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</si>
  <si>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</si>
  <si>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</si>
  <si>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</si>
  <si>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</si>
  <si>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</si>
  <si>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</si>
  <si>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</si>
  <si>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</si>
  <si>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</si>
  <si>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</si>
  <si>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</si>
  <si>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</si>
  <si>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</si>
  <si>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</si>
  <si>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</si>
  <si>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</si>
  <si>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</si>
  <si>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</si>
  <si>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</si>
  <si>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</si>
  <si>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</si>
  <si>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</si>
  <si>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</si>
  <si>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</si>
  <si>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</si>
  <si>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</si>
  <si>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</si>
  <si>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</si>
  <si>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</si>
  <si>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</si>
  <si>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</si>
  <si>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</si>
  <si>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</si>
  <si>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</si>
  <si>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</si>
  <si>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</si>
  <si>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</si>
  <si>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</si>
  <si>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</si>
  <si>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</si>
  <si>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</si>
  <si>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</si>
  <si>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</si>
  <si>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</si>
  <si>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</si>
  <si>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</si>
  <si>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</si>
  <si>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</si>
  <si>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</si>
  <si>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</si>
  <si>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</si>
  <si>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</si>
  <si>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</si>
  <si>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</si>
  <si>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</si>
  <si>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</si>
  <si>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</si>
  <si>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</si>
  <si>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</si>
  <si>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</si>
  <si>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</si>
  <si>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</si>
  <si>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</si>
  <si>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</si>
  <si>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</si>
  <si>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</si>
  <si>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</si>
  <si>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</si>
  <si>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</si>
  <si>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</si>
  <si>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</si>
  <si>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</si>
  <si>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</si>
  <si>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</si>
  <si>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</si>
  <si>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</si>
  <si>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</si>
  <si>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</si>
  <si>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</si>
  <si>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</si>
  <si>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</si>
  <si>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</si>
  <si>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</si>
  <si>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</si>
  <si>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</si>
  <si>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</si>
  <si>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</si>
  <si>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</si>
  <si>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</si>
  <si>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</si>
  <si>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</si>
  <si>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</si>
  <si>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</si>
  <si>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</si>
  <si>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</si>
  <si>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</si>
  <si>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</si>
  <si>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</si>
  <si>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</si>
  <si>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</si>
  <si>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</si>
  <si>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</si>
  <si>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</si>
  <si>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</si>
  <si>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</si>
  <si>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</si>
  <si>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</si>
  <si>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</si>
  <si>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</si>
  <si>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</si>
  <si>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</si>
  <si>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</si>
  <si>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</si>
  <si>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</si>
  <si>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</si>
  <si>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</si>
  <si>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</si>
  <si>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</si>
  <si>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</si>
  <si>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</si>
  <si>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</si>
  <si>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</si>
  <si>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</si>
  <si>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</si>
  <si>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</si>
  <si>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</si>
  <si>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</si>
  <si>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</si>
  <si>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</si>
  <si>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</si>
  <si>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</si>
  <si>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</si>
  <si>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</si>
  <si>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</si>
  <si>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</si>
  <si>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</si>
  <si>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</si>
  <si>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</si>
  <si>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</si>
  <si>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</si>
  <si>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</si>
  <si>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</si>
  <si>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</si>
  <si>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</si>
  <si>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</si>
  <si>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</si>
  <si>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</si>
  <si>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</si>
  <si>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</si>
  <si>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</si>
  <si>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</si>
  <si>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</si>
  <si>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</si>
  <si>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</si>
  <si>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</si>
  <si>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</si>
  <si>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</si>
  <si>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</si>
  <si>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</si>
  <si>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</si>
  <si>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</si>
  <si>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</si>
  <si>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</si>
  <si>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</si>
  <si>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</si>
  <si>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</si>
  <si>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</si>
  <si>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</si>
  <si>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</si>
  <si>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</si>
  <si>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</si>
  <si>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</si>
  <si>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</si>
  <si>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</si>
  <si>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</si>
  <si>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</si>
  <si>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</si>
  <si>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</si>
  <si>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</si>
  <si>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</si>
  <si>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</si>
  <si>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</si>
  <si>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</si>
  <si>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</si>
  <si>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</si>
  <si>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</si>
  <si>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</si>
  <si>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</si>
  <si>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</si>
  <si>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</si>
  <si>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</si>
  <si>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</si>
  <si>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</si>
  <si>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</si>
  <si>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</si>
  <si>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</si>
  <si>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</si>
  <si>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</si>
  <si>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</si>
  <si>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</si>
  <si>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</si>
  <si>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</si>
  <si>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</si>
  <si>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</si>
  <si>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</si>
  <si>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</si>
  <si>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</si>
  <si>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</si>
  <si>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</si>
  <si>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</si>
  <si>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</si>
  <si>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</si>
  <si>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</si>
  <si>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</si>
  <si>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</si>
  <si>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</si>
  <si>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</si>
  <si>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</si>
  <si>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</si>
  <si>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</si>
  <si>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</si>
  <si>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</si>
  <si>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</si>
  <si>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</si>
  <si>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</si>
  <si>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</si>
  <si>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</si>
  <si>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</si>
  <si>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</si>
  <si>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</si>
  <si>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</si>
  <si>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</si>
  <si>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</si>
  <si>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</si>
  <si>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</si>
  <si>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</si>
  <si>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</si>
  <si>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</si>
  <si>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</si>
  <si>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</si>
  <si>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</si>
  <si>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</si>
  <si>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</si>
  <si>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</si>
  <si>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</si>
  <si>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</si>
  <si>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</si>
  <si>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</si>
  <si>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</si>
  <si>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</si>
  <si>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</si>
  <si>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</si>
  <si>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</si>
  <si>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</si>
  <si>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</si>
  <si>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</si>
  <si>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</si>
  <si>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</si>
  <si>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</si>
  <si>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</si>
  <si>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</si>
  <si>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</si>
  <si>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</si>
  <si>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</si>
  <si>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</si>
  <si>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</si>
  <si>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</si>
  <si>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</si>
  <si>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</si>
  <si>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</si>
  <si>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</si>
  <si>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</si>
  <si>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</si>
  <si>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</si>
  <si>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</si>
  <si>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</si>
  <si>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</si>
  <si>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</si>
  <si>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</si>
  <si>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</si>
  <si>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</si>
  <si>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</si>
  <si>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</si>
  <si>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</si>
  <si>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</si>
  <si>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</si>
  <si>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</si>
  <si>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</si>
  <si>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</si>
  <si>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</si>
  <si>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</si>
  <si>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</si>
  <si>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</si>
  <si>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</si>
  <si>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</si>
  <si>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</si>
  <si>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</si>
  <si>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</si>
  <si>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</si>
  <si>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</si>
  <si>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</si>
  <si>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</si>
  <si>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</si>
  <si>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</si>
  <si>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</si>
  <si>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</si>
  <si>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</si>
  <si>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</si>
  <si>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</si>
  <si>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</si>
  <si>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</si>
  <si>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</si>
  <si>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</si>
  <si>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</si>
  <si>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</si>
  <si>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</si>
  <si>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</si>
  <si>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</si>
  <si>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</si>
  <si>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</si>
  <si>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</si>
  <si>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</si>
  <si>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</si>
  <si>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</si>
  <si>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</si>
  <si>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</si>
  <si>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</si>
  <si>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</si>
  <si>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</si>
  <si>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</si>
  <si>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</si>
  <si>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</si>
  <si>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</si>
  <si>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</si>
  <si>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</si>
  <si>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</si>
  <si>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</si>
  <si>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</si>
  <si>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</si>
  <si>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</si>
  <si>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</si>
  <si>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</si>
  <si>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</si>
  <si>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</si>
  <si>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</si>
  <si>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</si>
  <si>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</si>
  <si>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</si>
  <si>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</si>
  <si>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</si>
  <si>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</si>
  <si>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</si>
  <si>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</si>
  <si>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</si>
  <si>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</si>
  <si>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</si>
  <si>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</si>
  <si>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</si>
  <si>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</si>
  <si>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</si>
  <si>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</si>
  <si>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</si>
  <si>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</si>
  <si>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</si>
  <si>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</si>
  <si>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</si>
  <si>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</si>
  <si>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</si>
  <si>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</si>
  <si>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</si>
  <si>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</si>
  <si>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</si>
  <si>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</si>
  <si>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</si>
  <si>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</si>
  <si>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</si>
  <si>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</si>
  <si>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</si>
  <si>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</si>
  <si>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</si>
  <si>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</si>
  <si>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</si>
  <si>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</si>
  <si>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</si>
  <si>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</si>
  <si>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</si>
  <si>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</si>
  <si>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</si>
  <si>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</si>
  <si>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</si>
  <si>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</si>
  <si>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</si>
  <si>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</si>
  <si>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</si>
  <si>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</si>
  <si>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</si>
  <si>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</si>
  <si>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</si>
  <si>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</si>
  <si>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</si>
  <si>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</si>
  <si>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</si>
  <si>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</si>
  <si>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</si>
  <si>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</si>
  <si>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</si>
  <si>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</si>
  <si>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</si>
  <si>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</si>
  <si>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</si>
  <si>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</si>
  <si>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</si>
  <si>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</si>
  <si>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</si>
  <si>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</si>
  <si>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</si>
  <si>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</si>
  <si>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</si>
  <si>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</si>
  <si>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</si>
  <si>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</si>
  <si>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</si>
  <si>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</si>
  <si>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</si>
  <si>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</si>
  <si>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</si>
  <si>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</si>
  <si>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</si>
  <si>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</si>
  <si>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</si>
  <si>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</si>
  <si>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</si>
  <si>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</si>
  <si>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</si>
  <si>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</si>
  <si>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</si>
  <si>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</si>
  <si>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</si>
  <si>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</si>
  <si>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</si>
  <si>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</si>
  <si>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</si>
  <si>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</si>
  <si>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</si>
  <si>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</si>
  <si>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</si>
  <si>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</si>
  <si>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</si>
  <si>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</si>
  <si>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</si>
  <si>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</si>
  <si>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</si>
  <si>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</si>
  <si>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</si>
  <si>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</si>
  <si>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</si>
  <si>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</si>
  <si>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</si>
  <si>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</si>
  <si>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</si>
  <si>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</si>
  <si>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</si>
  <si>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</si>
  <si>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</si>
  <si>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</si>
  <si>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</si>
  <si>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</si>
  <si>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</si>
  <si>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</si>
  <si>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</si>
  <si>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</si>
  <si>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</si>
  <si>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</si>
  <si>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</si>
  <si>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</si>
  <si>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</si>
  <si>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</si>
  <si>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</si>
  <si>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</si>
  <si>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</si>
  <si>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</si>
  <si>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</si>
  <si>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</si>
  <si>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</si>
  <si>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</si>
  <si>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</si>
  <si>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</si>
  <si>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</si>
  <si>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</si>
  <si>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</si>
  <si>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</si>
  <si>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</si>
  <si>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</si>
  <si>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</si>
  <si>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</si>
  <si>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</si>
  <si>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</si>
  <si>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</si>
  <si>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</si>
  <si>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</si>
  <si>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</si>
  <si>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</si>
  <si>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</si>
  <si>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</si>
  <si>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</si>
  <si>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</si>
  <si>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</si>
  <si>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</si>
  <si>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</si>
  <si>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</si>
  <si>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</si>
  <si>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</si>
  <si>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</si>
  <si>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</si>
  <si>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</si>
  <si>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</si>
  <si>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</si>
  <si>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</si>
  <si>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</si>
  <si>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</si>
  <si>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</si>
  <si>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</si>
  <si>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</si>
  <si>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</si>
  <si>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</si>
  <si>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</si>
  <si>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</si>
  <si>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</si>
  <si>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</si>
  <si>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</si>
  <si>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</si>
  <si>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</si>
  <si>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</si>
  <si>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</si>
  <si>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</si>
  <si>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</si>
  <si>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</si>
  <si>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</si>
  <si>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</si>
  <si>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</si>
  <si>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</si>
  <si>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</si>
  <si>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</si>
  <si>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</si>
  <si>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</si>
  <si>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</si>
  <si>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</si>
  <si>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</si>
  <si>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</si>
  <si>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</si>
  <si>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</si>
  <si>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</si>
  <si>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</si>
  <si>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</si>
  <si>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</si>
  <si>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</si>
  <si>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</si>
  <si>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</si>
  <si>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</si>
  <si>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</si>
  <si>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</si>
  <si>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</si>
  <si>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</si>
  <si>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</si>
  <si>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</si>
  <si>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</si>
  <si>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</si>
  <si>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</si>
  <si>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</si>
  <si>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</si>
  <si>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</si>
  <si>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</si>
  <si>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</si>
  <si>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</si>
  <si>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</si>
  <si>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</si>
  <si>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</si>
  <si>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</si>
  <si>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</si>
  <si>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</si>
  <si>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</si>
  <si>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</si>
  <si>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</si>
  <si>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</si>
  <si>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</si>
  <si>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</si>
  <si>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</si>
  <si>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</si>
  <si>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</si>
  <si>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</si>
  <si>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</si>
  <si>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</si>
  <si>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</si>
  <si>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</si>
  <si>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</si>
  <si>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</si>
  <si>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</si>
  <si>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</si>
  <si>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</si>
  <si>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</si>
  <si>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</si>
  <si>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</si>
  <si>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</si>
  <si>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</si>
  <si>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</si>
  <si>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</si>
  <si>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</si>
  <si>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</si>
  <si>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</si>
  <si>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</si>
  <si>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</si>
  <si>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</si>
  <si>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</si>
  <si>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</si>
  <si>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</si>
  <si>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</si>
  <si>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</si>
  <si>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</si>
  <si>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</si>
  <si>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</si>
  <si>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</si>
  <si>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</si>
  <si>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</si>
  <si>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</si>
  <si>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</si>
  <si>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</si>
  <si>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</si>
  <si>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</si>
  <si>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</si>
  <si>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</si>
  <si>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</si>
  <si>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</si>
  <si>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</si>
  <si>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</si>
  <si>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</si>
  <si>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</si>
  <si>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</si>
  <si>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</si>
  <si>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</si>
  <si>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</si>
  <si>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</si>
  <si>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</si>
  <si>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</si>
  <si>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</si>
  <si>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</si>
  <si>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</si>
  <si>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</si>
  <si>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</si>
  <si>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</si>
  <si>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</si>
  <si>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</si>
  <si>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</si>
  <si>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</si>
  <si>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</si>
  <si>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</si>
  <si>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</si>
  <si>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</si>
  <si>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</si>
  <si>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</si>
  <si>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</si>
  <si>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</si>
  <si>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</si>
  <si>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</si>
  <si>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</si>
  <si>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</si>
  <si>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</si>
  <si>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</si>
  <si>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</si>
  <si>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</si>
  <si>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</si>
  <si>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</si>
  <si>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</si>
  <si>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</si>
  <si>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</si>
  <si>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</si>
  <si>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</si>
  <si>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</si>
  <si>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</si>
  <si>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</si>
  <si>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</si>
  <si>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</si>
  <si>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</si>
  <si>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</si>
  <si>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</si>
  <si>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</si>
  <si>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</si>
  <si>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</si>
  <si>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</si>
  <si>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</si>
  <si>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</si>
  <si>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</si>
  <si>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</si>
  <si>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</si>
  <si>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</si>
  <si>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</si>
  <si>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</si>
  <si>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</si>
  <si>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</si>
  <si>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</si>
  <si>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</si>
  <si>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</si>
  <si>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</si>
  <si>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</si>
  <si>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</si>
  <si>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</si>
  <si>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</si>
  <si>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</si>
  <si>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</si>
  <si>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</si>
  <si>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</si>
  <si>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</si>
  <si>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</si>
  <si>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</si>
  <si>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</si>
  <si>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</si>
  <si>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</si>
  <si>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</si>
  <si>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</si>
  <si>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</si>
  <si>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</si>
  <si>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</si>
  <si>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</si>
  <si>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</si>
  <si>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</si>
  <si>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</si>
  <si>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</si>
  <si>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</si>
  <si>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</si>
  <si>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</si>
  <si>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</si>
  <si>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</si>
  <si>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</si>
  <si>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</si>
  <si>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</si>
  <si>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</si>
  <si>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</si>
  <si>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</si>
  <si>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</si>
  <si>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</si>
  <si>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</si>
  <si>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</si>
  <si>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</si>
  <si>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</si>
  <si>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</si>
  <si>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</si>
  <si>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</si>
  <si>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</si>
  <si>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</si>
  <si>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</si>
  <si>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</si>
  <si>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</si>
  <si>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</si>
  <si>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</si>
  <si>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</si>
  <si>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</si>
  <si>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</si>
  <si>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</si>
  <si>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</si>
  <si>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</si>
  <si>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</si>
  <si>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</si>
  <si>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</si>
  <si>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</si>
  <si>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</si>
  <si>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</si>
  <si>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</si>
  <si>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</si>
  <si>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</si>
  <si>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</si>
  <si>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</si>
  <si>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</si>
  <si>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</si>
  <si>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</si>
  <si>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</si>
  <si>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</si>
  <si>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</si>
  <si>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</si>
  <si>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</si>
  <si>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</si>
  <si>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</si>
  <si>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</si>
  <si>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</si>
  <si>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</si>
  <si>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</si>
  <si>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</si>
  <si>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</si>
  <si>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</si>
  <si>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</si>
  <si>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</si>
  <si>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</si>
  <si>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</si>
  <si>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</si>
  <si>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</si>
  <si>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</si>
  <si>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</si>
  <si>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</si>
  <si>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</si>
  <si>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</si>
  <si>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</si>
  <si>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</si>
  <si>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</si>
  <si>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</si>
  <si>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</si>
  <si>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</si>
  <si>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</si>
  <si>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</si>
  <si>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</si>
  <si>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</si>
  <si>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</si>
  <si>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</si>
  <si>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</si>
  <si>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</si>
  <si>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</si>
  <si>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</si>
  <si>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</si>
  <si>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</si>
  <si>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</si>
  <si>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</si>
  <si>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</si>
  <si>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</si>
  <si>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</si>
  <si>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</si>
  <si>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</si>
  <si>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</si>
  <si>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</si>
  <si>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</si>
  <si>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</si>
  <si>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</si>
  <si>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</si>
  <si>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</si>
  <si>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</si>
  <si>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</si>
  <si>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</si>
  <si>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</si>
  <si>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</si>
  <si>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</si>
  <si>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</si>
  <si>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</si>
  <si>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</si>
  <si>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</si>
  <si>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</si>
  <si>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</si>
  <si>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</si>
  <si>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</si>
  <si>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</si>
  <si>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</si>
  <si>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</si>
  <si>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</si>
  <si>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</si>
  <si>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</si>
  <si>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</si>
  <si>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</si>
  <si>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</si>
  <si>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</si>
  <si>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</si>
  <si>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</si>
  <si>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</si>
  <si>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</si>
  <si>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</si>
  <si>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</si>
  <si>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</si>
  <si>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</si>
  <si>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</si>
  <si>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</si>
  <si>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</si>
  <si>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</si>
  <si>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</si>
  <si>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</si>
  <si>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</si>
  <si>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</si>
  <si>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</si>
  <si>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</si>
  <si>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</si>
  <si>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</si>
  <si>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</si>
  <si>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</si>
  <si>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</si>
  <si>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</si>
  <si>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</si>
  <si>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</si>
  <si>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</si>
  <si>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</si>
  <si>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</si>
  <si>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</si>
  <si>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</si>
  <si>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</si>
  <si>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</si>
  <si>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</si>
  <si>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</si>
  <si>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</si>
  <si>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</si>
  <si>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</si>
  <si>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</si>
  <si>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</si>
  <si>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</si>
  <si>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</si>
  <si>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</si>
  <si>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</si>
  <si>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</si>
  <si>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</si>
  <si>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</si>
  <si>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</si>
  <si>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</si>
  <si>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</si>
  <si>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</si>
  <si>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</si>
  <si>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</si>
  <si>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</si>
  <si>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</si>
  <si>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</si>
  <si>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</si>
  <si>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</si>
  <si>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</si>
  <si>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</si>
  <si>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</si>
  <si>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</si>
  <si>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</si>
  <si>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</si>
  <si>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</si>
  <si>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</si>
  <si>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</si>
  <si>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</si>
  <si>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</si>
  <si>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</si>
  <si>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</si>
  <si>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</si>
  <si>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</si>
  <si>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</si>
  <si>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</si>
  <si>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</si>
  <si>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</si>
  <si>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</si>
  <si>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</si>
  <si>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</si>
  <si>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</si>
  <si>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</si>
  <si>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</si>
  <si>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</si>
  <si>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</si>
  <si>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</si>
  <si>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</si>
  <si>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</si>
  <si>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</si>
  <si>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</si>
  <si>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</si>
  <si>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</si>
  <si>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</si>
  <si>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</si>
  <si>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</si>
  <si>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</si>
  <si>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</si>
  <si>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</si>
  <si>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</si>
  <si>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</si>
  <si>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</si>
  <si>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</si>
  <si>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</si>
  <si>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</si>
  <si>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</si>
  <si>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</si>
  <si>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</si>
  <si>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</si>
  <si>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</si>
  <si>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</si>
  <si>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</si>
  <si>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</si>
  <si>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</si>
  <si>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</si>
  <si>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</si>
  <si>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</si>
  <si>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</si>
  <si>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</si>
  <si>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</si>
  <si>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</si>
  <si>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</si>
  <si>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</si>
  <si>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</si>
  <si>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</si>
  <si>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</si>
  <si>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</si>
  <si>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</si>
  <si>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</si>
  <si>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</si>
  <si>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</si>
  <si>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</si>
  <si>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</si>
  <si>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</si>
  <si>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</si>
  <si>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</si>
  <si>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</si>
  <si>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</si>
  <si>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</si>
  <si>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</si>
  <si>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</si>
  <si>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</si>
  <si>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</si>
  <si>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</si>
  <si>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</si>
  <si>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</si>
  <si>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</si>
  <si>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</si>
  <si>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</si>
  <si>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</si>
  <si>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</si>
  <si>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</si>
  <si>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</si>
  <si>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</si>
  <si>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</si>
  <si>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</si>
  <si>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</si>
  <si>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</si>
  <si>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</si>
  <si>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</si>
  <si>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</si>
  <si>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</si>
  <si>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</si>
  <si>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</si>
  <si>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</si>
  <si>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</si>
  <si>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</si>
  <si>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</si>
  <si>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</si>
  <si>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</si>
  <si>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</si>
  <si>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</si>
  <si>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</si>
  <si>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</si>
  <si>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</si>
  <si>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</si>
  <si>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</si>
  <si>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</si>
  <si>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</si>
  <si>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</si>
  <si>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</si>
  <si>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</si>
  <si>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</si>
  <si>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</si>
  <si>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</si>
  <si>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</si>
  <si>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</si>
  <si>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</si>
  <si>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</si>
  <si>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</si>
  <si>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</si>
  <si>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</si>
  <si>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</si>
  <si>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</si>
  <si>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</si>
  <si>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</si>
  <si>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</si>
  <si>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</si>
  <si>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</si>
  <si>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</si>
  <si>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</si>
  <si>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</si>
  <si>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</si>
  <si>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</si>
  <si>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</si>
  <si>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</si>
  <si>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</si>
  <si>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</si>
  <si>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</si>
  <si>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</si>
  <si>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</si>
  <si>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</si>
  <si>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</si>
  <si>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</si>
  <si>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</si>
  <si>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</si>
  <si>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</si>
  <si>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</si>
  <si>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</si>
  <si>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</si>
  <si>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</si>
  <si>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</si>
  <si>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</si>
  <si>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</si>
  <si>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</si>
  <si>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</si>
  <si>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</si>
  <si>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</si>
  <si>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</si>
  <si>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</si>
  <si>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</si>
  <si>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</si>
  <si>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</si>
  <si>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</si>
  <si>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</si>
  <si>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</si>
  <si>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</si>
  <si>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</si>
  <si>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</si>
  <si>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</si>
  <si>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</si>
  <si>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</si>
  <si>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</si>
  <si>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</si>
  <si>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</si>
  <si>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</si>
  <si>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</si>
  <si>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</si>
  <si>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</si>
  <si>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</si>
  <si>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</si>
  <si>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</si>
  <si>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</si>
  <si>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</si>
  <si>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</si>
  <si>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</si>
  <si>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</si>
  <si>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</si>
  <si>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</si>
  <si>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</si>
  <si>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</si>
  <si>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</si>
  <si>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</si>
  <si>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</si>
  <si>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</si>
  <si>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</si>
  <si>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</si>
  <si>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</si>
  <si>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</si>
  <si>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</si>
  <si>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</si>
  <si>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</si>
  <si>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</si>
  <si>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</si>
  <si>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</si>
  <si>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</si>
  <si>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</si>
  <si>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</si>
  <si>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</si>
  <si>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</si>
  <si>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</si>
  <si>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</si>
  <si>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</si>
  <si>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</si>
  <si>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</si>
  <si>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</si>
  <si>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</si>
  <si>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</si>
  <si>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</si>
  <si>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</si>
  <si>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</si>
  <si>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</si>
  <si>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</si>
  <si>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</si>
  <si>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</si>
  <si>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</si>
  <si>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</si>
  <si>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</si>
  <si>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</si>
  <si>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</si>
  <si>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</si>
  <si>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</si>
  <si>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</si>
  <si>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</si>
  <si>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</si>
  <si>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</si>
  <si>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</si>
  <si>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</si>
  <si>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</si>
  <si>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</si>
  <si>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</si>
  <si>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</si>
  <si>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</si>
  <si>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</si>
  <si>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</si>
  <si>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</si>
  <si>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</si>
  <si>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</si>
  <si>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</si>
  <si>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</si>
  <si>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</si>
  <si>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</si>
  <si>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</si>
  <si>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</si>
  <si>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</si>
  <si>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</si>
  <si>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</si>
  <si>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</si>
  <si>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</si>
  <si>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</si>
  <si>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</si>
  <si>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</si>
  <si>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</si>
  <si>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</si>
  <si>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</si>
  <si>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</si>
  <si>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</si>
  <si>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</si>
  <si>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</si>
  <si>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</si>
  <si>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</si>
  <si>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</si>
  <si>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</si>
  <si>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</si>
  <si>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</si>
  <si>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</si>
  <si>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</si>
  <si>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</si>
  <si>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</si>
  <si>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</si>
  <si>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</si>
  <si>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</si>
  <si>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</si>
  <si>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</si>
  <si>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</si>
  <si>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</si>
  <si>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</si>
  <si>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</si>
  <si>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</si>
  <si>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</si>
  <si>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</si>
  <si>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</si>
  <si>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</si>
  <si>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</si>
  <si>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</si>
  <si>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</si>
  <si>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</si>
  <si>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</si>
  <si>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</si>
  <si>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</si>
  <si>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</si>
  <si>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</si>
  <si>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</si>
  <si>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</si>
  <si>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</si>
  <si>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</si>
  <si>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</si>
  <si>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</si>
  <si>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</si>
  <si>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</si>
  <si>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</si>
  <si>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</si>
  <si>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</si>
  <si>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</si>
  <si>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</si>
  <si>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</si>
  <si>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</si>
  <si>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</si>
  <si>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</si>
  <si>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</si>
  <si>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</si>
  <si>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</si>
  <si>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</si>
  <si>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</si>
  <si>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</si>
  <si>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</si>
  <si>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</si>
  <si>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</si>
  <si>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</si>
  <si>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</si>
  <si>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</si>
  <si>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</si>
  <si>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</si>
  <si>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</si>
  <si>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</si>
  <si>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</si>
  <si>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</si>
  <si>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</si>
  <si>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</si>
  <si>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</si>
  <si>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</si>
  <si>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</si>
  <si>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</si>
  <si>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</si>
  <si>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</si>
  <si>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</si>
  <si>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</si>
  <si>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</si>
  <si>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</si>
  <si>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</si>
  <si>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</si>
  <si>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</si>
  <si>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</si>
  <si>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</si>
  <si>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</si>
  <si>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</si>
  <si>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</si>
  <si>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</si>
  <si>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</si>
  <si>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</si>
  <si>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</si>
  <si>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</si>
  <si>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</si>
  <si>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</si>
  <si>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</si>
  <si>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</si>
  <si>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</si>
  <si>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</si>
  <si>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</si>
  <si>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</si>
  <si>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</si>
  <si>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</si>
  <si>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</si>
  <si>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</si>
  <si>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</si>
  <si>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</si>
  <si>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</si>
  <si>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</si>
  <si>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</si>
  <si>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</si>
  <si>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</si>
  <si>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</si>
  <si>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</si>
  <si>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</si>
  <si>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</si>
  <si>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</si>
  <si>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</si>
  <si>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</si>
  <si>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</si>
  <si>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</si>
  <si>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</si>
  <si>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</si>
  <si>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</si>
  <si>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</si>
  <si>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</si>
  <si>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</si>
  <si>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</si>
  <si>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</si>
  <si>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</si>
  <si>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</si>
  <si>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</si>
  <si>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</si>
  <si>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</si>
  <si>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</si>
  <si>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</si>
  <si>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</si>
  <si>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</si>
  <si>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</si>
  <si>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</si>
  <si>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</si>
  <si>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</si>
  <si>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</si>
  <si>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</si>
  <si>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</si>
  <si>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</si>
  <si>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</si>
  <si>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</si>
  <si>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</si>
  <si>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</si>
  <si>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</si>
  <si>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</si>
  <si>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</si>
  <si>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</si>
  <si>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</si>
  <si>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</si>
  <si>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</si>
  <si>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</si>
  <si>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</si>
  <si>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</si>
  <si>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</si>
  <si>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</si>
  <si>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</si>
  <si>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</si>
  <si>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</si>
  <si>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</si>
  <si>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</si>
  <si>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</si>
  <si>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</si>
  <si>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</si>
  <si>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</si>
  <si>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</si>
  <si>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</si>
  <si>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</si>
  <si>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</si>
  <si>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</si>
  <si>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</si>
  <si>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</si>
  <si>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</si>
  <si>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</si>
  <si>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</si>
  <si>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</si>
  <si>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</si>
  <si>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</si>
  <si>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</si>
  <si>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</si>
  <si>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</si>
  <si>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</si>
  <si>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</si>
  <si>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</si>
  <si>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</si>
  <si>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</si>
  <si>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</si>
  <si>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</si>
  <si>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</si>
  <si>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</si>
  <si>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</si>
  <si>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</si>
  <si>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</si>
  <si>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</si>
  <si>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</si>
  <si>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</si>
  <si>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</si>
  <si>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</si>
  <si>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</si>
  <si>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</si>
  <si>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</si>
  <si>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</si>
  <si>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</si>
  <si>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</si>
  <si>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</si>
  <si>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</si>
  <si>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</si>
  <si>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</si>
  <si>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</si>
  <si>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</si>
  <si>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</si>
  <si>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</si>
  <si>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</si>
  <si>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</si>
  <si>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</si>
  <si>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</si>
  <si>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</si>
  <si>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</si>
  <si>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</si>
  <si>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</si>
  <si>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</si>
  <si>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</si>
  <si>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</si>
  <si>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</si>
  <si>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</si>
  <si>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</si>
  <si>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</si>
  <si>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</si>
  <si>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</si>
  <si>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</si>
  <si>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</si>
  <si>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</si>
  <si>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</si>
  <si>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</si>
  <si>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</si>
  <si>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</si>
  <si>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</si>
  <si>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</si>
  <si>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</si>
  <si>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</si>
  <si>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</si>
  <si>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</si>
  <si>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</si>
  <si>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</si>
  <si>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</si>
  <si>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</si>
  <si>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</si>
  <si>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</si>
  <si>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</si>
  <si>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</si>
  <si>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</si>
  <si>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</si>
  <si>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</si>
  <si>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</si>
  <si>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</si>
  <si>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</si>
  <si>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</si>
  <si>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</si>
  <si>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</si>
  <si>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</si>
  <si>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</si>
  <si>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</si>
  <si>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</si>
  <si>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</si>
  <si>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</si>
  <si>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</si>
  <si>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</si>
  <si>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</si>
  <si>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</si>
  <si>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</si>
  <si>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</si>
  <si>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</si>
  <si>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</si>
  <si>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</si>
  <si>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</si>
  <si>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</si>
  <si>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</si>
  <si>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</si>
  <si>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</si>
  <si>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</si>
  <si>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</si>
  <si>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</si>
  <si>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</si>
  <si>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</si>
  <si>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</si>
  <si>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</si>
  <si>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</si>
  <si>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</si>
  <si>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</si>
  <si>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</si>
  <si>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</si>
  <si>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</si>
  <si>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</si>
  <si>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</si>
  <si>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</si>
  <si>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</si>
  <si>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</si>
  <si>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</si>
  <si>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</si>
  <si>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</si>
  <si>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</si>
  <si>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</si>
  <si>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</si>
  <si>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</si>
  <si>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</si>
  <si>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</si>
  <si>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</si>
  <si>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</si>
  <si>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</si>
  <si>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</si>
  <si>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</si>
  <si>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</si>
  <si>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</si>
  <si>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</si>
  <si>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</si>
  <si>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</si>
  <si>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</si>
  <si>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</si>
  <si>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</si>
  <si>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</si>
  <si>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</si>
  <si>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</si>
  <si>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</si>
  <si>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</si>
  <si>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</si>
  <si>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</si>
  <si>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</si>
  <si>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</si>
  <si>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</si>
  <si>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</si>
  <si>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</si>
  <si>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</si>
  <si>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</si>
  <si>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</si>
  <si>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</si>
  <si>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</si>
  <si>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</si>
  <si>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</si>
  <si>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</si>
  <si>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</si>
  <si>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</si>
  <si>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</si>
  <si>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</si>
  <si>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</si>
  <si>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</si>
  <si>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</si>
  <si>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</si>
  <si>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</si>
  <si>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</si>
  <si>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</si>
  <si>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</si>
  <si>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</si>
  <si>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</si>
  <si>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</si>
  <si>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</si>
  <si>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</si>
  <si>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</si>
  <si>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</si>
  <si>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</si>
  <si>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</si>
  <si>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</si>
  <si>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</si>
  <si>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</si>
  <si>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</si>
  <si>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</si>
  <si>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</si>
  <si>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</si>
  <si>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</si>
  <si>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</si>
  <si>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</si>
  <si>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</si>
  <si>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</si>
  <si>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</si>
  <si>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</si>
  <si>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</si>
  <si>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</si>
  <si>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</si>
  <si>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</si>
  <si>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</si>
  <si>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</si>
  <si>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</si>
  <si>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</si>
  <si>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</si>
  <si>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</si>
  <si>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</si>
  <si>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</si>
  <si>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</si>
  <si>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</si>
  <si>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</si>
  <si>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</si>
  <si>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</si>
  <si>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</si>
  <si>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</si>
  <si>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</si>
  <si>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</si>
  <si>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</si>
  <si>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</si>
  <si>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</si>
  <si>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</si>
  <si>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</si>
  <si>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</si>
  <si>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</si>
  <si>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</si>
  <si>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</si>
  <si>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</si>
  <si>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</si>
  <si>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</si>
  <si>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</si>
  <si>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</si>
  <si>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</si>
  <si>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</si>
  <si>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</si>
  <si>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</si>
  <si>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</si>
  <si>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</si>
  <si>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</si>
  <si>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</si>
  <si>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</si>
  <si>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</si>
  <si>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</si>
  <si>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</si>
  <si>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</si>
  <si>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</si>
  <si>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</si>
  <si>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</si>
  <si>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</si>
  <si>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</si>
  <si>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</si>
  <si>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</si>
  <si>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</si>
  <si>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</si>
  <si>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</si>
  <si>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</si>
  <si>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</si>
  <si>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</si>
  <si>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</si>
  <si>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</si>
  <si>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</si>
  <si>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</si>
  <si>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</si>
  <si>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</si>
  <si>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</si>
  <si>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</si>
  <si>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</si>
  <si>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</si>
  <si>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</si>
  <si>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</si>
  <si>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</si>
  <si>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</si>
  <si>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</si>
  <si>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</si>
  <si>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</si>
  <si>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</si>
  <si>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</si>
  <si>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</si>
  <si>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</si>
  <si>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</si>
  <si>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</si>
  <si>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</si>
  <si>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</si>
  <si>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</si>
  <si>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</si>
  <si>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</si>
  <si>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</si>
  <si>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</si>
  <si>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</si>
  <si>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</si>
  <si>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</si>
  <si>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</si>
  <si>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</si>
  <si>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</si>
  <si>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</si>
  <si>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</si>
  <si>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</si>
  <si>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</si>
  <si>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</si>
  <si>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</si>
  <si>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</si>
  <si>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</si>
  <si>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</si>
  <si>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</si>
  <si>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</si>
  <si>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</si>
  <si>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</si>
  <si>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</si>
  <si>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</si>
  <si>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</si>
  <si>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</si>
  <si>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</si>
  <si>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</si>
  <si>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</si>
  <si>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</si>
  <si>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</si>
  <si>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</si>
  <si>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</si>
  <si>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</si>
  <si>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</si>
  <si>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</si>
  <si>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</si>
  <si>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</si>
  <si>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</si>
  <si>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</si>
  <si>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</si>
  <si>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</si>
  <si>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</si>
  <si>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</si>
  <si>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</si>
  <si>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</si>
  <si>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</si>
  <si>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</si>
  <si>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</si>
  <si>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</si>
  <si>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</si>
  <si>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</si>
  <si>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</si>
  <si>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</si>
  <si>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</si>
  <si>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</si>
  <si>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</si>
  <si>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</si>
  <si>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</si>
  <si>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</si>
  <si>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</si>
  <si>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</si>
  <si>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</si>
  <si>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</si>
  <si>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</si>
  <si>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</si>
  <si>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</si>
  <si>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</si>
  <si>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</si>
  <si>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</si>
  <si>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</si>
  <si>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</si>
  <si>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</si>
  <si>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</si>
  <si>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</si>
  <si>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</si>
  <si>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</si>
  <si>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</si>
  <si>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</si>
  <si>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</si>
  <si>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</si>
  <si>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</si>
  <si>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</si>
  <si>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</si>
  <si>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</si>
  <si>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</si>
  <si>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</si>
  <si>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</si>
  <si>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</si>
  <si>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</si>
  <si>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</si>
  <si>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</si>
  <si>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</si>
  <si>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</si>
  <si>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</si>
  <si>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</si>
  <si>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</si>
  <si>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</si>
  <si>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</si>
  <si>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</si>
  <si>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</si>
  <si>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</si>
  <si>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</si>
  <si>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</si>
  <si>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</si>
  <si>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</si>
  <si>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</si>
  <si>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</si>
  <si>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</si>
  <si>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</si>
  <si>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</si>
  <si>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</si>
  <si>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</si>
  <si>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</si>
  <si>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</si>
  <si>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</si>
  <si>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</si>
  <si>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</si>
  <si>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</si>
  <si>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</si>
  <si>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</si>
  <si>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</si>
  <si>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</si>
  <si>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</si>
  <si>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</si>
  <si>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</si>
  <si>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</si>
  <si>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</si>
  <si>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</si>
  <si>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</si>
  <si>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</si>
  <si>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</si>
  <si>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</si>
  <si>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</si>
  <si>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</si>
  <si>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</si>
  <si>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</si>
  <si>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</si>
  <si>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</si>
  <si>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</si>
  <si>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</si>
  <si>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</si>
  <si>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</si>
  <si>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</si>
  <si>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</si>
  <si>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</si>
  <si>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</si>
  <si>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</si>
  <si>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</si>
  <si>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</si>
  <si>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</si>
  <si>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</si>
  <si>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</si>
  <si>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</si>
  <si>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</si>
  <si>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</si>
  <si>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</si>
  <si>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</si>
  <si>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</si>
  <si>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</si>
  <si>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</si>
  <si>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</si>
  <si>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</si>
  <si>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</si>
  <si>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</si>
  <si>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</si>
  <si>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</si>
  <si>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</si>
  <si>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</si>
  <si>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</si>
  <si>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</si>
  <si>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</si>
  <si>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</si>
  <si>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</si>
  <si>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</si>
  <si>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</si>
  <si>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</si>
  <si>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</si>
  <si>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</si>
  <si>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</si>
  <si>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</si>
  <si>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</si>
  <si>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</si>
  <si>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</si>
  <si>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</si>
  <si>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</si>
  <si>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</si>
  <si>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</si>
  <si>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</si>
  <si>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</si>
  <si>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</si>
  <si>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</si>
  <si>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</si>
  <si>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</si>
  <si>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</si>
  <si>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</si>
  <si>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</si>
  <si>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</si>
  <si>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</si>
  <si>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</si>
  <si>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</si>
  <si>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</si>
  <si>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</si>
  <si>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</si>
  <si>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</si>
  <si>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</si>
  <si>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</si>
  <si>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</si>
  <si>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</si>
  <si>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</si>
  <si>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</si>
  <si>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</si>
  <si>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</si>
  <si>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</si>
  <si>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</si>
  <si>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</si>
  <si>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</si>
  <si>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</si>
  <si>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</si>
  <si>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</si>
  <si>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</si>
  <si>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</si>
  <si>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</si>
  <si>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</si>
  <si>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</si>
  <si>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</si>
  <si>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</si>
  <si>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</si>
  <si>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</si>
  <si>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</si>
  <si>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</si>
  <si>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</si>
  <si>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</si>
  <si>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</si>
  <si>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</si>
  <si>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</si>
  <si>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</si>
  <si>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</si>
  <si>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</si>
  <si>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</si>
  <si>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</si>
  <si>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</si>
  <si>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</si>
  <si>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</si>
  <si>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</si>
  <si>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</si>
  <si>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</si>
  <si>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</si>
  <si>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</si>
  <si>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</si>
  <si>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</si>
  <si>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</si>
  <si>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</si>
  <si>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</si>
  <si>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</si>
  <si>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</si>
  <si>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</si>
  <si>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</si>
  <si>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</si>
  <si>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</si>
  <si>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</si>
  <si>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</si>
  <si>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</si>
  <si>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</si>
  <si>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</si>
  <si>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</si>
  <si>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</si>
  <si>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</si>
  <si>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</si>
  <si>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</si>
  <si>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</si>
  <si>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</si>
  <si>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</si>
  <si>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</si>
  <si>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</si>
  <si>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</si>
  <si>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</si>
  <si>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</si>
  <si>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</si>
  <si>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</si>
  <si>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</si>
  <si>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</si>
  <si>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</si>
  <si>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</si>
  <si>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</si>
  <si>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</si>
  <si>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</si>
  <si>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</si>
  <si>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</si>
  <si>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</si>
  <si>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</si>
  <si>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</si>
  <si>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</si>
  <si>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</si>
  <si>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</si>
  <si>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</si>
  <si>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</si>
  <si>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</si>
  <si>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</si>
  <si>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</si>
  <si>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</si>
  <si>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</si>
  <si>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</si>
  <si>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</si>
  <si>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</si>
  <si>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</si>
  <si>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</si>
  <si>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</si>
  <si>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</si>
  <si>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</si>
  <si>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</si>
  <si>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</si>
  <si>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</si>
  <si>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</si>
  <si>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</si>
  <si>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</si>
  <si>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</si>
  <si>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</si>
  <si>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</si>
  <si>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</si>
  <si>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</si>
  <si>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</si>
  <si>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</si>
  <si>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</si>
  <si>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</si>
  <si>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</si>
  <si>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</si>
  <si>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</si>
  <si>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</si>
  <si>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</si>
  <si>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</si>
  <si>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</si>
  <si>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</si>
  <si>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</si>
  <si>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</si>
  <si>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</si>
  <si>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</si>
  <si>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</si>
  <si>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</si>
  <si>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</si>
  <si>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</si>
  <si>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</si>
  <si>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</si>
  <si>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</si>
  <si>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</si>
  <si>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</si>
  <si>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</si>
  <si>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</si>
  <si>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</si>
  <si>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</si>
  <si>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</si>
  <si>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</si>
  <si>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</si>
  <si>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</si>
  <si>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</si>
  <si>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</si>
  <si>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</si>
  <si>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</si>
  <si>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</si>
  <si>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</si>
  <si>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</si>
  <si>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</si>
  <si>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</si>
  <si>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</si>
  <si>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</si>
  <si>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</si>
  <si>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</si>
  <si>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</si>
  <si>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</si>
  <si>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</si>
  <si>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</si>
  <si>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</si>
  <si>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</si>
  <si>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</si>
  <si>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</si>
  <si>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</si>
  <si>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</si>
  <si>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</si>
  <si>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</si>
  <si>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</si>
  <si>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</si>
  <si>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</si>
  <si>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</si>
  <si>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</si>
  <si>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</si>
  <si>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</si>
  <si>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</si>
  <si>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</si>
  <si>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</si>
  <si>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</si>
  <si>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</si>
  <si>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</si>
  <si>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</si>
  <si>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</si>
  <si>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</si>
  <si>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</si>
  <si>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</si>
  <si>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</si>
  <si>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</si>
  <si>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</si>
  <si>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</si>
  <si>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</si>
  <si>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</si>
  <si>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</si>
  <si>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</si>
  <si>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</si>
  <si>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</si>
  <si>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</si>
  <si>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</si>
  <si>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</si>
  <si>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</si>
  <si>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</si>
  <si>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</si>
  <si>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</si>
  <si>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</si>
  <si>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</si>
  <si>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</si>
  <si>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</si>
  <si>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</si>
  <si>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</si>
  <si>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</si>
  <si>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</si>
  <si>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</si>
  <si>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</si>
  <si>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</si>
  <si>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</si>
  <si>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</si>
  <si>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</si>
  <si>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</si>
  <si>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</si>
  <si>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</si>
  <si>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</si>
  <si>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</si>
  <si>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</si>
  <si>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</si>
  <si>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</si>
  <si>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</si>
  <si>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</si>
  <si>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</si>
  <si>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</si>
  <si>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</si>
  <si>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</si>
  <si>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</si>
  <si>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</si>
  <si>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</si>
  <si>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</si>
  <si>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</si>
  <si>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</si>
  <si>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</si>
  <si>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</si>
  <si>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</si>
  <si>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</si>
  <si>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</si>
  <si>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</si>
  <si>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</si>
  <si>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</si>
  <si>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</si>
  <si>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</si>
  <si>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</si>
  <si>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</si>
  <si>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</si>
  <si>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</si>
  <si>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</si>
  <si>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</si>
  <si>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</si>
  <si>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</si>
  <si>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</si>
  <si>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</si>
  <si>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</si>
  <si>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</si>
  <si>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</si>
  <si>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</si>
  <si>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</si>
  <si>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</si>
  <si>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</si>
  <si>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</si>
  <si>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</si>
  <si>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</si>
  <si>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</si>
  <si>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</si>
  <si>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</si>
  <si>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</si>
  <si>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</si>
  <si>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</si>
  <si>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</si>
  <si>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</si>
  <si>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</si>
  <si>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</si>
  <si>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</si>
  <si>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</si>
  <si>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</si>
  <si>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</si>
  <si>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</si>
  <si>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</si>
  <si>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</si>
  <si>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</si>
  <si>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</si>
  <si>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</si>
  <si>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</si>
  <si>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</si>
  <si>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</si>
  <si>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</si>
  <si>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</si>
  <si>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</si>
  <si>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</si>
  <si>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</si>
  <si>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</si>
  <si>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</si>
  <si>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</si>
  <si>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</si>
  <si>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</si>
  <si>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</si>
  <si>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</si>
  <si>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</si>
  <si>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</si>
  <si>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</si>
  <si>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</si>
  <si>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</si>
  <si>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</si>
  <si>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</si>
  <si>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</si>
  <si>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</si>
  <si>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</si>
  <si>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</si>
  <si>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</si>
  <si>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</si>
  <si>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</si>
  <si>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</si>
  <si>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</si>
  <si>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</si>
  <si>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</si>
  <si>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</si>
  <si>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</si>
  <si>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</si>
  <si>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</si>
  <si>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</si>
  <si>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</si>
  <si>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</si>
  <si>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</si>
  <si>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</si>
  <si>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</si>
  <si>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</si>
  <si>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</si>
  <si>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</si>
  <si>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</si>
  <si>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</si>
  <si>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</si>
  <si>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</si>
  <si>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</si>
  <si>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</si>
  <si>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</si>
  <si>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</si>
  <si>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</si>
  <si>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</si>
  <si>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</si>
  <si>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</si>
  <si>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</si>
  <si>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</si>
  <si>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</si>
  <si>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</si>
  <si>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</si>
  <si>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</si>
  <si>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</si>
  <si>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</si>
  <si>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</si>
  <si>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</si>
  <si>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</si>
  <si>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</si>
  <si>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</si>
  <si>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</si>
  <si>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</si>
  <si>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</si>
  <si>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</si>
  <si>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</si>
  <si>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</si>
  <si>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</si>
  <si>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</si>
  <si>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</si>
  <si>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</si>
  <si>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</si>
  <si>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</si>
  <si>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</si>
  <si>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</si>
  <si>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</si>
  <si>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</si>
  <si>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</si>
  <si>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</si>
  <si>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</si>
  <si>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</si>
  <si>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</si>
  <si>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</si>
  <si>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</si>
  <si>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</si>
  <si>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</si>
  <si>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</si>
  <si>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</si>
  <si>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</si>
  <si>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</si>
  <si>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</si>
  <si>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</si>
  <si>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</si>
  <si>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</si>
  <si>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</si>
  <si>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</si>
  <si>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</si>
  <si>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</si>
  <si>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</si>
  <si>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</si>
  <si>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</si>
  <si>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</si>
  <si>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</si>
  <si>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</si>
  <si>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</si>
  <si>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</si>
  <si>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</si>
  <si>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</si>
  <si>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</si>
  <si>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</si>
  <si>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</si>
  <si>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</si>
  <si>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</si>
  <si>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</si>
  <si>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</si>
  <si>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</si>
  <si>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</si>
  <si>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</si>
  <si>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</si>
  <si>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</si>
  <si>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</si>
  <si>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</si>
  <si>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</si>
  <si>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</si>
  <si>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</si>
  <si>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</si>
  <si>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</si>
  <si>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</si>
  <si>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</si>
  <si>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</si>
  <si>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</si>
  <si>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</si>
  <si>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</si>
  <si>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</si>
  <si>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</si>
  <si>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</si>
  <si>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</si>
  <si>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</si>
  <si>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</si>
  <si>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</si>
  <si>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</si>
  <si>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</si>
  <si>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</si>
  <si>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</si>
  <si>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</si>
  <si>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</si>
  <si>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</si>
  <si>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</si>
  <si>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</si>
  <si>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</si>
  <si>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</si>
  <si>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</si>
  <si>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</si>
  <si>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</si>
  <si>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</si>
  <si>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</si>
  <si>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</si>
  <si>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</si>
  <si>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</si>
  <si>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</si>
  <si>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</si>
  <si>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</si>
  <si>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</si>
  <si>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</si>
  <si>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</si>
  <si>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</si>
  <si>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</si>
  <si>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</si>
  <si>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</si>
  <si>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</si>
  <si>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</si>
  <si>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</si>
  <si>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</si>
  <si>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</si>
  <si>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</si>
  <si>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</si>
  <si>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</si>
  <si>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</si>
  <si>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</si>
  <si>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</si>
  <si>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</si>
  <si>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</si>
  <si>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</si>
  <si>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</si>
  <si>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</si>
  <si>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</si>
  <si>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</si>
  <si>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</si>
  <si>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</si>
  <si>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</si>
  <si>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</si>
  <si>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</si>
  <si>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</si>
  <si>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</si>
  <si>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</si>
  <si>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</si>
  <si>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</si>
  <si>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</si>
  <si>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</si>
  <si>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</si>
  <si>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</si>
  <si>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</si>
  <si>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</si>
  <si>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</si>
  <si>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</si>
  <si>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</si>
  <si>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</si>
  <si>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</si>
  <si>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</si>
  <si>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</si>
  <si>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</si>
  <si>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</si>
  <si>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</si>
  <si>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</si>
  <si>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</si>
  <si>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</si>
  <si>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</si>
  <si>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</si>
  <si>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</si>
  <si>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</si>
  <si>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</si>
  <si>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</si>
  <si>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</si>
  <si>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</si>
  <si>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</si>
  <si>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</si>
  <si>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</si>
  <si>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</si>
  <si>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</si>
  <si>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</si>
  <si>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</si>
  <si>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</si>
  <si>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</si>
  <si>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</si>
  <si>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</si>
  <si>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</si>
  <si>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</si>
  <si>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</si>
  <si>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</si>
  <si>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</si>
  <si>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</si>
  <si>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</si>
  <si>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</si>
  <si>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</si>
  <si>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</si>
  <si>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</si>
  <si>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</si>
  <si>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</si>
  <si>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</si>
  <si>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</si>
  <si>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</si>
  <si>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</si>
  <si>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</si>
  <si>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</si>
  <si>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</si>
  <si>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</si>
  <si>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</si>
  <si>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</si>
  <si>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</si>
  <si>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</si>
  <si>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</si>
  <si>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</si>
  <si>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</si>
  <si>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</si>
  <si>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</si>
  <si>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</si>
  <si>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</si>
  <si>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</si>
  <si>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</si>
  <si>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</si>
  <si>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</si>
  <si>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</si>
  <si>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</si>
  <si>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</si>
  <si>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</si>
  <si>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</si>
  <si>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</si>
  <si>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</si>
  <si>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</si>
  <si>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</si>
  <si>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</si>
  <si>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</si>
  <si>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</si>
  <si>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</si>
  <si>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</si>
  <si>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</si>
  <si>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</si>
  <si>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</si>
  <si>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</si>
  <si>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</si>
  <si>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</si>
  <si>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</si>
  <si>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</si>
  <si>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</si>
  <si>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</si>
  <si>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</si>
  <si>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</si>
  <si>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</si>
  <si>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</si>
  <si>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</si>
  <si>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</si>
  <si>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</si>
  <si>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</si>
  <si>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</si>
  <si>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</si>
  <si>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</si>
  <si>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</si>
  <si>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</si>
  <si>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</si>
  <si>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</si>
  <si>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</si>
  <si>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</si>
  <si>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</si>
  <si>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</si>
  <si>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</si>
  <si>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</si>
  <si>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</si>
  <si>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</si>
  <si>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</si>
  <si>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</si>
  <si>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</si>
  <si>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</si>
  <si>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</si>
  <si>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</si>
  <si>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</si>
  <si>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</si>
  <si>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</si>
  <si>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</si>
  <si>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</si>
  <si>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</si>
  <si>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</si>
  <si>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</si>
  <si>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</si>
  <si>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</si>
  <si>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</si>
  <si>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</si>
  <si>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</si>
  <si>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</si>
  <si>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</si>
  <si>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</si>
  <si>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</si>
  <si>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</si>
  <si>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</si>
  <si>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</si>
  <si>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</si>
  <si>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</si>
  <si>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</si>
  <si>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</si>
  <si>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</si>
  <si>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</si>
  <si>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</si>
  <si>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</si>
  <si>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</si>
  <si>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</si>
  <si>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</si>
  <si>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</si>
  <si>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</si>
  <si>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</si>
  <si>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</si>
  <si>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</si>
  <si>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</si>
  <si>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</si>
  <si>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</si>
  <si>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</si>
  <si>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</si>
  <si>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</si>
  <si>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</si>
  <si>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</si>
  <si>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</si>
  <si>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</si>
  <si>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</si>
  <si>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</si>
  <si>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</si>
  <si>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</si>
  <si>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</si>
  <si>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</si>
  <si>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</si>
  <si>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</si>
  <si>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</si>
  <si>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</si>
  <si>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</si>
  <si>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</si>
  <si>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</si>
  <si>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</si>
  <si>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</si>
  <si>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</si>
  <si>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</si>
  <si>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</si>
  <si>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</si>
  <si>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</si>
  <si>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</si>
  <si>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</si>
  <si>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</si>
  <si>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</si>
  <si>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</si>
  <si>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</si>
  <si>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</si>
  <si>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</si>
  <si>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</si>
  <si>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</si>
  <si>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</si>
  <si>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</si>
  <si>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</si>
  <si>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</si>
  <si>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</si>
  <si>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</si>
  <si>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</si>
  <si>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</si>
  <si>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</si>
  <si>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</si>
  <si>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</si>
  <si>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</si>
  <si>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</si>
  <si>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</si>
  <si>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</si>
  <si>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</si>
  <si>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</si>
  <si>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</si>
  <si>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</si>
  <si>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</si>
  <si>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</si>
  <si>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</si>
  <si>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</si>
  <si>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</si>
  <si>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</si>
  <si>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</si>
  <si>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</si>
  <si>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</si>
  <si>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</si>
  <si>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</si>
  <si>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</si>
  <si>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</si>
  <si>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</si>
  <si>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</si>
  <si>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</si>
  <si>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</si>
  <si>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</si>
  <si>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</si>
  <si>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</si>
  <si>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</si>
  <si>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</si>
  <si>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</si>
  <si>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</si>
  <si>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</si>
  <si>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</si>
  <si>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</si>
  <si>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</si>
  <si>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</si>
  <si>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</si>
  <si>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</si>
  <si>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</si>
  <si>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</si>
  <si>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</si>
  <si>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</si>
  <si>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</si>
  <si>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</si>
  <si>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</si>
  <si>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</si>
  <si>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</si>
  <si>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</si>
  <si>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</si>
  <si>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</si>
  <si>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</si>
  <si>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</si>
  <si>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</si>
  <si>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</si>
  <si>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</si>
  <si>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</si>
  <si>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</si>
  <si>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</si>
  <si>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</si>
  <si>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</si>
  <si>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</si>
  <si>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</si>
  <si>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</si>
  <si>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</si>
  <si>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</si>
  <si>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</si>
  <si>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</si>
  <si>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</si>
  <si>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</si>
  <si>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</si>
  <si>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</si>
  <si>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</si>
  <si>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</si>
  <si>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</si>
  <si>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</si>
  <si>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</si>
  <si>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</si>
  <si>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</si>
  <si>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</si>
  <si>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</si>
  <si>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</si>
  <si>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</si>
  <si>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</si>
  <si>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</si>
  <si>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</si>
  <si>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</si>
  <si>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</si>
  <si>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</si>
  <si>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</si>
  <si>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</si>
  <si>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</si>
  <si>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</si>
  <si>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</si>
  <si>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</si>
  <si>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</si>
  <si>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</si>
  <si>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</si>
  <si>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</si>
  <si>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</si>
  <si>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</si>
  <si>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</si>
  <si>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</si>
  <si>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</si>
  <si>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</si>
  <si>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</si>
  <si>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</si>
  <si>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</si>
  <si>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</si>
  <si>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</si>
  <si>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</si>
  <si>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</si>
  <si>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</si>
  <si>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</si>
  <si>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</si>
  <si>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</si>
  <si>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</si>
  <si>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</si>
  <si>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</si>
  <si>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</si>
  <si>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</si>
  <si>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</si>
  <si>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</si>
  <si>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</si>
  <si>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</si>
  <si>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</si>
  <si>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</si>
  <si>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</si>
  <si>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</si>
  <si>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</si>
  <si>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</si>
  <si>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</si>
  <si>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</si>
  <si>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</si>
  <si>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</si>
  <si>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</si>
  <si>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</si>
  <si>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</si>
  <si>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</si>
  <si>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</si>
  <si>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</si>
  <si>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</si>
  <si>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</si>
  <si>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</si>
  <si>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</si>
  <si>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</si>
  <si>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</si>
  <si>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</si>
  <si>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</si>
  <si>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</si>
  <si>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</si>
  <si>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</si>
  <si>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</si>
  <si>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</si>
  <si>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</si>
  <si>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</si>
  <si>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</si>
  <si>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</si>
  <si>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</si>
  <si>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</si>
  <si>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</si>
  <si>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</si>
  <si>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</si>
  <si>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</si>
  <si>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</si>
  <si>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</si>
  <si>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</si>
  <si>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</si>
  <si>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</si>
  <si>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</si>
  <si>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</si>
  <si>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</si>
  <si>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</si>
  <si>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</si>
  <si>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</si>
  <si>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</si>
  <si>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</si>
  <si>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</si>
  <si>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</si>
  <si>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</si>
  <si>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</si>
  <si>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</si>
  <si>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</si>
  <si>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</si>
  <si>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</si>
  <si>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</si>
  <si>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</si>
  <si>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</si>
  <si>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</si>
  <si>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</si>
  <si>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</si>
  <si>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</si>
  <si>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</si>
  <si>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</si>
  <si>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</si>
  <si>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</si>
  <si>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</si>
  <si>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</si>
  <si>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</si>
  <si>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</si>
  <si>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</si>
  <si>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</si>
  <si>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</si>
  <si>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</si>
  <si>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</si>
  <si>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</si>
  <si>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</si>
  <si>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</si>
  <si>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</si>
  <si>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</si>
  <si>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</si>
  <si>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</si>
  <si>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</si>
  <si>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</si>
  <si>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</si>
  <si>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</si>
  <si>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</si>
  <si>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</si>
  <si>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</si>
  <si>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</si>
  <si>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</si>
  <si>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</si>
  <si>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</si>
  <si>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</si>
  <si>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</si>
  <si>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</si>
  <si>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</si>
  <si>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</si>
  <si>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</si>
  <si>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</si>
  <si>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</si>
  <si>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</si>
  <si>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</si>
  <si>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</si>
  <si>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</si>
  <si>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</si>
  <si>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</si>
  <si>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</si>
  <si>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</si>
  <si>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</si>
  <si>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</si>
  <si>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</si>
  <si>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</si>
  <si>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</si>
  <si>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</si>
  <si>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</si>
  <si>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</si>
  <si>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</si>
  <si>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</si>
  <si>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</si>
  <si>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</si>
  <si>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</si>
  <si>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</si>
  <si>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</si>
  <si>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</si>
  <si>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</si>
  <si>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</si>
  <si>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</si>
  <si>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</si>
  <si>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</si>
  <si>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</si>
  <si>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</si>
  <si>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</si>
  <si>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</si>
  <si>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</si>
  <si>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</si>
  <si>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</si>
  <si>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</si>
  <si>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</si>
  <si>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</si>
  <si>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</si>
  <si>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</si>
  <si>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</si>
  <si>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</si>
  <si>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</si>
  <si>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</si>
  <si>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</si>
  <si>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</si>
  <si>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</si>
  <si>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</si>
  <si>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</si>
  <si>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</si>
  <si>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</si>
  <si>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</si>
  <si>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</si>
  <si>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</si>
  <si>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</si>
  <si>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</si>
  <si>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</si>
  <si>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</si>
  <si>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</si>
  <si>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</si>
  <si>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</si>
  <si>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</si>
  <si>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</si>
  <si>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</si>
  <si>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</si>
  <si>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</si>
  <si>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</si>
  <si>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</si>
  <si>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</si>
  <si>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</si>
  <si>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</si>
  <si>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</si>
  <si>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</si>
  <si>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</si>
  <si>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</si>
  <si>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</si>
  <si>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</si>
  <si>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</si>
  <si>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</si>
  <si>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</si>
  <si>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</si>
  <si>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</si>
  <si>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</si>
  <si>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</si>
  <si>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</si>
  <si>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</si>
  <si>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</si>
  <si>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</si>
  <si>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</si>
  <si>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</si>
  <si>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</si>
  <si>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</si>
  <si>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</si>
  <si>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</si>
  <si>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</si>
  <si>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</si>
  <si>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</si>
  <si>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</si>
  <si>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</si>
  <si>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</si>
  <si>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</si>
  <si>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</si>
  <si>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</si>
  <si>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</si>
  <si>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</si>
  <si>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</si>
  <si>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</si>
  <si>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</si>
  <si>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</si>
  <si>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</si>
  <si>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</si>
  <si>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</si>
  <si>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</si>
  <si>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</si>
  <si>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</si>
  <si>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</si>
  <si>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</si>
  <si>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</si>
  <si>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</si>
  <si>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</si>
  <si>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</si>
  <si>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</si>
  <si>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</si>
  <si>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</si>
  <si>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</si>
  <si>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</si>
  <si>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</si>
  <si>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</si>
  <si>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</si>
  <si>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</si>
  <si>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</si>
  <si>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</si>
  <si>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</si>
  <si>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</si>
  <si>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</si>
  <si>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</si>
  <si>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</si>
  <si>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</si>
  <si>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</si>
  <si>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</si>
  <si>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</si>
  <si>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</si>
  <si>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</si>
  <si>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</si>
  <si>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</si>
  <si>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</si>
  <si>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</si>
  <si>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</si>
  <si>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</si>
  <si>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</si>
  <si>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</si>
  <si>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</si>
  <si>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</si>
  <si>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</si>
  <si>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</si>
  <si>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</si>
  <si>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</si>
  <si>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</si>
  <si>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</si>
  <si>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</si>
  <si>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</si>
  <si>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</si>
  <si>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</si>
  <si>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</si>
  <si>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</si>
  <si>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</si>
  <si>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</si>
  <si>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</si>
  <si>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</si>
  <si>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</si>
  <si>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</si>
  <si>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</si>
  <si>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</si>
  <si>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</si>
  <si>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</si>
  <si>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</si>
  <si>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</si>
  <si>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</si>
  <si>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</si>
  <si>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</si>
  <si>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</si>
  <si>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</si>
  <si>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</si>
  <si>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</si>
  <si>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</si>
  <si>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</si>
  <si>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</si>
  <si>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</si>
  <si>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</si>
  <si>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</si>
  <si>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</si>
  <si>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</si>
  <si>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</si>
  <si>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</si>
  <si>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</si>
  <si>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</si>
  <si>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</si>
  <si>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</si>
  <si>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</si>
  <si>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</si>
  <si>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</si>
  <si>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</si>
  <si>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</si>
  <si>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</si>
  <si>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</si>
  <si>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</si>
  <si>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</si>
  <si>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</si>
  <si>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</si>
  <si>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</si>
  <si>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</si>
  <si>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</si>
  <si>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</si>
  <si>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</si>
  <si>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</si>
  <si>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</si>
  <si>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</si>
  <si>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</si>
  <si>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</si>
  <si>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</si>
  <si>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</si>
  <si>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</si>
  <si>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</si>
  <si>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</si>
  <si>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</si>
  <si>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</si>
  <si>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</si>
  <si>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</si>
  <si>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</si>
  <si>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</si>
  <si>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</si>
  <si>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</si>
  <si>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</si>
  <si>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</si>
  <si>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</si>
  <si>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</si>
  <si>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</si>
  <si>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</si>
  <si>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</si>
  <si>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</si>
  <si>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</si>
  <si>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</si>
  <si>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</si>
  <si>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</si>
  <si>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</si>
  <si>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</si>
  <si>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</si>
  <si>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</si>
  <si>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</si>
  <si>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</si>
  <si>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</si>
  <si>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</si>
  <si>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</si>
  <si>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</si>
  <si>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</si>
  <si>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</si>
  <si>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</si>
  <si>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</si>
  <si>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</si>
  <si>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</si>
  <si>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</si>
  <si>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</si>
  <si>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</si>
  <si>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</si>
  <si>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</si>
  <si>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</si>
  <si>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</si>
  <si>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</si>
  <si>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</si>
  <si>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</si>
  <si>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</si>
  <si>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</si>
  <si>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</si>
  <si>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</si>
  <si>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</si>
  <si>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</si>
  <si>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</si>
  <si>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</si>
  <si>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</si>
  <si>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</si>
  <si>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</si>
  <si>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</si>
  <si>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</si>
  <si>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</si>
  <si>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</si>
  <si>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</si>
  <si>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</si>
  <si>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</si>
  <si>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</si>
  <si>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</si>
  <si>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</si>
  <si>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</si>
  <si>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</si>
  <si>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</si>
  <si>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</si>
  <si>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</si>
  <si>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</si>
  <si>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</si>
  <si>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</si>
  <si>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</si>
  <si>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</si>
  <si>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</si>
  <si>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</si>
  <si>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</si>
  <si>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</si>
  <si>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</si>
  <si>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</si>
  <si>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</si>
  <si>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</si>
  <si>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</si>
  <si>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</si>
  <si>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</si>
  <si>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</si>
  <si>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</si>
  <si>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</si>
  <si>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</si>
  <si>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</si>
  <si>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</si>
  <si>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</si>
  <si>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</si>
  <si>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</si>
  <si>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</si>
  <si>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</si>
  <si>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</si>
  <si>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</si>
  <si>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</si>
  <si>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</si>
  <si>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</si>
  <si>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</si>
  <si>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</si>
  <si>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</si>
  <si>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</si>
  <si>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</si>
  <si>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</si>
  <si>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</si>
  <si>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</si>
  <si>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</si>
  <si>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</si>
  <si>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</si>
  <si>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</si>
  <si>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</si>
  <si>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</si>
  <si>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</si>
  <si>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</si>
  <si>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</si>
  <si>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</si>
  <si>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</si>
  <si>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</si>
  <si>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</si>
  <si>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</si>
  <si>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</si>
  <si>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</si>
  <si>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</si>
  <si>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</si>
  <si>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</si>
  <si>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</si>
  <si>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</si>
  <si>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</si>
  <si>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</si>
  <si>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</si>
  <si>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</si>
  <si>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</si>
  <si>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</si>
  <si>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</si>
  <si>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</si>
  <si>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</si>
  <si>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</si>
  <si>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</si>
  <si>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</si>
  <si>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</si>
  <si>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</si>
  <si>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</si>
  <si>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</si>
  <si>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</si>
  <si>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</si>
  <si>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</si>
  <si>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</si>
  <si>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</si>
  <si>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</si>
  <si>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</si>
  <si>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</si>
  <si>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</si>
  <si>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</si>
  <si>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</si>
  <si>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</si>
  <si>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</si>
  <si>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</si>
  <si>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</si>
  <si>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</si>
  <si>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</si>
  <si>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</si>
  <si>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</si>
  <si>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</si>
  <si>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</si>
  <si>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</si>
  <si>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</si>
  <si>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</si>
  <si>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</si>
  <si>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</si>
  <si>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</si>
  <si>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</si>
  <si>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</si>
  <si>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</si>
  <si>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</si>
  <si>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</si>
  <si>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</si>
  <si>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</si>
  <si>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</si>
  <si>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</si>
  <si>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</si>
  <si>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</si>
  <si>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</si>
  <si>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</si>
  <si>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</si>
  <si>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</si>
  <si>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</si>
  <si>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</si>
  <si>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</si>
  <si>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</si>
  <si>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</si>
  <si>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</si>
  <si>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</si>
  <si>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</si>
  <si>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</si>
  <si>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</si>
  <si>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</si>
  <si>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</si>
  <si>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</si>
  <si>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</si>
  <si>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</si>
  <si>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</si>
  <si>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</si>
  <si>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</si>
  <si>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</si>
  <si>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</si>
  <si>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</si>
  <si>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</si>
  <si>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</si>
  <si>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</si>
  <si>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</si>
  <si>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</si>
  <si>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</si>
  <si>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</si>
  <si>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</si>
  <si>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</si>
  <si>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</si>
  <si>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</si>
  <si>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</si>
  <si>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</si>
  <si>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</si>
  <si>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</si>
  <si>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</si>
  <si>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</si>
  <si>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</si>
  <si>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</si>
  <si>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</si>
  <si>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</si>
  <si>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</si>
  <si>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</si>
  <si>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</si>
  <si>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</si>
  <si>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</si>
  <si>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</si>
  <si>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</si>
  <si>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</si>
  <si>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</si>
  <si>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</si>
  <si>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</si>
  <si>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</si>
  <si>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</si>
  <si>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</si>
  <si>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</si>
  <si>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</si>
  <si>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</si>
  <si>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</si>
  <si>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</si>
  <si>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</si>
  <si>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</si>
  <si>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</si>
  <si>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</si>
  <si>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</si>
  <si>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</si>
  <si>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</si>
  <si>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</si>
  <si>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</si>
  <si>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</si>
  <si>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</si>
  <si>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</si>
  <si>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</si>
  <si>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</si>
  <si>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</si>
  <si>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</si>
  <si>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</si>
  <si>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</si>
  <si>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</si>
  <si>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</si>
  <si>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</si>
  <si>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</si>
  <si>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</si>
  <si>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</si>
  <si>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</si>
  <si>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</si>
  <si>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</si>
  <si>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</si>
  <si>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</si>
  <si>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</si>
  <si>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</si>
  <si>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</si>
  <si>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</si>
  <si>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</si>
  <si>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</si>
  <si>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</si>
  <si>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</si>
  <si>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</si>
  <si>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</si>
  <si>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</si>
  <si>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</si>
  <si>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</si>
  <si>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</si>
  <si>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</si>
  <si>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</si>
  <si>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</si>
  <si>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</si>
  <si>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</si>
  <si>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</si>
  <si>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</si>
  <si>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</si>
  <si>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</si>
  <si>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</si>
  <si>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</si>
  <si>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</si>
  <si>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</si>
  <si>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</si>
  <si>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</si>
  <si>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</si>
  <si>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</si>
  <si>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</si>
  <si>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</si>
  <si>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</si>
  <si>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</si>
  <si>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</si>
  <si>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</si>
  <si>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</si>
  <si>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</si>
  <si>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</si>
  <si>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</si>
  <si>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</si>
  <si>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</si>
  <si>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</si>
  <si>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</si>
  <si>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</si>
  <si>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</si>
  <si>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</si>
  <si>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</si>
  <si>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</si>
  <si>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</si>
  <si>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</si>
  <si>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</si>
  <si>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</si>
  <si>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</si>
  <si>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</si>
  <si>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</si>
  <si>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</si>
  <si>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</si>
  <si>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</si>
  <si>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</si>
  <si>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</si>
  <si>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</si>
  <si>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</si>
  <si>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</si>
  <si>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</si>
  <si>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</si>
  <si>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</si>
  <si>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</si>
  <si>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</si>
  <si>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</si>
  <si>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</si>
  <si>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</si>
  <si>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</si>
  <si>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</si>
  <si>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</si>
  <si>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</si>
  <si>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</si>
  <si>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</si>
  <si>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</si>
  <si>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</si>
  <si>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</si>
  <si>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</si>
  <si>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</si>
  <si>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</si>
  <si>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</si>
  <si>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</si>
  <si>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</si>
  <si>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</si>
  <si>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</si>
  <si>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</si>
  <si>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</si>
  <si>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</si>
  <si>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</si>
  <si>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</si>
  <si>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</si>
  <si>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</si>
  <si>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</si>
  <si>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</si>
  <si>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</si>
  <si>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</si>
  <si>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</si>
  <si>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</si>
  <si>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</si>
  <si>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</si>
  <si>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</si>
  <si>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</si>
  <si>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</si>
  <si>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</si>
  <si>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</si>
  <si>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</si>
  <si>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</si>
  <si>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</si>
  <si>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</si>
  <si>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</si>
  <si>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</si>
  <si>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</si>
  <si>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</si>
  <si>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</si>
  <si>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</si>
  <si>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</si>
  <si>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</si>
  <si>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</si>
  <si>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</si>
  <si>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</si>
  <si>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</si>
  <si>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</si>
  <si>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</si>
  <si>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</si>
  <si>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</si>
  <si>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</si>
  <si>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</si>
  <si>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</si>
  <si>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</si>
  <si>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</si>
  <si>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</si>
  <si>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</si>
  <si>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</si>
  <si>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</si>
  <si>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</si>
  <si>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</si>
  <si>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</si>
  <si>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</si>
  <si>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</si>
  <si>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</si>
  <si>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</si>
  <si>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</si>
  <si>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</si>
  <si>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</si>
  <si>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</si>
  <si>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</si>
  <si>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</si>
  <si>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</si>
  <si>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</si>
  <si>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</si>
  <si>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</si>
  <si>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</si>
  <si>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</si>
  <si>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</si>
  <si>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</si>
  <si>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</si>
  <si>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</si>
  <si>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</si>
  <si>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</si>
  <si>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</si>
  <si>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</si>
  <si>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</si>
  <si>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</si>
  <si>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</si>
  <si>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</si>
  <si>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</si>
  <si>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</si>
  <si>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</si>
  <si>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</si>
  <si>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</si>
  <si>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</si>
  <si>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</si>
  <si>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</si>
  <si>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</si>
  <si>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</si>
  <si>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</si>
  <si>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</si>
  <si>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</si>
  <si>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</si>
  <si>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</si>
  <si>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</si>
  <si>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</si>
  <si>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</si>
  <si>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</si>
  <si>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</si>
  <si>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</si>
  <si>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</si>
  <si>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</si>
  <si>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</si>
  <si>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</si>
  <si>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</si>
  <si>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</si>
  <si>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</si>
  <si>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</si>
  <si>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</si>
  <si>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</si>
  <si>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</si>
  <si>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</si>
  <si>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</si>
  <si>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</si>
  <si>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</si>
  <si>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</si>
  <si>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</si>
  <si>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</si>
  <si>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</si>
  <si>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</si>
  <si>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</si>
  <si>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</si>
  <si>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</si>
  <si>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</si>
  <si>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</si>
  <si>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</si>
  <si>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</si>
  <si>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</si>
  <si>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</si>
  <si>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</si>
  <si>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</si>
  <si>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</si>
  <si>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</si>
  <si>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</si>
  <si>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</si>
  <si>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</si>
  <si>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</si>
  <si>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</si>
  <si>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</si>
  <si>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</si>
  <si>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</si>
  <si>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</si>
  <si>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</si>
  <si>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</si>
  <si>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</si>
  <si>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</si>
  <si>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</si>
  <si>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</si>
  <si>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</si>
  <si>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</si>
  <si>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</si>
  <si>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</si>
  <si>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</si>
  <si>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</si>
  <si>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</si>
  <si>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</si>
  <si>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</si>
  <si>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</si>
  <si>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</si>
  <si>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</si>
  <si>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</si>
  <si>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</si>
  <si>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</si>
  <si>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</si>
  <si>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</si>
  <si>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</si>
  <si>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</si>
  <si>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</si>
  <si>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</si>
  <si>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</si>
  <si>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</si>
  <si>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</si>
  <si>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</si>
  <si>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</si>
  <si>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</si>
  <si>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</si>
  <si>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</si>
  <si>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</si>
  <si>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</si>
  <si>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</si>
  <si>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</si>
  <si>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</si>
  <si>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</si>
  <si>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</si>
  <si>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</si>
  <si>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</si>
  <si>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</si>
  <si>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</si>
  <si>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</si>
  <si>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</si>
  <si>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</si>
  <si>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</si>
  <si>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</si>
  <si>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</si>
  <si>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</si>
  <si>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</si>
  <si>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</si>
  <si>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</si>
  <si>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</si>
  <si>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</si>
  <si>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</si>
  <si>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</si>
  <si>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</si>
  <si>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</si>
  <si>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</si>
  <si>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</si>
  <si>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</si>
  <si>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</si>
  <si>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</si>
  <si>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</si>
  <si>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</si>
  <si>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</si>
  <si>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</si>
  <si>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</si>
  <si>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</si>
  <si>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</si>
  <si>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</si>
  <si>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</si>
  <si>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</si>
  <si>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</si>
  <si>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</si>
  <si>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</si>
  <si>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</si>
  <si>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</si>
  <si>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</si>
  <si>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</si>
  <si>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</si>
  <si>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</si>
  <si>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</si>
  <si>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</si>
  <si>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</si>
  <si>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</si>
  <si>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</si>
  <si>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</si>
  <si>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</si>
  <si>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</si>
  <si>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</si>
  <si>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</si>
  <si>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</si>
  <si>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</si>
  <si>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</si>
  <si>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</si>
  <si>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</si>
  <si>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</si>
  <si>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</si>
  <si>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</si>
  <si>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</si>
  <si>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</si>
  <si>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</si>
  <si>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</si>
  <si>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</si>
  <si>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</si>
  <si>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</si>
  <si>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</si>
  <si>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</si>
  <si>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</si>
  <si>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</si>
  <si>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</si>
  <si>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</si>
  <si>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</si>
  <si>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</si>
  <si>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</si>
  <si>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</si>
  <si>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</si>
  <si>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</si>
  <si>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</si>
  <si>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</si>
  <si>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</si>
  <si>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</si>
  <si>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</si>
  <si>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</si>
  <si>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</si>
  <si>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</si>
  <si>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</si>
  <si>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</si>
  <si>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</si>
  <si>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</si>
  <si>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</si>
  <si>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</si>
  <si>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</si>
  <si>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</si>
  <si>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</si>
  <si>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</si>
  <si>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</si>
  <si>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</si>
  <si>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</si>
  <si>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</si>
  <si>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</si>
  <si>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</si>
  <si>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</si>
  <si>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</si>
  <si>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</si>
  <si>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</si>
  <si>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</si>
  <si>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</si>
  <si>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</si>
  <si>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</si>
  <si>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</si>
  <si>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</si>
  <si>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</si>
  <si>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</si>
  <si>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</si>
  <si>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</si>
  <si>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</si>
  <si>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</si>
  <si>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</si>
  <si>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</si>
  <si>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</si>
  <si>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</si>
  <si>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</si>
  <si>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</si>
  <si>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</si>
  <si>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</si>
  <si>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</si>
  <si>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</si>
  <si>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</si>
  <si>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</si>
  <si>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</si>
  <si>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</si>
  <si>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</si>
  <si>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</si>
  <si>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</si>
  <si>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</si>
  <si>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</si>
  <si>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</si>
  <si>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</si>
  <si>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</si>
  <si>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</si>
  <si>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</si>
  <si>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</si>
  <si>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</si>
  <si>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</si>
  <si>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</si>
  <si>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</si>
  <si>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</si>
  <si>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</si>
  <si>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</si>
  <si>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</si>
  <si>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</si>
  <si>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</si>
  <si>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</si>
  <si>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</si>
  <si>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</si>
  <si>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</si>
  <si>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</si>
  <si>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</si>
  <si>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</si>
  <si>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</si>
  <si>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</si>
  <si>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</si>
  <si>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</si>
  <si>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</si>
  <si>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</si>
  <si>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</si>
  <si>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</si>
  <si>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</si>
  <si>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</si>
  <si>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</si>
  <si>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</si>
  <si>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</si>
  <si>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</si>
  <si>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</si>
  <si>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</si>
  <si>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</si>
  <si>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</si>
  <si>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</si>
  <si>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</si>
  <si>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</si>
  <si>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</si>
  <si>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</si>
  <si>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</si>
  <si>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</si>
  <si>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</si>
  <si>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</si>
  <si>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</si>
  <si>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</si>
  <si>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</si>
  <si>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</si>
  <si>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</si>
  <si>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</si>
  <si>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</si>
  <si>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</si>
  <si>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</si>
  <si>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</si>
  <si>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</si>
  <si>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</si>
  <si>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</si>
  <si>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</si>
  <si>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</si>
  <si>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</si>
  <si>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</si>
  <si>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</si>
  <si>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</si>
  <si>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</si>
  <si>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</si>
  <si>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</si>
  <si>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</si>
  <si>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</si>
  <si>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</si>
  <si>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</si>
  <si>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</si>
  <si>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</si>
  <si>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</si>
  <si>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</si>
  <si>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</si>
  <si>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</si>
  <si>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</si>
  <si>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</si>
  <si>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</si>
  <si>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</si>
  <si>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</si>
  <si>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</si>
  <si>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</si>
  <si>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</si>
  <si>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</si>
  <si>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</si>
  <si>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</si>
  <si>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</si>
  <si>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</si>
  <si>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</si>
  <si>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</si>
  <si>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</si>
  <si>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</si>
  <si>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</si>
  <si>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</si>
  <si>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</si>
  <si>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</si>
  <si>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</si>
  <si>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</si>
  <si>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</si>
  <si>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</si>
  <si>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</si>
  <si>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</si>
  <si>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</si>
  <si>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</si>
  <si>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</si>
  <si>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</si>
  <si>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</si>
  <si>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</si>
  <si>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</si>
  <si>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</si>
  <si>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</si>
  <si>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</si>
  <si>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</si>
  <si>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</si>
  <si>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</si>
  <si>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</si>
  <si>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</si>
  <si>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</si>
  <si>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</si>
  <si>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</si>
  <si>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</si>
  <si>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</si>
  <si>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</si>
  <si>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</si>
  <si>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</si>
  <si>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</si>
  <si>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</si>
  <si>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</si>
  <si>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</si>
  <si>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</si>
  <si>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</si>
  <si>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</si>
  <si>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</si>
  <si>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</si>
  <si>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</si>
  <si>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</si>
  <si>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</si>
  <si>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</si>
  <si>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</si>
  <si>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</si>
  <si>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</si>
  <si>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</si>
  <si>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</si>
  <si>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</si>
  <si>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</si>
  <si>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</si>
  <si>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</si>
  <si>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</si>
  <si>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</si>
  <si>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</si>
  <si>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</si>
  <si>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</si>
  <si>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</si>
  <si>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</si>
  <si>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</si>
  <si>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</si>
  <si>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</si>
  <si>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</si>
  <si>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</si>
  <si>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</si>
  <si>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</si>
  <si>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</si>
  <si>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</si>
  <si>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</si>
  <si>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</si>
  <si>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</si>
  <si>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</si>
  <si>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</si>
  <si>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</si>
  <si>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</si>
  <si>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</si>
  <si>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</si>
  <si>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</si>
  <si>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</si>
  <si>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</si>
  <si>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</si>
  <si>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</si>
  <si>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</si>
  <si>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</si>
  <si>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</si>
  <si>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</si>
  <si>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</si>
  <si>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</si>
  <si>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</si>
  <si>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</si>
  <si>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</si>
  <si>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</si>
  <si>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</si>
  <si>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</si>
  <si>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</si>
  <si>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</si>
  <si>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</si>
  <si>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</si>
  <si>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</si>
  <si>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</si>
  <si>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</si>
  <si>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</si>
  <si>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</si>
  <si>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</si>
  <si>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</si>
  <si>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</si>
  <si>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</si>
  <si>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</si>
  <si>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</si>
  <si>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</si>
  <si>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</si>
  <si>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</si>
  <si>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</si>
  <si>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</si>
  <si>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</si>
  <si>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</si>
  <si>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</si>
  <si>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</si>
  <si>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</si>
  <si>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</si>
  <si>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</si>
  <si>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</si>
  <si>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</si>
  <si>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</si>
  <si>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</si>
  <si>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</si>
  <si>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</si>
  <si>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</si>
  <si>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</si>
  <si>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</si>
  <si>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</si>
  <si>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</si>
  <si>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</si>
  <si>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</si>
  <si>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</si>
  <si>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</si>
  <si>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</si>
  <si>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</si>
  <si>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</si>
  <si>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</si>
  <si>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</si>
  <si>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</si>
  <si>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</si>
  <si>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</si>
  <si>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</si>
  <si>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</si>
  <si>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</si>
  <si>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</si>
  <si>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</si>
  <si>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</si>
  <si>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</si>
  <si>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</si>
  <si>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</si>
  <si>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</si>
  <si>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</si>
  <si>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</si>
  <si>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</si>
  <si>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</si>
  <si>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</si>
  <si>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</si>
  <si>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</si>
  <si>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</si>
  <si>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</si>
  <si>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</si>
  <si>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</si>
  <si>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</si>
  <si>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</si>
  <si>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</si>
  <si>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</si>
  <si>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</si>
  <si>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</si>
  <si>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</si>
  <si>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</si>
  <si>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</si>
  <si>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</si>
  <si>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</si>
  <si>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</si>
  <si>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</si>
  <si>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</si>
  <si>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</si>
  <si>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</si>
  <si>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</si>
  <si>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</si>
  <si>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</si>
  <si>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</si>
  <si>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</si>
  <si>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</si>
  <si>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</si>
  <si>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</si>
  <si>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</si>
  <si>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</si>
  <si>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</si>
  <si>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</si>
  <si>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</si>
  <si>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</si>
  <si>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</si>
  <si>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</si>
  <si>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</si>
  <si>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</si>
  <si>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</si>
  <si>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</si>
  <si>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</si>
  <si>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</si>
  <si>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</si>
  <si>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</si>
  <si>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</si>
  <si>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</si>
  <si>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</si>
  <si>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</si>
  <si>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</si>
  <si>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</si>
  <si>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</si>
  <si>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</si>
  <si>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</si>
  <si>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</si>
  <si>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</si>
  <si>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</si>
  <si>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</si>
  <si>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</si>
  <si>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</si>
  <si>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</si>
  <si>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</si>
  <si>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</si>
  <si>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</si>
  <si>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</si>
  <si>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</si>
  <si>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</si>
  <si>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</si>
  <si>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</si>
  <si>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</si>
  <si>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</si>
  <si>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</si>
  <si>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</si>
  <si>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</si>
  <si>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</si>
  <si>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</si>
  <si>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</si>
  <si>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</si>
  <si>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</si>
  <si>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</si>
  <si>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</si>
  <si>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</si>
  <si>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</si>
  <si>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</si>
  <si>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</si>
  <si>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</si>
  <si>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</si>
  <si>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</si>
  <si>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</si>
  <si>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</si>
  <si>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</si>
  <si>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</si>
  <si>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</si>
  <si>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</si>
  <si>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</si>
  <si>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</si>
  <si>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</si>
  <si>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</si>
  <si>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</si>
  <si>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</si>
  <si>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</si>
  <si>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</si>
  <si>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</si>
  <si>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</si>
  <si>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</si>
  <si>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</si>
  <si>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</si>
  <si>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</si>
  <si>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</si>
  <si>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</si>
  <si>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</si>
  <si>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</si>
  <si>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</si>
  <si>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</si>
  <si>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</si>
  <si>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</si>
  <si>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</si>
  <si>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</si>
  <si>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</si>
  <si>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</si>
  <si>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</si>
  <si>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</si>
  <si>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</si>
  <si>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</si>
  <si>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</si>
  <si>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</si>
  <si>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</si>
  <si>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</si>
  <si>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</si>
  <si>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</si>
  <si>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</si>
  <si>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</si>
  <si>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</si>
  <si>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</si>
  <si>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</si>
  <si>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</si>
  <si>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</si>
  <si>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</si>
  <si>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</si>
  <si>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</si>
  <si>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</si>
  <si>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</si>
  <si>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</si>
  <si>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</si>
  <si>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</si>
  <si>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</si>
  <si>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</si>
  <si>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</si>
  <si>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</si>
  <si>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</si>
  <si>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</si>
  <si>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</si>
  <si>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</si>
  <si>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</si>
  <si>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</si>
  <si>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</si>
  <si>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</si>
  <si>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</si>
  <si>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</si>
  <si>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</si>
  <si>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</si>
  <si>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</si>
  <si>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</si>
  <si>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</si>
  <si>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</si>
  <si>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</si>
  <si>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</si>
  <si>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</si>
  <si>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</si>
  <si>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</si>
  <si>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</si>
  <si>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</si>
  <si>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</si>
  <si>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</si>
  <si>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</si>
  <si>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</si>
  <si>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</si>
  <si>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</si>
  <si>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</si>
  <si>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</si>
  <si>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</si>
  <si>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</si>
  <si>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</si>
  <si>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</si>
  <si>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</si>
  <si>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</si>
  <si>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</si>
  <si>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</si>
  <si>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</si>
  <si>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</si>
  <si>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</si>
  <si>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</si>
  <si>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</si>
  <si>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</si>
  <si>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</si>
  <si>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</si>
  <si>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</si>
  <si>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</si>
  <si>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</si>
  <si>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</si>
  <si>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</si>
  <si>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</si>
  <si>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</si>
  <si>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</si>
  <si>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</si>
  <si>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</si>
  <si>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</si>
  <si>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</si>
  <si>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</si>
  <si>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</si>
  <si>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</si>
  <si>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</si>
  <si>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</si>
  <si>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</si>
  <si>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</si>
  <si>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</si>
  <si>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</si>
  <si>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</si>
  <si>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</si>
  <si>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</si>
  <si>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</si>
  <si>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</si>
  <si>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</si>
  <si>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</si>
  <si>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</si>
  <si>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</si>
  <si>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</si>
  <si>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</si>
  <si>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</si>
  <si>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</si>
  <si>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</si>
  <si>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</si>
  <si>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</si>
  <si>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</si>
  <si>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</si>
  <si>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</si>
  <si>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</si>
  <si>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</si>
  <si>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</si>
  <si>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</si>
  <si>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</si>
  <si>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</si>
  <si>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</si>
  <si>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</si>
  <si>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</si>
  <si>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</si>
  <si>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</si>
  <si>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</si>
  <si>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</si>
  <si>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</si>
  <si>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</si>
  <si>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</si>
  <si>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</si>
  <si>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</si>
  <si>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</si>
  <si>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</si>
  <si>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</si>
  <si>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</si>
  <si>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</si>
  <si>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</si>
  <si>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</si>
  <si>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</si>
  <si>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</si>
  <si>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</si>
  <si>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</si>
  <si>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</si>
  <si>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</si>
  <si>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</si>
  <si>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</si>
  <si>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</si>
  <si>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</si>
  <si>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</si>
  <si>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</si>
  <si>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</si>
  <si>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</si>
  <si>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</si>
  <si>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</si>
  <si>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</si>
  <si>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</si>
  <si>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</si>
  <si>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</si>
  <si>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</si>
  <si>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</si>
  <si>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</si>
  <si>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</si>
  <si>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</si>
  <si>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</si>
  <si>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</si>
  <si>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</si>
  <si>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</si>
  <si>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</si>
  <si>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</si>
  <si>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</si>
  <si>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</si>
  <si>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</si>
  <si>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</si>
  <si>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</si>
  <si>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</si>
  <si>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</si>
  <si>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</si>
  <si>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</si>
  <si>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</si>
  <si>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</si>
  <si>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</si>
  <si>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</si>
  <si>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</si>
  <si>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</si>
  <si>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</si>
  <si>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</si>
  <si>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</si>
  <si>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</si>
  <si>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</si>
  <si>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</si>
  <si>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</si>
  <si>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</si>
  <si>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</si>
  <si>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</si>
  <si>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</si>
  <si>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</si>
  <si>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</si>
  <si>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</si>
  <si>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</si>
  <si>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</si>
  <si>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</si>
  <si>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</si>
  <si>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</si>
  <si>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</si>
  <si>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</si>
  <si>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</si>
  <si>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</si>
  <si>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</si>
  <si>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</si>
  <si>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</si>
  <si>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</si>
  <si>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</si>
  <si>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</si>
  <si>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</si>
  <si>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</si>
  <si>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</si>
  <si>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</si>
  <si>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</si>
  <si>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</si>
  <si>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</si>
  <si>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</si>
  <si>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</si>
  <si>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</si>
  <si>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</si>
  <si>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</si>
  <si>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</si>
  <si>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</si>
  <si>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</si>
  <si>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</si>
  <si>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</si>
  <si>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</si>
  <si>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</si>
  <si>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</si>
  <si>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</si>
  <si>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</si>
  <si>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</si>
  <si>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</si>
  <si>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</si>
  <si>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</si>
  <si>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</si>
  <si>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</si>
  <si>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</si>
  <si>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</si>
  <si>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</si>
  <si>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</si>
  <si>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</si>
  <si>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</si>
  <si>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</si>
  <si>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</si>
  <si>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</si>
  <si>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</si>
  <si>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</si>
  <si>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</si>
  <si>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</si>
  <si>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</si>
  <si>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</si>
  <si>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</si>
  <si>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</si>
  <si>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</si>
  <si>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</si>
  <si>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</si>
  <si>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</si>
  <si>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</si>
  <si>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</si>
  <si>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</si>
  <si>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</si>
  <si>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</si>
  <si>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</si>
  <si>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</si>
  <si>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</si>
  <si>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</si>
  <si>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</si>
  <si>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</si>
  <si>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</si>
  <si>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</si>
  <si>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</si>
  <si>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</si>
  <si>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</si>
  <si>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</si>
  <si>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</si>
  <si>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</si>
  <si>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</si>
  <si>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</si>
  <si>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</si>
  <si>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</si>
  <si>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</si>
  <si>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</si>
  <si>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</si>
  <si>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</si>
  <si>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</si>
  <si>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</si>
  <si>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</si>
  <si>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</si>
  <si>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</si>
  <si>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</si>
  <si>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</si>
  <si>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</si>
  <si>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</si>
  <si>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</si>
  <si>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</si>
  <si>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</si>
  <si>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</si>
  <si>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</si>
  <si>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</si>
  <si>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</si>
  <si>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</si>
  <si>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</si>
  <si>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</si>
  <si>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</si>
  <si>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</si>
  <si>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</si>
  <si>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</si>
  <si>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</si>
  <si>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</si>
  <si>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</si>
  <si>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</si>
  <si>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</si>
  <si>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</si>
  <si>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</si>
  <si>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</si>
  <si>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</si>
  <si>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</si>
  <si>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</si>
  <si>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</si>
  <si>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</si>
  <si>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</si>
  <si>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</si>
  <si>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</si>
  <si>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</si>
  <si>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</si>
  <si>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</si>
  <si>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</si>
  <si>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</si>
  <si>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</si>
  <si>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</si>
  <si>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</si>
  <si>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</si>
  <si>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</si>
  <si>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</si>
  <si>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</si>
  <si>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</si>
  <si>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</si>
  <si>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</si>
  <si>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</si>
  <si>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</si>
  <si>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</si>
  <si>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</si>
  <si>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</si>
  <si>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</si>
  <si>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</si>
  <si>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</si>
  <si>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</si>
  <si>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</si>
  <si>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</si>
  <si>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</si>
  <si>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</si>
  <si>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</si>
  <si>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</si>
  <si>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</si>
  <si>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</si>
  <si>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</si>
  <si>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</si>
  <si>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</si>
  <si>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</si>
  <si>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</si>
  <si>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</si>
  <si>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</si>
  <si>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</si>
  <si>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</si>
  <si>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</si>
  <si>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</si>
  <si>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</si>
  <si>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</si>
  <si>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</si>
  <si>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</si>
  <si>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</si>
  <si>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</si>
  <si>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</si>
  <si>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</si>
  <si>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</si>
  <si>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</si>
  <si>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</si>
  <si>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</si>
  <si>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</si>
  <si>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</si>
  <si>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</si>
  <si>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</si>
  <si>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</si>
  <si>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</si>
  <si>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</si>
  <si>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</si>
  <si>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</si>
  <si>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</si>
  <si>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</si>
  <si>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</si>
  <si>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</si>
  <si>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</si>
  <si>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</si>
  <si>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</si>
  <si>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</si>
  <si>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</si>
  <si>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</si>
  <si>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</si>
  <si>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</si>
  <si>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</si>
  <si>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</si>
  <si>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</si>
  <si>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</si>
  <si>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</si>
  <si>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</si>
  <si>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</si>
  <si>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</si>
  <si>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</si>
  <si>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</si>
  <si>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</si>
  <si>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</si>
  <si>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</si>
  <si>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</si>
  <si>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</si>
  <si>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</si>
  <si>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</si>
  <si>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</si>
  <si>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</si>
  <si>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</si>
  <si>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</si>
  <si>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</si>
  <si>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</si>
  <si>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</si>
  <si>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</si>
  <si>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</si>
  <si>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</si>
  <si>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</si>
  <si>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</si>
  <si>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</si>
  <si>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</si>
  <si>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</si>
  <si>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</si>
  <si>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</si>
  <si>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</si>
  <si>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</si>
  <si>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</si>
  <si>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</si>
  <si>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</si>
  <si>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</si>
  <si>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</si>
  <si>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</si>
  <si>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</si>
  <si>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</si>
  <si>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</si>
  <si>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</si>
  <si>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</si>
  <si>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</si>
  <si>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</si>
  <si>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</si>
  <si>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</si>
  <si>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</si>
  <si>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</si>
  <si>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</si>
  <si>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</si>
  <si>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</si>
  <si>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</si>
  <si>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</si>
  <si>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</si>
  <si>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</si>
  <si>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</si>
  <si>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</si>
  <si>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</si>
  <si>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</si>
  <si>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</si>
  <si>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</si>
  <si>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</si>
  <si>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</si>
  <si>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</si>
  <si>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</si>
  <si>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</si>
  <si>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</si>
  <si>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</si>
  <si>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</si>
  <si>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</si>
  <si>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</si>
  <si>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</si>
  <si>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</si>
  <si>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</si>
  <si>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</si>
  <si>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</si>
  <si>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</si>
  <si>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</si>
  <si>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</si>
  <si>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</si>
  <si>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</si>
  <si>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</si>
  <si>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</si>
  <si>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</si>
  <si>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</si>
  <si>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</si>
  <si>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</si>
  <si>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</si>
  <si>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</si>
  <si>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</si>
  <si>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</si>
  <si>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</si>
  <si>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</si>
  <si>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</si>
  <si>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</si>
  <si>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</si>
  <si>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</si>
  <si>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</si>
  <si>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</si>
  <si>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</si>
  <si>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</si>
  <si>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</si>
  <si>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</si>
  <si>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</si>
  <si>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</si>
  <si>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</si>
  <si>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</si>
  <si>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</si>
  <si>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</si>
  <si>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</si>
  <si>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</si>
  <si>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</si>
  <si>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</si>
  <si>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</si>
  <si>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</si>
  <si>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</si>
  <si>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</si>
  <si>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</si>
  <si>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</si>
  <si>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</si>
  <si>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</si>
  <si>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</si>
  <si>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</si>
  <si>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</si>
  <si>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</si>
  <si>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</si>
  <si>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</si>
  <si>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</si>
  <si>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</si>
  <si>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</si>
  <si>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</si>
  <si>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</si>
  <si>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</si>
  <si>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</si>
  <si>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</si>
  <si>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</si>
  <si>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</si>
  <si>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</si>
  <si>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</si>
  <si>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</si>
  <si>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</si>
  <si>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</si>
  <si>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</si>
  <si>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</si>
  <si>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</si>
  <si>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</si>
  <si>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</si>
  <si>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</si>
  <si>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</si>
  <si>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</si>
  <si>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</si>
  <si>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</si>
  <si>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</si>
  <si>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</si>
  <si>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</si>
  <si>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</si>
  <si>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</si>
  <si>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</si>
  <si>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</si>
  <si>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</si>
  <si>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</si>
  <si>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</si>
  <si>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</si>
  <si>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</si>
  <si>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</si>
  <si>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</si>
  <si>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</si>
  <si>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</si>
  <si>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</si>
  <si>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</si>
  <si>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</si>
  <si>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</si>
  <si>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</si>
  <si>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</si>
  <si>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</si>
  <si>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</si>
  <si>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</si>
  <si>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</si>
  <si>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</si>
  <si>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</si>
  <si>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</si>
  <si>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</si>
  <si>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</si>
  <si>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</si>
  <si>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</si>
  <si>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</si>
  <si>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</si>
  <si>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</si>
  <si>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</si>
  <si>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</si>
  <si>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</si>
  <si>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</si>
  <si>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</si>
  <si>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</si>
  <si>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</si>
  <si>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</si>
  <si>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</si>
  <si>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</si>
  <si>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</si>
  <si>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</si>
  <si>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</si>
  <si>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</si>
  <si>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</si>
  <si>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</si>
  <si>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</si>
  <si>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</si>
  <si>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</si>
  <si>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</si>
  <si>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</si>
  <si>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</si>
  <si>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</si>
  <si>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</si>
  <si>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</si>
  <si>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</si>
  <si>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</si>
  <si>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</si>
  <si>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</si>
  <si>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</si>
  <si>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</si>
  <si>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</si>
  <si>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</si>
  <si>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</si>
  <si>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</si>
  <si>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</si>
  <si>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</si>
  <si>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</si>
  <si>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</si>
  <si>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</si>
  <si>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</si>
  <si>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</si>
  <si>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</si>
  <si>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</si>
  <si>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 Category </t>
  </si>
  <si>
    <t>Column Labels</t>
  </si>
  <si>
    <t>Grand Total</t>
  </si>
  <si>
    <t>Row Labels</t>
  </si>
  <si>
    <t>Count of outcomes</t>
  </si>
  <si>
    <t>(All)</t>
  </si>
  <si>
    <t xml:space="preserve">Date Launched 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</si>
  <si>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</si>
  <si>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</si>
  <si>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</si>
  <si>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</si>
  <si>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</si>
  <si>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</si>
  <si>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</si>
  <si>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</si>
  <si>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</si>
  <si>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</si>
  <si>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</si>
  <si>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</si>
  <si>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</si>
  <si>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</si>
  <si>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</si>
  <si>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</si>
  <si>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</si>
  <si>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</si>
  <si>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</si>
  <si>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</si>
  <si>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</si>
  <si>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</si>
  <si>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 xml:space="preserve">Pledged </t>
  </si>
  <si>
    <t>Average Donation</t>
  </si>
  <si>
    <t>Backers</t>
  </si>
  <si>
    <t xml:space="preserve">Years </t>
  </si>
  <si>
    <t xml:space="preserve">Number Successful </t>
  </si>
  <si>
    <t xml:space="preserve">Number Failed </t>
  </si>
  <si>
    <t xml:space="preserve">Number Cancelled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</si>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</sst>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0" fillId="0" borderId="1" xfId="1" applyFont="1" applyBorder="1"/>
    <xf numFmtId="164" fontId="0" fillId="0" borderId="1" xfId="1" applyNumberFormat="1" applyFont="1" applyBorder="1"/>
    <xf numFmtId="164" fontId="1" fillId="0" borderId="1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1" xfId="0" applyFont="1" applyBorder="1"/>
    <xf numFmtId="0" fontId="1" fillId="0" borderId="1" xfId="0" applyNumberFormat="1" applyFont="1" applyBorder="1" applyAlignment="1">
      <alignment horizontal="center"/>
    </xf>
    <xf numFmtId="9" fontId="0" fillId="0" borderId="1" xfId="2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F9381"/>
      <color rgb="FFF331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Kickstarter Outcomes based on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4-4570-BD47-3EDB84AB32C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4-4570-BD47-3EDB84AB32C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4-4570-BD47-3EDB84AB32C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4055216"/>
        <c:axId val="1014056880"/>
      </c:lineChart>
      <c:catAx>
        <c:axId val="10140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56880"/>
        <c:crosses val="autoZero"/>
        <c:auto val="1"/>
        <c:lblAlgn val="ctr"/>
        <c:lblOffset val="100"/>
        <c:noMultiLvlLbl val="0"/>
      </c:catAx>
      <c:valAx>
        <c:axId val="10140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5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vs Goal Amount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0.72084130019120463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4-49D4-8BEC-E0FD8B06208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0.27915869980879543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4-49D4-8BEC-E0FD8B06208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4-49D4-8BEC-E0FD8B062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126816"/>
        <c:axId val="999127648"/>
      </c:lineChart>
      <c:catAx>
        <c:axId val="99912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27648"/>
        <c:crosses val="autoZero"/>
        <c:auto val="1"/>
        <c:lblAlgn val="ctr"/>
        <c:lblOffset val="100"/>
        <c:noMultiLvlLbl val="0"/>
      </c:catAx>
      <c:valAx>
        <c:axId val="9991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243537739600731"/>
          <c:y val="0.110490070798158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1-4080-AB0D-9A82C5692B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81-4080-AB0D-9A82C5692B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81-4080-AB0D-9A82C5692B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81-4080-AB0D-9A82C5692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8360271"/>
        <c:axId val="738357775"/>
      </c:barChart>
      <c:catAx>
        <c:axId val="7383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57775"/>
        <c:crosses val="autoZero"/>
        <c:auto val="1"/>
        <c:lblAlgn val="ctr"/>
        <c:lblOffset val="100"/>
        <c:noMultiLvlLbl val="0"/>
      </c:catAx>
      <c:valAx>
        <c:axId val="7383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36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D-4367-A97B-784B0E0700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D-4367-A97B-784B0E0700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D-4367-A97B-784B0E0700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D-4367-A97B-784B0E07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892559"/>
        <c:axId val="400887567"/>
      </c:lineChart>
      <c:catAx>
        <c:axId val="40089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87567"/>
        <c:crosses val="autoZero"/>
        <c:auto val="1"/>
        <c:lblAlgn val="ctr"/>
        <c:lblOffset val="100"/>
        <c:noMultiLvlLbl val="0"/>
      </c:catAx>
      <c:valAx>
        <c:axId val="40088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2</xdr:row>
      <xdr:rowOff>152400</xdr:rowOff>
    </xdr:from>
    <xdr:to>
      <xdr:col>15</xdr:col>
      <xdr:colOff>38100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BFA73-10CB-4DFD-A7A0-3DF784A3B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90486</xdr:rowOff>
    </xdr:from>
    <xdr:to>
      <xdr:col>4</xdr:col>
      <xdr:colOff>409575</xdr:colOff>
      <xdr:row>34</xdr:row>
      <xdr:rowOff>19049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13562A-331E-487C-948E-0135616FB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14286</xdr:rowOff>
    </xdr:from>
    <xdr:to>
      <xdr:col>15</xdr:col>
      <xdr:colOff>247650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FC2F3-06D3-4481-9277-EB8D7FE09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4762</xdr:rowOff>
    </xdr:from>
    <xdr:to>
      <xdr:col>13</xdr:col>
      <xdr:colOff>381000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25AD1-0F60-4656-A457-4C295B53B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ab Men Neter" refreshedDate="44555.818293865741" createdVersion="7" refreshedVersion="7" minRefreshableVersion="3" recordCount="4115" xr:uid="{BA71ECF3-D5B9-4543-8E65-4BDD2FECFCE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Launched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ab Men Neter" refreshedDate="44555.818294444442" createdVersion="7" refreshedVersion="7" minRefreshableVersion="3" recordCount="4114" xr:uid="{891FB413-11CF-42DD-A1D4-2CF4F2F4C7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49">
      <sharedItems/>
    </cacheField>
    <cacheField name="Date Launch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ab Men Neter" refreshedDate="44555.818295254627" createdVersion="7" refreshedVersion="7" minRefreshableVersion="3" recordCount="4114" xr:uid="{1E55FC73-34D3-4C4C-A146-2FE3757259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F8D6A-0B37-44C2-B674-97847099E42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n="April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06439-9909-49EF-85A3-3A54C9392F2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4">
    <format dxfId="3">
      <pivotArea collapsedLevelsAreSubtotals="1" fieldPosition="0">
        <references count="1">
          <reference field="16" count="0"/>
        </references>
      </pivotArea>
    </format>
    <format dxfId="2">
      <pivotArea dataOnly="0" labelOnly="1" fieldPosition="0">
        <references count="1">
          <reference field="16" count="0"/>
        </references>
      </pivotArea>
    </format>
    <format dxfId="1">
      <pivotArea collapsedLevelsAreSubtotals="1" fieldPosition="0">
        <references count="1">
          <reference field="16" count="0"/>
        </references>
      </pivotArea>
    </format>
    <format dxfId="0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4AFA1-F5EA-49E3-B198-DFBDD803559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70" zoomScaleNormal="70" workbookViewId="0">
      <pane xSplit="3" ySplit="1" topLeftCell="D335" activePane="bottomRight" state="frozen"/>
      <selection pane="topRight" activeCell="D1" sqref="D1"/>
      <selection pane="bottomLeft" activeCell="A2" sqref="A2"/>
      <selection pane="bottomRight" activeCell="P262" sqref="P2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5.140625" bestFit="1" customWidth="1"/>
    <col min="17" max="17" width="41.140625" customWidth="1"/>
    <col min="18" max="18" width="19.140625" customWidth="1"/>
    <col min="19" max="19" width="28.42578125" bestFit="1" customWidth="1"/>
    <col min="20" max="20" width="15.85546875" bestFit="1" customWidth="1"/>
    <col min="21" max="21" width="15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s="9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5">
        <f t="shared" si="2"/>
        <v>42405.702349537038</v>
      </c>
      <c r="T4" s="15">
        <f t="shared" si="3"/>
        <v>42415.702349537038</v>
      </c>
      <c r="U4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s="9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s="9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s="9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s="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s="9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s="9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s="9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s="9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s="9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s="9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s="9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s="9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s="9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s="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s="9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s="9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s="9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s="9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s="9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s="9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s="9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s="9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s="9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s="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s="9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s="9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s="9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s="9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s="9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s="9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s="9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s="9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s="9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s="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s="9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s="9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s="9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s="9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s="9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s="9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s="9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s="9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s="9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s="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s="9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s="9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s="9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s="9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s="9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s="9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s="9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s="9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s="9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s="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s="9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s="9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s="9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s="9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s="9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s="9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s="9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s="9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s="9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s="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s="9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s="9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s="9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s="9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s="9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s="9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s="9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s="9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s="9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s="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s="9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s="9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s="9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s="9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s="9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s="9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s="9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s="9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s="9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s="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s="9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s="9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s="9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s="9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s="9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s="9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s="9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s="9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s="9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s="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s="9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s="9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s="9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s="9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s="9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s="9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s="9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s="9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s="9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s="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s="9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s="9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s="9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s="9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s="9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s="9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s="9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s="9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s="9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s="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s="9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s="9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s="9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s="9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s="9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s="9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s="9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s="9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s="9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s="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s="9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s="9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s="9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s="9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s="9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s="9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s="9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s="9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s="9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s="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s="9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s="9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s="9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s="9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s="9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s="9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s="9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s="9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s="9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s="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s="9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s="9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s="9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s="9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s="9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s="9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s="9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s="9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s="9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s="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s="9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s="9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s="9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s="9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s="9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s="9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s="9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s="9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s="9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s="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s="9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s="9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s="9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s="9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s="9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s="9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s="9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s="9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s="9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s="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s="9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s="9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s="9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s="9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s="9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s="9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s="9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s="9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s="9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s="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s="9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s="9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s="9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s="9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s="9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s="9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s="9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s="9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s="9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s="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s="9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s="9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s="9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s="9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s="9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s="9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s="9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s="9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s="9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s="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s="9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s="9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s="9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s="9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s="9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s="9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s="9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s="9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s="9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s="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s="9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s="9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s="9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s="9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s="9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s="9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s="9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s="9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s="9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s="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s="9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s="9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s="9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s="9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s="9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s="9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s="9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s="9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s="9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s="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s="9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s="9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s="9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s="9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s="9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s="9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s="9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s="9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s="9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s="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s="9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s="9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s="9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s="9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s="9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s="9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s="9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s="9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s="9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s="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s="9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s="9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s="9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s="9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s="9" t="s">
        <v>8313</v>
      </c>
      <c r="S324" s="15">
        <f t="shared" si="27"/>
        <v>42473.57</v>
      </c>
      <c r="T324" s="15">
        <f t="shared" si="28"/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s="9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s="9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s="9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s="9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s="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s="9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s="9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s="9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s="9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s="9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s="9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s="9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s="9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s="9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s="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s="9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s="9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s="9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s="9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s="9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s="9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s="9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s="9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s="9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s="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s="9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s="9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s="9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s="9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s="9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s="9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s="9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s="9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s="9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s="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s="9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s="9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s="9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s="9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s="9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s="9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s="9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s="9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s="9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s="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s="9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s="9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s="9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s="9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s="9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s="9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s="9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s="9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s="9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s="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s="9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s="9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s="9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s="9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s="9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s="9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s="9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s="9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s="9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s="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s="9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s="9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s="9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s="9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s="9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s="9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s="9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s="9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s="9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s="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s="9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s="9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s="9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s="9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s="9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s="9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s="9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s="9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s="9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s="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s="9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s="9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s="9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s="9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s="9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s="9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s="9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s="9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s="9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s="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s="9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s="9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s="9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s="9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s="9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s="9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s="9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s="9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s="9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s="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s="9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s="9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s="9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s="9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s="9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s="9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s="9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s="9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s="9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s="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s="9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s="9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s="9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s="9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s="9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s="9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s="9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s="9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s="9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s="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s="9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s="9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s="9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s="9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s="9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s="9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s="9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s="9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s="9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s="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s="9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s="9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s="9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s="9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s="9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s="9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s="9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s="9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s="9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s="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s="9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s="9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s="9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s="9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s="9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s="9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s="9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s="9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s="9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s="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s="9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s="9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s="9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s="9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s="9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s="9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s="9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s="9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s="9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s="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s="9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s="9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s="9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s="9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s="9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s="9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s="9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s="9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s="9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s="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s="9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s="9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s="9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s="9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s="9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s="9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s="9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s="9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s="9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s="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s="9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s="9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s="9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s="9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s="9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s="9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s="9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s="9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s="9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s="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s="9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s="9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s="9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s="9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s="9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s="9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s="9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s="9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s="9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s="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s="9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s="9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s="9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s="9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s="9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s="9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s="9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s="9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s="9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s="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s="9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s="9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s="9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s="9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s="9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s="9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s="9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s="9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s="9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s="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s="9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s="9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s="9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s="9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s="9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s="9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s="9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s="9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s="9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s="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s="9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s="9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s="9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s="9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s="9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s="9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s="9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s="9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s="9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s="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s="9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s="9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s="9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s="9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s="9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s="9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s="9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s="9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s="9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s="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s="9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ref="U580:U643" si="49"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s="9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s="9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s="9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s="9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s="9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s="9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s="9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s="9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s="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s="9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s="9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s="9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s="9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s="9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s="9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s="9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s="9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s="9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s="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s="9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s="9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s="9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s="9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s="9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s="9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s="9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s="9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s="9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s="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s="9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s="9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s="9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s="9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s="9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s="9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s="9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s="9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s="9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s="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s="9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s="9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s="9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s="9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s="9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s="9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s="9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s="9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s="9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s="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s="9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s="9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s="9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s="9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s="9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s="9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s="9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s="9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s="9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s="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s="9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s="9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s="9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s="9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s="9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ref="U644:U707" si="54"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s="9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s="9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s="9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s="9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s="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s="9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s="9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s="9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s="9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s="9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s="9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s="9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s="9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s="9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s="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s="9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s="9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s="9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s="9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s="9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s="9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s="9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s="9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s="9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s="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s="9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s="9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s="9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s="9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s="9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s="9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s="9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s="9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s="9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s="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s="9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s="9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s="9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s="9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s="9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s="9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s="9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s="9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s="9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s="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s="9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s="9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s="9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s="9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s="9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s="9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s="9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s="9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s="9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s="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s="9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s="9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s="9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s="9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s="9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s="9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s="9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s="9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si="5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s="9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ref="U708:U771" si="59"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s="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s="9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s="9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s="9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s="9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s="9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s="9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s="9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s="9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s="9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s="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s="9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s="9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s="9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s="9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s="9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s="9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s="9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s="9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s="9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s="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s="9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s="9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s="9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s="9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s="9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s="9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s="9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s="9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s="9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s="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s="9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s="9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s="9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s="9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s="9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s="9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s="9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s="9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s="9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s="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s="9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s="9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s="9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s="9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s="9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s="9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s="9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s="9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s="9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s="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s="9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s="9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s="9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s="9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s="9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s="9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s="9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s="9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s="9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s="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s="9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s="9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s="9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s="9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s="9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s="9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s="9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s="9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s="9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s="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s="9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s="9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s="9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s="9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s="9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s="9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s="9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s="9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s="9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s="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s="9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s="9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s="9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s="9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s="9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s="9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s="9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s="9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s="9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s="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s="9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s="9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s="9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s="9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s="9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s="9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s="9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s="9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s="9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s="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s="9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s="9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s="9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s="9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s="9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s="9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s="9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s="9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s="9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s="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s="9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s="9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s="9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s="9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s="9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s="9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s="9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s="9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s="9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s="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s="9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s="9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s="9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s="9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s="9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s="9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s="9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ref="U836:U899" si="69"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s="9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s="9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s="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s="9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s="9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s="9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s="9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s="9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s="9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s="9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s="9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s="9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s="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s="9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s="9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s="9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s="9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s="9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s="9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s="9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s="9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s="9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s="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s="9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s="9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s="9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s="9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s="9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s="9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s="9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s="9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s="9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s="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s="9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s="9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s="9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s="9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s="9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s="9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s="9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s="9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s="9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s="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s="9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s="9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s="9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s="9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s="9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s="9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s="9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s="9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s="9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s="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s="9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s="9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s="9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s="9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s="9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s="9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s="9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s="9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s="9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s="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s="9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s="9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s="9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s="9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s="9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s="9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s="9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s="9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s="9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s="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s="9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s="9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s="9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s="9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s="9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s="9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s="9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s="9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s="9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s="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s="9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s="9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s="9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s="9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s="9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s="9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s="9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s="9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s="9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s="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s="9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s="9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s="9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s="9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s="9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s="9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s="9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s="9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s="9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s="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s="9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s="9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s="9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s="9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s="9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s="9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s="9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s="9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s="9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s="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s="9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s="9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s="9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s="9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s="9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s="9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s="9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s="9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s="9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s="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s="9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s="9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s="9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s="9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s="9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s="9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s="9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s="9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s="9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s="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s="9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s="9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s="9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s="9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s="9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s="9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s="9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s="9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s="9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s="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s="9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s="9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s="9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s="9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s="9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s="9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s="9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s="9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s="9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s="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s="9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s="9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s="9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s="9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s="9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s="9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s="9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s="9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s="9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s="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s="9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s="9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s="9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s="9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s="9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s="9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s="9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s="9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s="9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s="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s="9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s="9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s="9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s="9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s="9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s="9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s="9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s="9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s="9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s="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s="9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s="9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s="9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s="9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s="9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s="9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s="9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s="9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s="9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ref="U1028:U1091" si="84"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s="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s="9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s="9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s="9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s="9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s="9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s="9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s="9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s="9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s="9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s="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s="9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s="9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s="9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s="9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s="9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s="9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s="9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s="9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s="9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s="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s="9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s="9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s="9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s="9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s="9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s="9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s="9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s="9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s="9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s="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s="9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s="9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s="9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s="9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s="9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s="9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s="9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s="9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s="9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s="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s="9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s="9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s="9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s="9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s="9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s="9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s="9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s="9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s="9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s="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s="9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s="9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s="9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s="9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s="9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s="9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s="9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s="9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s="9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s="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s="9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s="9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s="9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ref="U1092:U1155" si="89"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s="9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s="9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s="9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s="9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s="9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s="9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s="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s="9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s="9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s="9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s="9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s="9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s="9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s="9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s="9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s="9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s="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s="9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s="9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s="9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s="9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s="9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s="9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s="9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s="9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s="9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s="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s="9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s="9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s="9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s="9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s="9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s="9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s="9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s="9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s="9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s="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s="9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s="9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s="9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s="9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s="9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s="9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s="9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s="9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s="9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s="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s="9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s="9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s="9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s="9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s="9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s="9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s="9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s="9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s="9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s="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s="9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s="9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s="9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s="9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s="9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s="9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s="9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ref="U1156:U1219" si="94"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s="9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s="9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s="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s="9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s="9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s="9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s="9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s="9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s="9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s="9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s="9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s="9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s="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s="9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s="9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s="9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s="9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s="9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s="9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s="9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s="9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s="9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s="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s="9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s="9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s="9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s="9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s="9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s="9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s="9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s="9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s="9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s="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s="9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s="9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s="9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s="9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s="9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s="9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s="9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s="9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s="9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s="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s="9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s="9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s="9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s="9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s="9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s="9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s="9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s="9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s="9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s="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s="9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s="9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s="9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s="9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s="9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s="9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s="9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s="9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s="9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s="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s="9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ref="U1220:U1283" si="99"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s="9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s="9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s="9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s="9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s="9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s="9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s="9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s="9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s="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s="9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s="9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s="9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s="9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s="9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s="9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s="9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s="9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s="9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s="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s="9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s="9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s="9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s="9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s="9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s="9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s="9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s="9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s="9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s="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s="9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s="9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s="9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s="9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s="9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s="9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s="9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s="9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s="9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s="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s="9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s="9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s="9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s="9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s="9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s="9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s="9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s="9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s="9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s="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s="9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s="9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s="9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s="9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s="9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s="9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s="9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s="9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s="9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s="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s="9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s="9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s="9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s="9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s="9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s="9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s="9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s="9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s="9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s="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s="9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s="9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s="9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s="9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s="9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s="9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s="9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s="9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s="9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s="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s="9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s="9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s="9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s="9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s="9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s="9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s="9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s="9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s="9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s="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s="9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s="9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s="9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s="9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s="9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s="9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s="9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s="9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s="9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s="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s="9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s="9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s="9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s="9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s="9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s="9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s="9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s="9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s="9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s="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s="9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s="9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s="9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s="9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s="9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s="9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s="9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s="9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s="9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s="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s="9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s="9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s="9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s="9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s="9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s="9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s="9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s="9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s="9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ref="U1348:U1411" si="109"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s="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s="9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s="9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s="9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s="9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s="9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s="9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s="9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s="9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s="9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s="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s="9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s="9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s="9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s="9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s="9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s="9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s="9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s="9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s="9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s="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s="9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s="9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s="9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s="9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s="9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s="9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s="9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s="9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s="9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s="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s="9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s="9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s="9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s="9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s="9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s="9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s="9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s="9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s="9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s="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s="9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s="9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s="9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s="9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s="9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s="9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s="9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s="9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s="9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s="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s="9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s="9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s="9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s="9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s="9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s="9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s="9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s="9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s="9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s="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s="9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s="9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si="109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s="9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ref="U1412:U1475" si="114"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s="9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s="9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s="9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s="9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s="9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s="9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s="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s="9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s="9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s="9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s="9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s="9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s="9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s="9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s="9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s="9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s="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s="9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s="9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s="9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s="9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s="9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s="9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s="9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s="9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s="9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s="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s="9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s="9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s="9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s="9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s="9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s="9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s="9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s="9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s="9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s="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s="9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s="9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s="9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s="9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s="9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s="9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s="9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s="9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s="9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s="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s="9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s="9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s="9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s="9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s="9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s="9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s="9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s="9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s="9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s="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s="9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s="9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s="9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s="9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s="9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s="9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s="9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s="9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s="9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s="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s="9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s="9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s="9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s="9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s="9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s="9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s="9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s="9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s="9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s="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s="9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s="9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s="9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s="9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s="9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s="9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s="9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s="9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s="9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s="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s="9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s="9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s="9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s="9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s="9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s="9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s="9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s="9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s="9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s="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s="9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s="9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s="9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s="9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s="9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s="9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s="9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s="9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s="9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s="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s="9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s="9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s="9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s="9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s="9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s="9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s="9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s="9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s="9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s="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s="9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s="9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s="9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s="9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s="9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s="9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s="9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s="9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s="9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s="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s="9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ref="U1540:U1603" si="124"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s="9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s="9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s="9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s="9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s="9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s="9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s="9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s="9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s="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s="9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s="9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s="9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s="9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s="9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s="9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s="9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s="9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s="9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s="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s="9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s="9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s="9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s="9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s="9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s="9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s="9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s="9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s="9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s="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s="9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s="9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s="9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s="9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s="9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s="9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s="9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s="9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s="9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s="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s="9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s="9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s="9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s="9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s="9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s="9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s="9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s="9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s="9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s="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s="9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s="9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s="9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s="9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s="9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s="9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s="9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s="9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s="9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s="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s="9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s="9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s="9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s="9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s="9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ref="U1604:U1667" si="129"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s="9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s="9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s="9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s="9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s="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s="9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s="9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s="9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s="9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s="9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s="9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s="9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s="9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s="9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s="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s="9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s="9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s="9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s="9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s="9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s="9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s="9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s="9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s="9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s="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s="9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s="9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s="9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s="9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s="9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s="9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s="9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s="9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s="9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s="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s="9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s="9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s="9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s="9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s="9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s="9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s="9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s="9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s="9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s="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s="9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s="9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s="9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s="9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s="9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s="9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s="9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s="9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s="9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s="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s="9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s="9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s="9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s="9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s="9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s="9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s="9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s="9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s="9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s="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s="9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s="9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s="9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s="9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s="9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s="9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s="9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s="9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s="9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s="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s="9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s="9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s="9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s="9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s="9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s="9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s="9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s="9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s="9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s="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s="9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s="9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s="9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s="9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s="9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s="9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s="9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s="9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s="9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s="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s="9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s="9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s="9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s="9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s="9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s="9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s="9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s="9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s="9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s="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s="9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s="9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s="9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s="9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s="9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s="9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s="9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s="9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s="9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s="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s="9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s="9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s="9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s="9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s="9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s="9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s="9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s="9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s="9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s="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s="9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s="9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s="9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s="9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s="9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s="9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s="9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s="9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s="9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s="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s="9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s="9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s="9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s="9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s="9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s="9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s="9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s="9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s="9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s="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s="9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s="9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s="9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s="9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s="9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s="9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s="9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s="9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s="9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s="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s="9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s="9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s="9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s="9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s="9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s="9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s="9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s="9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s="9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s="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s="9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s="9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s="9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s="9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s="9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s="9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s="9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s="9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s="9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s="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s="9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s="9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s="9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s="9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s="9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s="9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s="9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s="9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s="9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s="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s="9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s="9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s="9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s="9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s="9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s="9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s="9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s="9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s="9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s="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s="9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s="9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s="9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s="9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s="9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s="9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s="9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s="9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s="9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s="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s="9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s="9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s="9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s="9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s="9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s="9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s="9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s="9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s="9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s="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s="9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s="9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s="9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s="9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s="9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s="9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s="9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s="9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s="9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s="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s="9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s="9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s="9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s="9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s="9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s="9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s="9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s="9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s="9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s="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s="9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s="9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s="9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s="9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s="9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s="9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s="9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s="9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s="9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s="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s="9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s="9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s="9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s="9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s="9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s="9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s="9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s="9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s="9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s="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s="9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s="9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s="9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s="9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s="9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s="9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s="9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s="9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s="9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s="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s="9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s="9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s="9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s="9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s="9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s="9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s="9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s="9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s="9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s="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s="9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s="9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s="9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s="9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s="9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s="9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s="9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s="9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s="9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s="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s="9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s="9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s="9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s="9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s="9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s="9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s="9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s="9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s="9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s="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s="9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s="9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s="9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s="9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s="9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s="9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s="9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s="9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s="9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s="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s="9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s="9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s="9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s="9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s="9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s="9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s="9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s="9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s="9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s="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s="9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s="9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s="9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s="9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s="9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s="9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s="9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s="9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s="9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s="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s="9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s="9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s="9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s="9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s="9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s="9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s="9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s="9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s="9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s="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s="9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s="9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s="9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s="9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s="9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s="9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s="9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s="9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s="9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s="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s="9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s="9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s="9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s="9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s="9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s="9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s="9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s="9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s="9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s="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s="9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s="9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s="9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s="9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s="9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s="9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s="9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s="9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s="9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s="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s="9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s="9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s="9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s="9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s="9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s="9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s="9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s="9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s="9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s="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s="9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s="9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s="9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s="9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s="9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s="9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s="9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s="9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s="9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s="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s="9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s="9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s="9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s="9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s="9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s="9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s="9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s="9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s="9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s="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s="9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s="9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s="9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s="9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s="9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s="9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s="9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s="9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s="9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s="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s="9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s="9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s="9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s="9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s="9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s="9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s="9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s="9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s="9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s="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s="9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s="9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s="9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s="9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s="9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s="9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s="9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s="9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s="9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s="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s="9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s="9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s="9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s="9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s="9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s="9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s="9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s="9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s="9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s="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s="9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s="9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s="9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s="9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s="9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s="9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s="9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s="9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s="9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s="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s="9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s="9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s="9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ref="U2052:U2115" si="164"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s="9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s="9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s="9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s="9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s="9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s="9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s="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s="9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s="9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s="9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s="9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s="9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s="9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s="9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s="9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s="9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s="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s="9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s="9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s="9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s="9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s="9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s="9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s="9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s="9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s="9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s="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s="9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s="9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s="9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s="9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s="9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s="9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s="9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s="9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s="9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s="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s="9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s="9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s="9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s="9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s="9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s="9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s="9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s="9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s="9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s="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s="9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s="9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s="9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s="9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s="9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s="9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s="9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s="9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s="9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s="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s="9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s="9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s="9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s="9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s="9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s="9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s="9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s="9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s="9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s="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s="9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s="9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s="9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s="9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s="9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s="9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s="9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s="9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s="9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s="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s="9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s="9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s="9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s="9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s="9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s="9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s="9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s="9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s="9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s="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s="9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s="9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s="9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s="9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s="9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s="9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s="9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s="9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s="9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s="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s="9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s="9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s="9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s="9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s="9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s="9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s="9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s="9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s="9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s="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s="9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s="9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s="9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s="9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s="9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s="9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s="9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s="9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s="9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s="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s="9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s="9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s="9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s="9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s="9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s="9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s="9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s="9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s="9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s="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s="9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ref="U2180:U2243" si="174"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s="9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s="9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s="9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s="9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s="9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s="9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s="9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s="9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s="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s="9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s="9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s="9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s="9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s="9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s="9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s="9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s="9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s="9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s="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s="9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s="9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s="9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s="9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s="9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s="9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s="9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s="9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s="9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s="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s="9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s="9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s="9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s="9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s="9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s="9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s="9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s="9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s="9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s="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s="9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s="9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s="9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s="9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s="9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s="9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s="9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s="9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s="9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s="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s="9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s="9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s="9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s="9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s="9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s="9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s="9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s="9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s="9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s="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s="9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s="9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s="9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s="9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s="9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ref="U2244:U2307" si="179"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s="9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s="9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s="9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s="9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s="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s="9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s="9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s="9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s="9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s="9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s="9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s="9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s="9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s="9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s="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s="9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s="9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s="9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s="9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s="9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s="9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s="9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s="9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s="9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s="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s="9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s="9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s="9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s="9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s="9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s="9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s="9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s="9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s="9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s="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s="9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s="9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s="9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s="9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s="9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s="9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s="9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s="9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s="9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s="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s="9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s="9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s="9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s="9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s="9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s="9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s="9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s="9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s="9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s="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s="9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s="9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s="9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s="9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s="9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s="9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s="9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s="9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s="9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s="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s="9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s="9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s="9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s="9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s="9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s="9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s="9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s="9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s="9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s="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s="9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s="9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s="9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s="9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s="9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s="9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s="9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s="9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s="9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s="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s="9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s="9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s="9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s="9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s="9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s="9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s="9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s="9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s="9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s="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s="9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s="9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s="9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s="9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s="9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s="9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s="9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s="9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s="9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s="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s="9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s="9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s="9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s="9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s="9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s="9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s="9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s="9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s="9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s="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s="9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s="9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s="9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s="9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s="9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s="9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s="9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s="9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s="9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s="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s="9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s="9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s="9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ref="U2372:U2435" si="189"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s="9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s="9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s="9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s="9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s="9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s="9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s="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s="9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s="9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s="9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s="9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s="9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s="9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s="9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s="9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s="9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s="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s="9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s="9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s="9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s="9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s="9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s="9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s="9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s="9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s="9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s="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s="9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s="9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s="9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s="9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s="9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s="9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s="9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s="9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s="9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s="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s="9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s="9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s="9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s="9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s="9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s="9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s="9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s="9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s="9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s="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s="9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s="9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s="9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s="9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s="9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s="9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s="9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s="9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s="9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s="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s="9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s="9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s="9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s="9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s="9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s="9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s="9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s="9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s="9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s="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s="9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s="9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s="9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s="9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s="9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s="9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s="9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s="9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s="9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s="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s="9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s="9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s="9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s="9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s="9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s="9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s="9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s="9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s="9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s="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s="9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s="9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s="9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s="9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s="9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s="9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s="9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s="9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s="9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s="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s="9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s="9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s="9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s="9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s="9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s="9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s="9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s="9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s="9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s="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s="9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s="9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s="9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s="9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s="9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s="9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s="9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s="9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s="9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s="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s="9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s="9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s="9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s="9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s="9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s="9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s="9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s="9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s="9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s="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s="9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ref="U2500:U2563" si="199"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s="9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s="9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s="9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s="9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s="9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s="9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s="9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s="9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s="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s="9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s="9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s="9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s="9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s="9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s="9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s="9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s="9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s="9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s="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s="9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s="9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s="9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s="9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s="9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s="9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s="9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s="9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s="9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s="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s="9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s="9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s="9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s="9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s="9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s="9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s="9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s="9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s="9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s="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s="9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s="9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s="9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s="9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s="9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s="9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s="9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s="9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s="9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s="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s="9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s="9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s="9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s="9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s="9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s="9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s="9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s="9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s="9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s="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s="9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s="9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s="9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s="9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s="9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s="9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s="9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s="9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s="9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s="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s="9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s="9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s="9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s="9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s="9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s="9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s="9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s="9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s="9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s="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s="9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s="9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s="9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s="9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s="9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s="9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s="9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s="9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s="9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s="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s="9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s="9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s="9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s="9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s="9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s="9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s="9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s="9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s="9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s="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s="9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s="9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s="9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s="9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s="9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s="9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s="9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s="9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s="9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s="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s="9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s="9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s="9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s="9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s="9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s="9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s="9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s="9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s="9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s="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s="9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s="9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s="9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s="9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s="9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s="9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s="9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s="9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s="9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ref="U2628:U2691" si="209"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s="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s="9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s="9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s="9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s="9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s="9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s="9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s="9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s="9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s="9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s="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s="9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s="9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s="9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s="9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s="9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s="9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s="9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s="9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s="9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s="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s="9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s="9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s="9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s="9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s="9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s="9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s="9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s="9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s="9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s="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s="9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s="9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s="9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s="9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s="9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s="9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s="9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s="9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s="9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s="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s="9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s="9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s="9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s="9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s="9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s="9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s="9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s="9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s="9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s="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s="9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s="9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s="9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s="9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s="9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s="9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s="9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s="9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s="9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s="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s="9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s="9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s="9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s="9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s="9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s="9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s="9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s="9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s="9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s="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s="9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s="9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s="9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s="9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s="9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s="9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s="9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s="9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s="9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s="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s="9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s="9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s="9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s="9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s="9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s="9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s="9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s="9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s="9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s="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s="9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s="9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s="9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s="9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s="9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s="9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s="9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s="9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s="9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s="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s="9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s="9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s="9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s="9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s="9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s="9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s="9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s="9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s="9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s="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s="9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s="9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s="9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s="9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s="9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s="9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s="9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s="9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s="9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s="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s="9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s="9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s="9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s="9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s="9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s="9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s="9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s="9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s="9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s="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s="9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s="9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s="9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s="9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s="9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s="9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s="9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s="9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s="9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s="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s="9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s="9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s="9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s="9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s="9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s="9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s="9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s="9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s="9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s="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s="9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s="9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s="9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s="9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s="9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s="9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s="9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s="9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s="9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s="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s="9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s="9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s="9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s="9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s="9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s="9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s="9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s="9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s="9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s="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s="9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s="9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s="9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s="9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s="9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s="9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s="9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s="9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s="9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s="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s="9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s="9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s="9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s="9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s="9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s="9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s="9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s="9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s="9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s="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s="9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s="9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s="9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s="9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s="9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s="9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s="9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s="9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s="9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s="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s="9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s="9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s="9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s="9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s="9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s="9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s="9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s="9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s="9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s="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s="9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s="9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s="9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s="9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s="9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s="9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s="9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s="9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s="9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s="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s="9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s="9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s="9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s="9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s="9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s="9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s="9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s="9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s="9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s="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s="9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s="9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s="9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s="9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s="9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s="9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s="9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s="9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s="9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s="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s="9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s="9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s="9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s="9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s="9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s="9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s="9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s="9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s="9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s="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s="9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s="9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s="9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s="9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si="22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s="9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ref="U2884:U2923" si="229"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s="9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s="9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s="9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s="9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s="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s="9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s="9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s="9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s="9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s="9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s="9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s="9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s="9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s="9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s="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s="9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s="9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s="9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s="9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s="9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s="9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s="9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s="9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s="9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s="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s="9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s="9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s="9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s="9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s="9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s="9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s="9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s="9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s="9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s="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s="9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s="9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s="9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s="9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s="9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s="9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s="9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s="9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s="9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s="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s="9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s="9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s="9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s="9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s="9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s="9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s="9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s="9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s="9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s="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s="9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s="9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s="9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s="9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s="9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s="9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s="9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s="9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s="9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s="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s="9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s="9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s="9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s="9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s="9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s="9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s="9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s="9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s="9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s="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s="9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s="9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s="9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s="9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s="9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s="9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s="9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s="9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s="9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s="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s="9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s="9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s="9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s="9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s="9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s="9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s="9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s="9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s="9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s="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s="9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s="9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s="9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s="9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s="9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s="9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s="9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s="9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s="9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s="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s="9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s="9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s="9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s="9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s="9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s="9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s="9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s="9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s="9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s="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s="9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s="9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s="9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s="9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s="9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s="9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s="9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s="9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s="9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s="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9" t="s">
        <v>8315</v>
      </c>
      <c r="R3010" s="9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9" t="s">
        <v>8315</v>
      </c>
      <c r="R3011" s="9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8315</v>
      </c>
      <c r="R3012" s="9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8315</v>
      </c>
      <c r="R3013" s="9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8315</v>
      </c>
      <c r="R3014" s="9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8315</v>
      </c>
      <c r="R3015" s="9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8315</v>
      </c>
      <c r="R3016" s="9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8315</v>
      </c>
      <c r="R3017" s="9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8315</v>
      </c>
      <c r="R3018" s="9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8315</v>
      </c>
      <c r="R3019" s="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8315</v>
      </c>
      <c r="R3020" s="9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8315</v>
      </c>
      <c r="R3021" s="9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8315</v>
      </c>
      <c r="R3022" s="9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8315</v>
      </c>
      <c r="R3023" s="9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8315</v>
      </c>
      <c r="R3024" s="9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8315</v>
      </c>
      <c r="R3025" s="9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8315</v>
      </c>
      <c r="R3026" s="9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8315</v>
      </c>
      <c r="R3027" s="9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8315</v>
      </c>
      <c r="R3028" s="9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8315</v>
      </c>
      <c r="R3029" s="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8315</v>
      </c>
      <c r="R3030" s="9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8315</v>
      </c>
      <c r="R3031" s="9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8315</v>
      </c>
      <c r="R3032" s="9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8315</v>
      </c>
      <c r="R3033" s="9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8315</v>
      </c>
      <c r="R3034" s="9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8315</v>
      </c>
      <c r="R3035" s="9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8315</v>
      </c>
      <c r="R3036" s="9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8315</v>
      </c>
      <c r="R3037" s="9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8315</v>
      </c>
      <c r="R3038" s="9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8315</v>
      </c>
      <c r="R3039" s="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8315</v>
      </c>
      <c r="R3040" s="9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8315</v>
      </c>
      <c r="R3041" s="9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8315</v>
      </c>
      <c r="R3042" s="9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8315</v>
      </c>
      <c r="R3043" s="9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8315</v>
      </c>
      <c r="R3044" s="9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8315</v>
      </c>
      <c r="R3045" s="9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8315</v>
      </c>
      <c r="R3046" s="9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8315</v>
      </c>
      <c r="R3047" s="9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8315</v>
      </c>
      <c r="R3048" s="9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8315</v>
      </c>
      <c r="R3049" s="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8315</v>
      </c>
      <c r="R3050" s="9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8315</v>
      </c>
      <c r="R3051" s="9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8315</v>
      </c>
      <c r="R3052" s="9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8315</v>
      </c>
      <c r="R3053" s="9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8315</v>
      </c>
      <c r="R3054" s="9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8315</v>
      </c>
      <c r="R3055" s="9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8315</v>
      </c>
      <c r="R3056" s="9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8315</v>
      </c>
      <c r="R3057" s="9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8315</v>
      </c>
      <c r="R3058" s="9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8315</v>
      </c>
      <c r="R3059" s="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8315</v>
      </c>
      <c r="R3060" s="9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8315</v>
      </c>
      <c r="R3061" s="9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8315</v>
      </c>
      <c r="R3062" s="9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8315</v>
      </c>
      <c r="R3063" s="9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8315</v>
      </c>
      <c r="R3064" s="9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8315</v>
      </c>
      <c r="R3065" s="9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8315</v>
      </c>
      <c r="R3066" s="9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8315</v>
      </c>
      <c r="R3067" s="9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8315</v>
      </c>
      <c r="R3068" s="9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8315</v>
      </c>
      <c r="R3069" s="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8315</v>
      </c>
      <c r="R3070" s="9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8315</v>
      </c>
      <c r="R3071" s="9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8315</v>
      </c>
      <c r="R3072" s="9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8315</v>
      </c>
      <c r="R3073" s="9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9" t="s">
        <v>8315</v>
      </c>
      <c r="R3074" s="9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9" t="s">
        <v>8315</v>
      </c>
      <c r="R3075" s="9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8315</v>
      </c>
      <c r="R3076" s="9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8315</v>
      </c>
      <c r="R3077" s="9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8315</v>
      </c>
      <c r="R3078" s="9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8315</v>
      </c>
      <c r="R3079" s="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8315</v>
      </c>
      <c r="R3080" s="9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8315</v>
      </c>
      <c r="R3081" s="9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8315</v>
      </c>
      <c r="R3082" s="9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8315</v>
      </c>
      <c r="R3083" s="9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8315</v>
      </c>
      <c r="R3084" s="9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8315</v>
      </c>
      <c r="R3085" s="9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8315</v>
      </c>
      <c r="R3086" s="9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8315</v>
      </c>
      <c r="R3087" s="9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8315</v>
      </c>
      <c r="R3088" s="9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8315</v>
      </c>
      <c r="R3089" s="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8315</v>
      </c>
      <c r="R3090" s="9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8315</v>
      </c>
      <c r="R3091" s="9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8315</v>
      </c>
      <c r="R3092" s="9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8315</v>
      </c>
      <c r="R3093" s="9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8315</v>
      </c>
      <c r="R3094" s="9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8315</v>
      </c>
      <c r="R3095" s="9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8315</v>
      </c>
      <c r="R3096" s="9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8315</v>
      </c>
      <c r="R3097" s="9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8315</v>
      </c>
      <c r="R3098" s="9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8315</v>
      </c>
      <c r="R3099" s="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8315</v>
      </c>
      <c r="R3100" s="9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8315</v>
      </c>
      <c r="R3101" s="9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8315</v>
      </c>
      <c r="R3102" s="9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8315</v>
      </c>
      <c r="R3103" s="9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8315</v>
      </c>
      <c r="R3104" s="9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8315</v>
      </c>
      <c r="R3105" s="9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8315</v>
      </c>
      <c r="R3106" s="9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8315</v>
      </c>
      <c r="R3107" s="9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8315</v>
      </c>
      <c r="R3108" s="9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8315</v>
      </c>
      <c r="R3109" s="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8315</v>
      </c>
      <c r="R3110" s="9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8315</v>
      </c>
      <c r="R3111" s="9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8315</v>
      </c>
      <c r="R3112" s="9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8315</v>
      </c>
      <c r="R3113" s="9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8315</v>
      </c>
      <c r="R3114" s="9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8315</v>
      </c>
      <c r="R3115" s="9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8315</v>
      </c>
      <c r="R3116" s="9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8315</v>
      </c>
      <c r="R3117" s="9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8315</v>
      </c>
      <c r="R3118" s="9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8315</v>
      </c>
      <c r="R3119" s="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8315</v>
      </c>
      <c r="R3120" s="9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8315</v>
      </c>
      <c r="R3121" s="9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8315</v>
      </c>
      <c r="R3122" s="9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8315</v>
      </c>
      <c r="R3123" s="9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8315</v>
      </c>
      <c r="R3124" s="9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8315</v>
      </c>
      <c r="R3125" s="9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8315</v>
      </c>
      <c r="R3126" s="9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8315</v>
      </c>
      <c r="R3127" s="9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8315</v>
      </c>
      <c r="R3128" s="9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8315</v>
      </c>
      <c r="R3129" s="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8315</v>
      </c>
      <c r="R3130" s="9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8315</v>
      </c>
      <c r="R3131" s="9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8315</v>
      </c>
      <c r="R3132" s="9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8315</v>
      </c>
      <c r="R3133" s="9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8315</v>
      </c>
      <c r="R3134" s="9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8315</v>
      </c>
      <c r="R3135" s="9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8315</v>
      </c>
      <c r="R3136" s="9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8315</v>
      </c>
      <c r="R3137" s="9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9" t="s">
        <v>8315</v>
      </c>
      <c r="R3138" s="9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9" t="s">
        <v>8315</v>
      </c>
      <c r="R3139" s="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8315</v>
      </c>
      <c r="R3140" s="9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8315</v>
      </c>
      <c r="R3141" s="9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8315</v>
      </c>
      <c r="R3142" s="9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8315</v>
      </c>
      <c r="R3143" s="9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8315</v>
      </c>
      <c r="R3144" s="9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8315</v>
      </c>
      <c r="R3145" s="9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8315</v>
      </c>
      <c r="R3146" s="9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8315</v>
      </c>
      <c r="R3147" s="9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8315</v>
      </c>
      <c r="R3148" s="9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8315</v>
      </c>
      <c r="R3149" s="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8315</v>
      </c>
      <c r="R3150" s="9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8315</v>
      </c>
      <c r="R3151" s="9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8315</v>
      </c>
      <c r="R3152" s="9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8315</v>
      </c>
      <c r="R3153" s="9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8315</v>
      </c>
      <c r="R3154" s="9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8315</v>
      </c>
      <c r="R3155" s="9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8315</v>
      </c>
      <c r="R3156" s="9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8315</v>
      </c>
      <c r="R3157" s="9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8315</v>
      </c>
      <c r="R3158" s="9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8315</v>
      </c>
      <c r="R3159" s="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8315</v>
      </c>
      <c r="R3160" s="9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8315</v>
      </c>
      <c r="R3161" s="9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8315</v>
      </c>
      <c r="R3162" s="9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8315</v>
      </c>
      <c r="R3163" s="9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8315</v>
      </c>
      <c r="R3164" s="9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8315</v>
      </c>
      <c r="R3165" s="9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8315</v>
      </c>
      <c r="R3166" s="9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8315</v>
      </c>
      <c r="R3167" s="9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8315</v>
      </c>
      <c r="R3168" s="9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8315</v>
      </c>
      <c r="R3169" s="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8315</v>
      </c>
      <c r="R3170" s="9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8315</v>
      </c>
      <c r="R3171" s="9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8315</v>
      </c>
      <c r="R3172" s="9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8315</v>
      </c>
      <c r="R3173" s="9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8315</v>
      </c>
      <c r="R3174" s="9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8315</v>
      </c>
      <c r="R3175" s="9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8315</v>
      </c>
      <c r="R3176" s="9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8315</v>
      </c>
      <c r="R3177" s="9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8315</v>
      </c>
      <c r="R3178" s="9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8315</v>
      </c>
      <c r="R3179" s="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8315</v>
      </c>
      <c r="R3180" s="9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8315</v>
      </c>
      <c r="R3181" s="9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8315</v>
      </c>
      <c r="R3182" s="9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8315</v>
      </c>
      <c r="R3183" s="9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8315</v>
      </c>
      <c r="R3184" s="9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8315</v>
      </c>
      <c r="R3185" s="9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8315</v>
      </c>
      <c r="R3186" s="9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8315</v>
      </c>
      <c r="R3187" s="9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8315</v>
      </c>
      <c r="R3188" s="9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8315</v>
      </c>
      <c r="R3189" s="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8315</v>
      </c>
      <c r="R3190" s="9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8315</v>
      </c>
      <c r="R3191" s="9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8315</v>
      </c>
      <c r="R3192" s="9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8315</v>
      </c>
      <c r="R3193" s="9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8315</v>
      </c>
      <c r="R3194" s="9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8315</v>
      </c>
      <c r="R3195" s="9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8315</v>
      </c>
      <c r="R3196" s="9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8315</v>
      </c>
      <c r="R3197" s="9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8315</v>
      </c>
      <c r="R3198" s="9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8315</v>
      </c>
      <c r="R3199" s="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8315</v>
      </c>
      <c r="R3200" s="9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8315</v>
      </c>
      <c r="R3201" s="9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9" t="s">
        <v>8315</v>
      </c>
      <c r="R3202" s="9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9" t="s">
        <v>8315</v>
      </c>
      <c r="R3203" s="9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8315</v>
      </c>
      <c r="R3204" s="9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8315</v>
      </c>
      <c r="R3205" s="9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8315</v>
      </c>
      <c r="R3206" s="9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8315</v>
      </c>
      <c r="R3207" s="9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8315</v>
      </c>
      <c r="R3208" s="9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8315</v>
      </c>
      <c r="R3209" s="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8315</v>
      </c>
      <c r="R3210" s="9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8315</v>
      </c>
      <c r="R3211" s="9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8315</v>
      </c>
      <c r="R3212" s="9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8315</v>
      </c>
      <c r="R3213" s="9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8315</v>
      </c>
      <c r="R3214" s="9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8315</v>
      </c>
      <c r="R3215" s="9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8315</v>
      </c>
      <c r="R3216" s="9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8315</v>
      </c>
      <c r="R3217" s="9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8315</v>
      </c>
      <c r="R3218" s="9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8315</v>
      </c>
      <c r="R3219" s="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8315</v>
      </c>
      <c r="R3220" s="9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8315</v>
      </c>
      <c r="R3221" s="9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8315</v>
      </c>
      <c r="R3222" s="9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8315</v>
      </c>
      <c r="R3223" s="9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8315</v>
      </c>
      <c r="R3224" s="9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8315</v>
      </c>
      <c r="R3225" s="9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8315</v>
      </c>
      <c r="R3226" s="9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8315</v>
      </c>
      <c r="R3227" s="9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8315</v>
      </c>
      <c r="R3228" s="9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8315</v>
      </c>
      <c r="R3229" s="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8315</v>
      </c>
      <c r="R3230" s="9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8315</v>
      </c>
      <c r="R3231" s="9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8315</v>
      </c>
      <c r="R3232" s="9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8315</v>
      </c>
      <c r="R3233" s="9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8315</v>
      </c>
      <c r="R3234" s="9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8315</v>
      </c>
      <c r="R3235" s="9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8315</v>
      </c>
      <c r="R3236" s="9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8315</v>
      </c>
      <c r="R3237" s="9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8315</v>
      </c>
      <c r="R3238" s="9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8315</v>
      </c>
      <c r="R3239" s="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8315</v>
      </c>
      <c r="R3240" s="9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8315</v>
      </c>
      <c r="R3241" s="9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8315</v>
      </c>
      <c r="R3242" s="9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8315</v>
      </c>
      <c r="R3243" s="9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8315</v>
      </c>
      <c r="R3244" s="9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8315</v>
      </c>
      <c r="R3245" s="9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8315</v>
      </c>
      <c r="R3246" s="9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8315</v>
      </c>
      <c r="R3247" s="9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8315</v>
      </c>
      <c r="R3248" s="9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8315</v>
      </c>
      <c r="R3249" s="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8315</v>
      </c>
      <c r="R3250" s="9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8315</v>
      </c>
      <c r="R3251" s="9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8315</v>
      </c>
      <c r="R3252" s="9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8315</v>
      </c>
      <c r="R3253" s="9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8315</v>
      </c>
      <c r="R3254" s="9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8315</v>
      </c>
      <c r="R3255" s="9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8315</v>
      </c>
      <c r="R3256" s="9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8315</v>
      </c>
      <c r="R3257" s="9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8315</v>
      </c>
      <c r="R3258" s="9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8315</v>
      </c>
      <c r="R3259" s="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8315</v>
      </c>
      <c r="R3260" s="9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8315</v>
      </c>
      <c r="R3261" s="9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8315</v>
      </c>
      <c r="R3262" s="9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8315</v>
      </c>
      <c r="R3263" s="9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8315</v>
      </c>
      <c r="R3264" s="9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8315</v>
      </c>
      <c r="R3265" s="9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9" t="s">
        <v>8315</v>
      </c>
      <c r="R3266" s="9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9" t="s">
        <v>8315</v>
      </c>
      <c r="R3267" s="9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8315</v>
      </c>
      <c r="R3268" s="9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8315</v>
      </c>
      <c r="R3269" s="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8315</v>
      </c>
      <c r="R3270" s="9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8315</v>
      </c>
      <c r="R3271" s="9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8315</v>
      </c>
      <c r="R3272" s="9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8315</v>
      </c>
      <c r="R3273" s="9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8315</v>
      </c>
      <c r="R3274" s="9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8315</v>
      </c>
      <c r="R3275" s="9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8315</v>
      </c>
      <c r="R3276" s="9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8315</v>
      </c>
      <c r="R3277" s="9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8315</v>
      </c>
      <c r="R3278" s="9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8315</v>
      </c>
      <c r="R3279" s="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8315</v>
      </c>
      <c r="R3280" s="9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8315</v>
      </c>
      <c r="R3281" s="9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8315</v>
      </c>
      <c r="R3282" s="9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8315</v>
      </c>
      <c r="R3283" s="9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8315</v>
      </c>
      <c r="R3284" s="9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8315</v>
      </c>
      <c r="R3285" s="9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8315</v>
      </c>
      <c r="R3286" s="9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8315</v>
      </c>
      <c r="R3287" s="9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8315</v>
      </c>
      <c r="R3288" s="9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8315</v>
      </c>
      <c r="R3289" s="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8315</v>
      </c>
      <c r="R3290" s="9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8315</v>
      </c>
      <c r="R3291" s="9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8315</v>
      </c>
      <c r="R3292" s="9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8315</v>
      </c>
      <c r="R3293" s="9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8315</v>
      </c>
      <c r="R3294" s="9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8315</v>
      </c>
      <c r="R3295" s="9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8315</v>
      </c>
      <c r="R3296" s="9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8315</v>
      </c>
      <c r="R3297" s="9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8315</v>
      </c>
      <c r="R3298" s="9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8315</v>
      </c>
      <c r="R3299" s="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8315</v>
      </c>
      <c r="R3300" s="9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8315</v>
      </c>
      <c r="R3301" s="9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8315</v>
      </c>
      <c r="R3302" s="9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8315</v>
      </c>
      <c r="R3303" s="9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8315</v>
      </c>
      <c r="R3304" s="9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8315</v>
      </c>
      <c r="R3305" s="9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8315</v>
      </c>
      <c r="R3306" s="9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8315</v>
      </c>
      <c r="R3307" s="9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8315</v>
      </c>
      <c r="R3308" s="9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8315</v>
      </c>
      <c r="R3309" s="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8315</v>
      </c>
      <c r="R3310" s="9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8315</v>
      </c>
      <c r="R3311" s="9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8315</v>
      </c>
      <c r="R3312" s="9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8315</v>
      </c>
      <c r="R3313" s="9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8315</v>
      </c>
      <c r="R3314" s="9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8315</v>
      </c>
      <c r="R3315" s="9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8315</v>
      </c>
      <c r="R3316" s="9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8315</v>
      </c>
      <c r="R3317" s="9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8315</v>
      </c>
      <c r="R3318" s="9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8315</v>
      </c>
      <c r="R3319" s="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8315</v>
      </c>
      <c r="R3320" s="9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8315</v>
      </c>
      <c r="R3321" s="9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8315</v>
      </c>
      <c r="R3322" s="9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8315</v>
      </c>
      <c r="R3323" s="9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8315</v>
      </c>
      <c r="R3324" s="9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8315</v>
      </c>
      <c r="R3325" s="9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8315</v>
      </c>
      <c r="R3326" s="9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8315</v>
      </c>
      <c r="R3327" s="9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8315</v>
      </c>
      <c r="R3328" s="9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8315</v>
      </c>
      <c r="R3329" s="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9" t="s">
        <v>8315</v>
      </c>
      <c r="R3330" s="9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9" t="s">
        <v>8315</v>
      </c>
      <c r="R3331" s="9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8315</v>
      </c>
      <c r="R3332" s="9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8315</v>
      </c>
      <c r="R3333" s="9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8315</v>
      </c>
      <c r="R3334" s="9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8315</v>
      </c>
      <c r="R3335" s="9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8315</v>
      </c>
      <c r="R3336" s="9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8315</v>
      </c>
      <c r="R3337" s="9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8315</v>
      </c>
      <c r="R3338" s="9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8315</v>
      </c>
      <c r="R3339" s="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8315</v>
      </c>
      <c r="R3340" s="9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8315</v>
      </c>
      <c r="R3341" s="9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8315</v>
      </c>
      <c r="R3342" s="9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8315</v>
      </c>
      <c r="R3343" s="9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8315</v>
      </c>
      <c r="R3344" s="9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8315</v>
      </c>
      <c r="R3345" s="9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8315</v>
      </c>
      <c r="R3346" s="9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8315</v>
      </c>
      <c r="R3347" s="9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8315</v>
      </c>
      <c r="R3348" s="9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8315</v>
      </c>
      <c r="R3349" s="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8315</v>
      </c>
      <c r="R3350" s="9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8315</v>
      </c>
      <c r="R3351" s="9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8315</v>
      </c>
      <c r="R3352" s="9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8315</v>
      </c>
      <c r="R3353" s="9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8315</v>
      </c>
      <c r="R3354" s="9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8315</v>
      </c>
      <c r="R3355" s="9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8315</v>
      </c>
      <c r="R3356" s="9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8315</v>
      </c>
      <c r="R3357" s="9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8315</v>
      </c>
      <c r="R3358" s="9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8315</v>
      </c>
      <c r="R3359" s="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8315</v>
      </c>
      <c r="R3360" s="9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8315</v>
      </c>
      <c r="R3361" s="9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8315</v>
      </c>
      <c r="R3362" s="9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8315</v>
      </c>
      <c r="R3363" s="9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8315</v>
      </c>
      <c r="R3364" s="9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8315</v>
      </c>
      <c r="R3365" s="9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8315</v>
      </c>
      <c r="R3366" s="9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8315</v>
      </c>
      <c r="R3367" s="9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8315</v>
      </c>
      <c r="R3368" s="9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8315</v>
      </c>
      <c r="R3369" s="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8315</v>
      </c>
      <c r="R3370" s="9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8315</v>
      </c>
      <c r="R3371" s="9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8315</v>
      </c>
      <c r="R3372" s="9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8315</v>
      </c>
      <c r="R3373" s="9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8315</v>
      </c>
      <c r="R3374" s="9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8315</v>
      </c>
      <c r="R3375" s="9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8315</v>
      </c>
      <c r="R3376" s="9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8315</v>
      </c>
      <c r="R3377" s="9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8315</v>
      </c>
      <c r="R3378" s="9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8315</v>
      </c>
      <c r="R3379" s="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8315</v>
      </c>
      <c r="R3380" s="9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8315</v>
      </c>
      <c r="R3381" s="9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8315</v>
      </c>
      <c r="R3382" s="9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8315</v>
      </c>
      <c r="R3383" s="9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8315</v>
      </c>
      <c r="R3384" s="9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8315</v>
      </c>
      <c r="R3385" s="9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8315</v>
      </c>
      <c r="R3386" s="9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8315</v>
      </c>
      <c r="R3387" s="9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8315</v>
      </c>
      <c r="R3388" s="9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8315</v>
      </c>
      <c r="R3389" s="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8315</v>
      </c>
      <c r="R3390" s="9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8315</v>
      </c>
      <c r="R3391" s="9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8315</v>
      </c>
      <c r="R3392" s="9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8315</v>
      </c>
      <c r="R3393" s="9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9" t="s">
        <v>8315</v>
      </c>
      <c r="R3394" s="9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9" t="s">
        <v>8315</v>
      </c>
      <c r="R3395" s="9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8315</v>
      </c>
      <c r="R3396" s="9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8315</v>
      </c>
      <c r="R3397" s="9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8315</v>
      </c>
      <c r="R3398" s="9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8315</v>
      </c>
      <c r="R3399" s="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8315</v>
      </c>
      <c r="R3400" s="9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8315</v>
      </c>
      <c r="R3401" s="9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8315</v>
      </c>
      <c r="R3402" s="9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8315</v>
      </c>
      <c r="R3403" s="9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8315</v>
      </c>
      <c r="R3404" s="9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8315</v>
      </c>
      <c r="R3405" s="9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8315</v>
      </c>
      <c r="R3406" s="9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8315</v>
      </c>
      <c r="R3407" s="9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8315</v>
      </c>
      <c r="R3408" s="9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8315</v>
      </c>
      <c r="R3409" s="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8315</v>
      </c>
      <c r="R3410" s="9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8315</v>
      </c>
      <c r="R3411" s="9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8315</v>
      </c>
      <c r="R3412" s="9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8315</v>
      </c>
      <c r="R3413" s="9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8315</v>
      </c>
      <c r="R3414" s="9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8315</v>
      </c>
      <c r="R3415" s="9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8315</v>
      </c>
      <c r="R3416" s="9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8315</v>
      </c>
      <c r="R3417" s="9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8315</v>
      </c>
      <c r="R3418" s="9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8315</v>
      </c>
      <c r="R3419" s="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8315</v>
      </c>
      <c r="R3420" s="9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8315</v>
      </c>
      <c r="R3421" s="9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8315</v>
      </c>
      <c r="R3422" s="9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8315</v>
      </c>
      <c r="R3423" s="9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8315</v>
      </c>
      <c r="R3424" s="9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8315</v>
      </c>
      <c r="R3425" s="9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8315</v>
      </c>
      <c r="R3426" s="9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8315</v>
      </c>
      <c r="R3427" s="9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8315</v>
      </c>
      <c r="R3428" s="9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8315</v>
      </c>
      <c r="R3429" s="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8315</v>
      </c>
      <c r="R3430" s="9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8315</v>
      </c>
      <c r="R3431" s="9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8315</v>
      </c>
      <c r="R3432" s="9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8315</v>
      </c>
      <c r="R3433" s="9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8315</v>
      </c>
      <c r="R3434" s="9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8315</v>
      </c>
      <c r="R3435" s="9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8315</v>
      </c>
      <c r="R3436" s="9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8315</v>
      </c>
      <c r="R3437" s="9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8315</v>
      </c>
      <c r="R3438" s="9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8315</v>
      </c>
      <c r="R3439" s="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8315</v>
      </c>
      <c r="R3440" s="9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8315</v>
      </c>
      <c r="R3441" s="9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8315</v>
      </c>
      <c r="R3442" s="9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8315</v>
      </c>
      <c r="R3443" s="9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8315</v>
      </c>
      <c r="R3444" s="9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8315</v>
      </c>
      <c r="R3445" s="9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8315</v>
      </c>
      <c r="R3446" s="9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8315</v>
      </c>
      <c r="R3447" s="9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8315</v>
      </c>
      <c r="R3448" s="9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8315</v>
      </c>
      <c r="R3449" s="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8315</v>
      </c>
      <c r="R3450" s="9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8315</v>
      </c>
      <c r="R3451" s="9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8315</v>
      </c>
      <c r="R3452" s="9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8315</v>
      </c>
      <c r="R3453" s="9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8315</v>
      </c>
      <c r="R3454" s="9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8315</v>
      </c>
      <c r="R3455" s="9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8315</v>
      </c>
      <c r="R3456" s="9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8315</v>
      </c>
      <c r="R3457" s="9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9" t="s">
        <v>8315</v>
      </c>
      <c r="R3458" s="9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9" t="s">
        <v>8315</v>
      </c>
      <c r="R3459" s="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8315</v>
      </c>
      <c r="R3460" s="9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8315</v>
      </c>
      <c r="R3461" s="9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8315</v>
      </c>
      <c r="R3462" s="9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8315</v>
      </c>
      <c r="R3463" s="9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8315</v>
      </c>
      <c r="R3464" s="9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8315</v>
      </c>
      <c r="R3465" s="9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8315</v>
      </c>
      <c r="R3466" s="9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8315</v>
      </c>
      <c r="R3467" s="9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8315</v>
      </c>
      <c r="R3468" s="9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8315</v>
      </c>
      <c r="R3469" s="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8315</v>
      </c>
      <c r="R3470" s="9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8315</v>
      </c>
      <c r="R3471" s="9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8315</v>
      </c>
      <c r="R3472" s="9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8315</v>
      </c>
      <c r="R3473" s="9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8315</v>
      </c>
      <c r="R3474" s="9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8315</v>
      </c>
      <c r="R3475" s="9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8315</v>
      </c>
      <c r="R3476" s="9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8315</v>
      </c>
      <c r="R3477" s="9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8315</v>
      </c>
      <c r="R3478" s="9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8315</v>
      </c>
      <c r="R3479" s="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8315</v>
      </c>
      <c r="R3480" s="9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8315</v>
      </c>
      <c r="R3481" s="9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8315</v>
      </c>
      <c r="R3482" s="9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8315</v>
      </c>
      <c r="R3483" s="9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8315</v>
      </c>
      <c r="R3484" s="9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8315</v>
      </c>
      <c r="R3485" s="9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8315</v>
      </c>
      <c r="R3486" s="9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8315</v>
      </c>
      <c r="R3487" s="9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8315</v>
      </c>
      <c r="R3488" s="9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8315</v>
      </c>
      <c r="R3489" s="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8315</v>
      </c>
      <c r="R3490" s="9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8315</v>
      </c>
      <c r="R3491" s="9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8315</v>
      </c>
      <c r="R3492" s="9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8315</v>
      </c>
      <c r="R3493" s="9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8315</v>
      </c>
      <c r="R3494" s="9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8315</v>
      </c>
      <c r="R3495" s="9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8315</v>
      </c>
      <c r="R3496" s="9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8315</v>
      </c>
      <c r="R3497" s="9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8315</v>
      </c>
      <c r="R3498" s="9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8315</v>
      </c>
      <c r="R3499" s="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8315</v>
      </c>
      <c r="R3500" s="9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8315</v>
      </c>
      <c r="R3501" s="9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8315</v>
      </c>
      <c r="R3502" s="9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8315</v>
      </c>
      <c r="R3503" s="9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8315</v>
      </c>
      <c r="R3504" s="9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8315</v>
      </c>
      <c r="R3505" s="9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8315</v>
      </c>
      <c r="R3506" s="9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8315</v>
      </c>
      <c r="R3507" s="9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8315</v>
      </c>
      <c r="R3508" s="9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8315</v>
      </c>
      <c r="R3509" s="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8315</v>
      </c>
      <c r="R3510" s="9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8315</v>
      </c>
      <c r="R3511" s="9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8315</v>
      </c>
      <c r="R3512" s="9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8315</v>
      </c>
      <c r="R3513" s="9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8315</v>
      </c>
      <c r="R3514" s="9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8315</v>
      </c>
      <c r="R3515" s="9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8315</v>
      </c>
      <c r="R3516" s="9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8315</v>
      </c>
      <c r="R3517" s="9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8315</v>
      </c>
      <c r="R3518" s="9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8315</v>
      </c>
      <c r="R3519" s="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8315</v>
      </c>
      <c r="R3520" s="9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8315</v>
      </c>
      <c r="R3521" s="9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9" t="s">
        <v>8315</v>
      </c>
      <c r="R3522" s="9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9" t="s">
        <v>8315</v>
      </c>
      <c r="R3523" s="9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8315</v>
      </c>
      <c r="R3524" s="9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8315</v>
      </c>
      <c r="R3525" s="9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8315</v>
      </c>
      <c r="R3526" s="9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8315</v>
      </c>
      <c r="R3527" s="9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8315</v>
      </c>
      <c r="R3528" s="9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8315</v>
      </c>
      <c r="R3529" s="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8315</v>
      </c>
      <c r="R3530" s="9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8315</v>
      </c>
      <c r="R3531" s="9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8315</v>
      </c>
      <c r="R3532" s="9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8315</v>
      </c>
      <c r="R3533" s="9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8315</v>
      </c>
      <c r="R3534" s="9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8315</v>
      </c>
      <c r="R3535" s="9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8315</v>
      </c>
      <c r="R3536" s="9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8315</v>
      </c>
      <c r="R3537" s="9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8315</v>
      </c>
      <c r="R3538" s="9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8315</v>
      </c>
      <c r="R3539" s="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8315</v>
      </c>
      <c r="R3540" s="9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8315</v>
      </c>
      <c r="R3541" s="9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8315</v>
      </c>
      <c r="R3542" s="9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8315</v>
      </c>
      <c r="R3543" s="9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8315</v>
      </c>
      <c r="R3544" s="9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8315</v>
      </c>
      <c r="R3545" s="9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8315</v>
      </c>
      <c r="R3546" s="9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8315</v>
      </c>
      <c r="R3547" s="9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8315</v>
      </c>
      <c r="R3548" s="9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8315</v>
      </c>
      <c r="R3549" s="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8315</v>
      </c>
      <c r="R3550" s="9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8315</v>
      </c>
      <c r="R3551" s="9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8315</v>
      </c>
      <c r="R3552" s="9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8315</v>
      </c>
      <c r="R3553" s="9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8315</v>
      </c>
      <c r="R3554" s="9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8315</v>
      </c>
      <c r="R3555" s="9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8315</v>
      </c>
      <c r="R3556" s="9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8315</v>
      </c>
      <c r="R3557" s="9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8315</v>
      </c>
      <c r="R3558" s="9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8315</v>
      </c>
      <c r="R3559" s="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8315</v>
      </c>
      <c r="R3560" s="9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8315</v>
      </c>
      <c r="R3561" s="9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8315</v>
      </c>
      <c r="R3562" s="9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8315</v>
      </c>
      <c r="R3563" s="9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8315</v>
      </c>
      <c r="R3564" s="9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8315</v>
      </c>
      <c r="R3565" s="9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8315</v>
      </c>
      <c r="R3566" s="9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8315</v>
      </c>
      <c r="R3567" s="9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8315</v>
      </c>
      <c r="R3568" s="9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8315</v>
      </c>
      <c r="R3569" s="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8315</v>
      </c>
      <c r="R3570" s="9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8315</v>
      </c>
      <c r="R3571" s="9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8315</v>
      </c>
      <c r="R3572" s="9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8315</v>
      </c>
      <c r="R3573" s="9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8315</v>
      </c>
      <c r="R3574" s="9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8315</v>
      </c>
      <c r="R3575" s="9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8315</v>
      </c>
      <c r="R3576" s="9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8315</v>
      </c>
      <c r="R3577" s="9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8315</v>
      </c>
      <c r="R3578" s="9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8315</v>
      </c>
      <c r="R3579" s="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8315</v>
      </c>
      <c r="R3580" s="9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8315</v>
      </c>
      <c r="R3581" s="9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8315</v>
      </c>
      <c r="R3582" s="9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8315</v>
      </c>
      <c r="R3583" s="9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8315</v>
      </c>
      <c r="R3584" s="9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8315</v>
      </c>
      <c r="R3585" s="9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9" t="s">
        <v>8315</v>
      </c>
      <c r="R3586" s="9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9" t="s">
        <v>8315</v>
      </c>
      <c r="R3587" s="9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8315</v>
      </c>
      <c r="R3588" s="9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8315</v>
      </c>
      <c r="R3589" s="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8315</v>
      </c>
      <c r="R3590" s="9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8315</v>
      </c>
      <c r="R3591" s="9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8315</v>
      </c>
      <c r="R3592" s="9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8315</v>
      </c>
      <c r="R3593" s="9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8315</v>
      </c>
      <c r="R3594" s="9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8315</v>
      </c>
      <c r="R3595" s="9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8315</v>
      </c>
      <c r="R3596" s="9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8315</v>
      </c>
      <c r="R3597" s="9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8315</v>
      </c>
      <c r="R3598" s="9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8315</v>
      </c>
      <c r="R3599" s="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8315</v>
      </c>
      <c r="R3600" s="9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8315</v>
      </c>
      <c r="R3601" s="9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8315</v>
      </c>
      <c r="R3602" s="9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8315</v>
      </c>
      <c r="R3603" s="9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8315</v>
      </c>
      <c r="R3604" s="9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8315</v>
      </c>
      <c r="R3605" s="9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8315</v>
      </c>
      <c r="R3606" s="9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8315</v>
      </c>
      <c r="R3607" s="9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8315</v>
      </c>
      <c r="R3608" s="9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8315</v>
      </c>
      <c r="R3609" s="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8315</v>
      </c>
      <c r="R3610" s="9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8315</v>
      </c>
      <c r="R3611" s="9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8315</v>
      </c>
      <c r="R3612" s="9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8315</v>
      </c>
      <c r="R3613" s="9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8315</v>
      </c>
      <c r="R3614" s="9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8315</v>
      </c>
      <c r="R3615" s="9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8315</v>
      </c>
      <c r="R3616" s="9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8315</v>
      </c>
      <c r="R3617" s="9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8315</v>
      </c>
      <c r="R3618" s="9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8315</v>
      </c>
      <c r="R3619" s="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8315</v>
      </c>
      <c r="R3620" s="9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8315</v>
      </c>
      <c r="R3621" s="9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8315</v>
      </c>
      <c r="R3622" s="9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8315</v>
      </c>
      <c r="R3623" s="9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8315</v>
      </c>
      <c r="R3624" s="9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8315</v>
      </c>
      <c r="R3625" s="9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8315</v>
      </c>
      <c r="R3626" s="9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8315</v>
      </c>
      <c r="R3627" s="9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8315</v>
      </c>
      <c r="R3628" s="9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8315</v>
      </c>
      <c r="R3629" s="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8315</v>
      </c>
      <c r="R3630" s="9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8315</v>
      </c>
      <c r="R3631" s="9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8315</v>
      </c>
      <c r="R3632" s="9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8315</v>
      </c>
      <c r="R3633" s="9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8315</v>
      </c>
      <c r="R3634" s="9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8315</v>
      </c>
      <c r="R3635" s="9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8315</v>
      </c>
      <c r="R3636" s="9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8315</v>
      </c>
      <c r="R3637" s="9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8315</v>
      </c>
      <c r="R3638" s="9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8315</v>
      </c>
      <c r="R3639" s="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8315</v>
      </c>
      <c r="R3640" s="9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8315</v>
      </c>
      <c r="R3641" s="9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8315</v>
      </c>
      <c r="R3642" s="9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8315</v>
      </c>
      <c r="R3643" s="9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8315</v>
      </c>
      <c r="R3644" s="9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8315</v>
      </c>
      <c r="R3645" s="9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8315</v>
      </c>
      <c r="R3646" s="9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8315</v>
      </c>
      <c r="R3647" s="9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8315</v>
      </c>
      <c r="R3648" s="9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8315</v>
      </c>
      <c r="R3649" s="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9" t="s">
        <v>8315</v>
      </c>
      <c r="R3650" s="9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9" t="s">
        <v>8315</v>
      </c>
      <c r="R3651" s="9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8315</v>
      </c>
      <c r="R3652" s="9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8315</v>
      </c>
      <c r="R3653" s="9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8315</v>
      </c>
      <c r="R3654" s="9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8315</v>
      </c>
      <c r="R3655" s="9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8315</v>
      </c>
      <c r="R3656" s="9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8315</v>
      </c>
      <c r="R3657" s="9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8315</v>
      </c>
      <c r="R3658" s="9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8315</v>
      </c>
      <c r="R3659" s="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8315</v>
      </c>
      <c r="R3660" s="9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8315</v>
      </c>
      <c r="R3661" s="9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8315</v>
      </c>
      <c r="R3662" s="9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8315</v>
      </c>
      <c r="R3663" s="9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8315</v>
      </c>
      <c r="R3664" s="9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8315</v>
      </c>
      <c r="R3665" s="9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8315</v>
      </c>
      <c r="R3666" s="9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8315</v>
      </c>
      <c r="R3667" s="9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8315</v>
      </c>
      <c r="R3668" s="9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8315</v>
      </c>
      <c r="R3669" s="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8315</v>
      </c>
      <c r="R3670" s="9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8315</v>
      </c>
      <c r="R3671" s="9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8315</v>
      </c>
      <c r="R3672" s="9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8315</v>
      </c>
      <c r="R3673" s="9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8315</v>
      </c>
      <c r="R3674" s="9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8315</v>
      </c>
      <c r="R3675" s="9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8315</v>
      </c>
      <c r="R3676" s="9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8315</v>
      </c>
      <c r="R3677" s="9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8315</v>
      </c>
      <c r="R3678" s="9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8315</v>
      </c>
      <c r="R3679" s="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8315</v>
      </c>
      <c r="R3680" s="9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8315</v>
      </c>
      <c r="R3681" s="9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8315</v>
      </c>
      <c r="R3682" s="9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8315</v>
      </c>
      <c r="R3683" s="9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8315</v>
      </c>
      <c r="R3684" s="9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8315</v>
      </c>
      <c r="R3685" s="9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8315</v>
      </c>
      <c r="R3686" s="9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8315</v>
      </c>
      <c r="R3687" s="9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8315</v>
      </c>
      <c r="R3688" s="9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8315</v>
      </c>
      <c r="R3689" s="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8315</v>
      </c>
      <c r="R3690" s="9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8315</v>
      </c>
      <c r="R3691" s="9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8315</v>
      </c>
      <c r="R3692" s="9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8315</v>
      </c>
      <c r="R3693" s="9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8315</v>
      </c>
      <c r="R3694" s="9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8315</v>
      </c>
      <c r="R3695" s="9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8315</v>
      </c>
      <c r="R3696" s="9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8315</v>
      </c>
      <c r="R3697" s="9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8315</v>
      </c>
      <c r="R3698" s="9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8315</v>
      </c>
      <c r="R3699" s="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8315</v>
      </c>
      <c r="R3700" s="9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8315</v>
      </c>
      <c r="R3701" s="9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8315</v>
      </c>
      <c r="R3702" s="9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8315</v>
      </c>
      <c r="R3703" s="9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8315</v>
      </c>
      <c r="R3704" s="9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8315</v>
      </c>
      <c r="R3705" s="9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8315</v>
      </c>
      <c r="R3706" s="9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8315</v>
      </c>
      <c r="R3707" s="9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8315</v>
      </c>
      <c r="R3708" s="9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8315</v>
      </c>
      <c r="R3709" s="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8315</v>
      </c>
      <c r="R3710" s="9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8315</v>
      </c>
      <c r="R3711" s="9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8315</v>
      </c>
      <c r="R3712" s="9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8315</v>
      </c>
      <c r="R3713" s="9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9" t="s">
        <v>8315</v>
      </c>
      <c r="R3714" s="9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9" t="s">
        <v>8315</v>
      </c>
      <c r="R3715" s="9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8315</v>
      </c>
      <c r="R3716" s="9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8315</v>
      </c>
      <c r="R3717" s="9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8315</v>
      </c>
      <c r="R3718" s="9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8315</v>
      </c>
      <c r="R3719" s="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8315</v>
      </c>
      <c r="R3720" s="9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8315</v>
      </c>
      <c r="R3721" s="9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8315</v>
      </c>
      <c r="R3722" s="9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8315</v>
      </c>
      <c r="R3723" s="9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8315</v>
      </c>
      <c r="R3724" s="9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8315</v>
      </c>
      <c r="R3725" s="9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8315</v>
      </c>
      <c r="R3726" s="9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8315</v>
      </c>
      <c r="R3727" s="9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8315</v>
      </c>
      <c r="R3728" s="9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8315</v>
      </c>
      <c r="R3729" s="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8315</v>
      </c>
      <c r="R3730" s="9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8315</v>
      </c>
      <c r="R3731" s="9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8315</v>
      </c>
      <c r="R3732" s="9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8315</v>
      </c>
      <c r="R3733" s="9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8315</v>
      </c>
      <c r="R3734" s="9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8315</v>
      </c>
      <c r="R3735" s="9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8315</v>
      </c>
      <c r="R3736" s="9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8315</v>
      </c>
      <c r="R3737" s="9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8315</v>
      </c>
      <c r="R3738" s="9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8315</v>
      </c>
      <c r="R3739" s="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8315</v>
      </c>
      <c r="R3740" s="9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8315</v>
      </c>
      <c r="R3741" s="9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8315</v>
      </c>
      <c r="R3742" s="9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8315</v>
      </c>
      <c r="R3743" s="9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8315</v>
      </c>
      <c r="R3744" s="9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8315</v>
      </c>
      <c r="R3745" s="9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8315</v>
      </c>
      <c r="R3746" s="9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8315</v>
      </c>
      <c r="R3747" s="9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8315</v>
      </c>
      <c r="R3748" s="9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8315</v>
      </c>
      <c r="R3749" s="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8315</v>
      </c>
      <c r="R3750" s="9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8315</v>
      </c>
      <c r="R3751" s="9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8315</v>
      </c>
      <c r="R3752" s="9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8315</v>
      </c>
      <c r="R3753" s="9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8315</v>
      </c>
      <c r="R3754" s="9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8315</v>
      </c>
      <c r="R3755" s="9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8315</v>
      </c>
      <c r="R3756" s="9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8315</v>
      </c>
      <c r="R3757" s="9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8315</v>
      </c>
      <c r="R3758" s="9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8315</v>
      </c>
      <c r="R3759" s="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8315</v>
      </c>
      <c r="R3760" s="9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8315</v>
      </c>
      <c r="R3761" s="9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8315</v>
      </c>
      <c r="R3762" s="9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8315</v>
      </c>
      <c r="R3763" s="9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8315</v>
      </c>
      <c r="R3764" s="9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8315</v>
      </c>
      <c r="R3765" s="9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8315</v>
      </c>
      <c r="R3766" s="9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8315</v>
      </c>
      <c r="R3767" s="9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8315</v>
      </c>
      <c r="R3768" s="9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8315</v>
      </c>
      <c r="R3769" s="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8315</v>
      </c>
      <c r="R3770" s="9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8315</v>
      </c>
      <c r="R3771" s="9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8315</v>
      </c>
      <c r="R3772" s="9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8315</v>
      </c>
      <c r="R3773" s="9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8315</v>
      </c>
      <c r="R3774" s="9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8315</v>
      </c>
      <c r="R3775" s="9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8315</v>
      </c>
      <c r="R3776" s="9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8315</v>
      </c>
      <c r="R3777" s="9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9" t="s">
        <v>8315</v>
      </c>
      <c r="R3778" s="9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9" t="s">
        <v>8315</v>
      </c>
      <c r="R3779" s="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8315</v>
      </c>
      <c r="R3780" s="9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8315</v>
      </c>
      <c r="R3781" s="9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8315</v>
      </c>
      <c r="R3782" s="9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8315</v>
      </c>
      <c r="R3783" s="9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8315</v>
      </c>
      <c r="R3784" s="9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8315</v>
      </c>
      <c r="R3785" s="9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8315</v>
      </c>
      <c r="R3786" s="9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8315</v>
      </c>
      <c r="R3787" s="9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8315</v>
      </c>
      <c r="R3788" s="9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8315</v>
      </c>
      <c r="R3789" s="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8315</v>
      </c>
      <c r="R3790" s="9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8315</v>
      </c>
      <c r="R3791" s="9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8315</v>
      </c>
      <c r="R3792" s="9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8315</v>
      </c>
      <c r="R3793" s="9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8315</v>
      </c>
      <c r="R3794" s="9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8315</v>
      </c>
      <c r="R3795" s="9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8315</v>
      </c>
      <c r="R3796" s="9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8315</v>
      </c>
      <c r="R3797" s="9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8315</v>
      </c>
      <c r="R3798" s="9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8315</v>
      </c>
      <c r="R3799" s="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8315</v>
      </c>
      <c r="R3800" s="9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8315</v>
      </c>
      <c r="R3801" s="9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8315</v>
      </c>
      <c r="R3802" s="9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8315</v>
      </c>
      <c r="R3803" s="9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8315</v>
      </c>
      <c r="R3804" s="9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8315</v>
      </c>
      <c r="R3805" s="9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8315</v>
      </c>
      <c r="R3806" s="9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8315</v>
      </c>
      <c r="R3807" s="9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8315</v>
      </c>
      <c r="R3808" s="9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8315</v>
      </c>
      <c r="R3809" s="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8315</v>
      </c>
      <c r="R3810" s="9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8315</v>
      </c>
      <c r="R3811" s="9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8315</v>
      </c>
      <c r="R3812" s="9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8315</v>
      </c>
      <c r="R3813" s="9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8315</v>
      </c>
      <c r="R3814" s="9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8315</v>
      </c>
      <c r="R3815" s="9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8315</v>
      </c>
      <c r="R3816" s="9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8315</v>
      </c>
      <c r="R3817" s="9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8315</v>
      </c>
      <c r="R3818" s="9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8315</v>
      </c>
      <c r="R3819" s="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8315</v>
      </c>
      <c r="R3820" s="9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8315</v>
      </c>
      <c r="R3821" s="9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8315</v>
      </c>
      <c r="R3822" s="9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8315</v>
      </c>
      <c r="R3823" s="9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8315</v>
      </c>
      <c r="R3824" s="9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8315</v>
      </c>
      <c r="R3825" s="9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8315</v>
      </c>
      <c r="R3826" s="9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8315</v>
      </c>
      <c r="R3827" s="9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8315</v>
      </c>
      <c r="R3828" s="9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8315</v>
      </c>
      <c r="R3829" s="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8315</v>
      </c>
      <c r="R3830" s="9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8315</v>
      </c>
      <c r="R3831" s="9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8315</v>
      </c>
      <c r="R3832" s="9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8315</v>
      </c>
      <c r="R3833" s="9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8315</v>
      </c>
      <c r="R3834" s="9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8315</v>
      </c>
      <c r="R3835" s="9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8315</v>
      </c>
      <c r="R3836" s="9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8315</v>
      </c>
      <c r="R3837" s="9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8315</v>
      </c>
      <c r="R3838" s="9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8315</v>
      </c>
      <c r="R3839" s="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8315</v>
      </c>
      <c r="R3840" s="9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8315</v>
      </c>
      <c r="R3841" s="9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9" t="s">
        <v>8315</v>
      </c>
      <c r="R3842" s="9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9" t="s">
        <v>8315</v>
      </c>
      <c r="R3843" s="9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8315</v>
      </c>
      <c r="R3844" s="9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8315</v>
      </c>
      <c r="R3845" s="9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8315</v>
      </c>
      <c r="R3846" s="9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8315</v>
      </c>
      <c r="R3847" s="9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8315</v>
      </c>
      <c r="R3848" s="9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8315</v>
      </c>
      <c r="R3849" s="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8315</v>
      </c>
      <c r="R3850" s="9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8315</v>
      </c>
      <c r="R3851" s="9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8315</v>
      </c>
      <c r="R3852" s="9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8315</v>
      </c>
      <c r="R3853" s="9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8315</v>
      </c>
      <c r="R3854" s="9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8315</v>
      </c>
      <c r="R3855" s="9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8315</v>
      </c>
      <c r="R3856" s="9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8315</v>
      </c>
      <c r="R3857" s="9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8315</v>
      </c>
      <c r="R3858" s="9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8315</v>
      </c>
      <c r="R3859" s="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8315</v>
      </c>
      <c r="R3860" s="9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8315</v>
      </c>
      <c r="R3861" s="9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8315</v>
      </c>
      <c r="R3862" s="9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8315</v>
      </c>
      <c r="R3863" s="9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8315</v>
      </c>
      <c r="R3864" s="9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8315</v>
      </c>
      <c r="R3865" s="9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8315</v>
      </c>
      <c r="R3866" s="9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8315</v>
      </c>
      <c r="R3867" s="9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8315</v>
      </c>
      <c r="R3868" s="9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8315</v>
      </c>
      <c r="R3869" s="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8315</v>
      </c>
      <c r="R3870" s="9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8315</v>
      </c>
      <c r="R3871" s="9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8315</v>
      </c>
      <c r="R3872" s="9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8315</v>
      </c>
      <c r="R3873" s="9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8315</v>
      </c>
      <c r="R3874" s="9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8315</v>
      </c>
      <c r="R3875" s="9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8315</v>
      </c>
      <c r="R3876" s="9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8315</v>
      </c>
      <c r="R3877" s="9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8315</v>
      </c>
      <c r="R3878" s="9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8315</v>
      </c>
      <c r="R3879" s="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8315</v>
      </c>
      <c r="R3880" s="9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8315</v>
      </c>
      <c r="R3881" s="9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8315</v>
      </c>
      <c r="R3882" s="9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8315</v>
      </c>
      <c r="R3883" s="9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8315</v>
      </c>
      <c r="R3884" s="9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8315</v>
      </c>
      <c r="R3885" s="9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8315</v>
      </c>
      <c r="R3886" s="9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8315</v>
      </c>
      <c r="R3887" s="9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8315</v>
      </c>
      <c r="R3888" s="9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8315</v>
      </c>
      <c r="R3889" s="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8315</v>
      </c>
      <c r="R3890" s="9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8315</v>
      </c>
      <c r="R3891" s="9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8315</v>
      </c>
      <c r="R3892" s="9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8315</v>
      </c>
      <c r="R3893" s="9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8315</v>
      </c>
      <c r="R3894" s="9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8315</v>
      </c>
      <c r="R3895" s="9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8315</v>
      </c>
      <c r="R3896" s="9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8315</v>
      </c>
      <c r="R3897" s="9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8315</v>
      </c>
      <c r="R3898" s="9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8315</v>
      </c>
      <c r="R3899" s="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8315</v>
      </c>
      <c r="R3900" s="9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8315</v>
      </c>
      <c r="R3901" s="9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8315</v>
      </c>
      <c r="R3902" s="9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8315</v>
      </c>
      <c r="R3903" s="9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8315</v>
      </c>
      <c r="R3904" s="9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8315</v>
      </c>
      <c r="R3905" s="9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9" t="s">
        <v>8315</v>
      </c>
      <c r="R3906" s="9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9" t="s">
        <v>8315</v>
      </c>
      <c r="R3907" s="9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8315</v>
      </c>
      <c r="R3908" s="9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8315</v>
      </c>
      <c r="R3909" s="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8315</v>
      </c>
      <c r="R3910" s="9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8315</v>
      </c>
      <c r="R3911" s="9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8315</v>
      </c>
      <c r="R3912" s="9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8315</v>
      </c>
      <c r="R3913" s="9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8315</v>
      </c>
      <c r="R3914" s="9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8315</v>
      </c>
      <c r="R3915" s="9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8315</v>
      </c>
      <c r="R3916" s="9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8315</v>
      </c>
      <c r="R3917" s="9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8315</v>
      </c>
      <c r="R3918" s="9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8315</v>
      </c>
      <c r="R3919" s="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8315</v>
      </c>
      <c r="R3920" s="9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8315</v>
      </c>
      <c r="R3921" s="9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8315</v>
      </c>
      <c r="R3922" s="9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8315</v>
      </c>
      <c r="R3923" s="9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8315</v>
      </c>
      <c r="R3924" s="9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8315</v>
      </c>
      <c r="R3925" s="9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8315</v>
      </c>
      <c r="R3926" s="9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8315</v>
      </c>
      <c r="R3927" s="9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8315</v>
      </c>
      <c r="R3928" s="9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8315</v>
      </c>
      <c r="R3929" s="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8315</v>
      </c>
      <c r="R3930" s="9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8315</v>
      </c>
      <c r="R3931" s="9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8315</v>
      </c>
      <c r="R3932" s="9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8315</v>
      </c>
      <c r="R3933" s="9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8315</v>
      </c>
      <c r="R3934" s="9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8315</v>
      </c>
      <c r="R3935" s="9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8315</v>
      </c>
      <c r="R3936" s="9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8315</v>
      </c>
      <c r="R3937" s="9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8315</v>
      </c>
      <c r="R3938" s="9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8315</v>
      </c>
      <c r="R3939" s="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8315</v>
      </c>
      <c r="R3940" s="9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8315</v>
      </c>
      <c r="R3941" s="9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8315</v>
      </c>
      <c r="R3942" s="9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8315</v>
      </c>
      <c r="R3943" s="9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8315</v>
      </c>
      <c r="R3944" s="9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8315</v>
      </c>
      <c r="R3945" s="9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8315</v>
      </c>
      <c r="R3946" s="9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8315</v>
      </c>
      <c r="R3947" s="9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8315</v>
      </c>
      <c r="R3948" s="9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8315</v>
      </c>
      <c r="R3949" s="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8315</v>
      </c>
      <c r="R3950" s="9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8315</v>
      </c>
      <c r="R3951" s="9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8315</v>
      </c>
      <c r="R3952" s="9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8315</v>
      </c>
      <c r="R3953" s="9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8315</v>
      </c>
      <c r="R3954" s="9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8315</v>
      </c>
      <c r="R3955" s="9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8315</v>
      </c>
      <c r="R3956" s="9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8315</v>
      </c>
      <c r="R3957" s="9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8315</v>
      </c>
      <c r="R3958" s="9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8315</v>
      </c>
      <c r="R3959" s="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8315</v>
      </c>
      <c r="R3960" s="9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8315</v>
      </c>
      <c r="R3961" s="9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8315</v>
      </c>
      <c r="R3962" s="9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8315</v>
      </c>
      <c r="R3963" s="9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8315</v>
      </c>
      <c r="R3964" s="9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8315</v>
      </c>
      <c r="R3965" s="9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8315</v>
      </c>
      <c r="R3966" s="9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8315</v>
      </c>
      <c r="R3967" s="9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8315</v>
      </c>
      <c r="R3968" s="9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8315</v>
      </c>
      <c r="R3969" s="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9" t="s">
        <v>8315</v>
      </c>
      <c r="R3970" s="9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9" t="s">
        <v>8315</v>
      </c>
      <c r="R3971" s="9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8315</v>
      </c>
      <c r="R3972" s="9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8315</v>
      </c>
      <c r="R3973" s="9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8315</v>
      </c>
      <c r="R3974" s="9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8315</v>
      </c>
      <c r="R3975" s="9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8315</v>
      </c>
      <c r="R3976" s="9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8315</v>
      </c>
      <c r="R3977" s="9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8315</v>
      </c>
      <c r="R3978" s="9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8315</v>
      </c>
      <c r="R3979" s="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8315</v>
      </c>
      <c r="R3980" s="9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8315</v>
      </c>
      <c r="R3981" s="9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8315</v>
      </c>
      <c r="R3982" s="9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8315</v>
      </c>
      <c r="R3983" s="9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8315</v>
      </c>
      <c r="R3984" s="9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8315</v>
      </c>
      <c r="R3985" s="9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8315</v>
      </c>
      <c r="R3986" s="9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8315</v>
      </c>
      <c r="R3987" s="9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8315</v>
      </c>
      <c r="R3988" s="9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8315</v>
      </c>
      <c r="R3989" s="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8315</v>
      </c>
      <c r="R3990" s="9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8315</v>
      </c>
      <c r="R3991" s="9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8315</v>
      </c>
      <c r="R3992" s="9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8315</v>
      </c>
      <c r="R3993" s="9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8315</v>
      </c>
      <c r="R3994" s="9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8315</v>
      </c>
      <c r="R3995" s="9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8315</v>
      </c>
      <c r="R3996" s="9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8315</v>
      </c>
      <c r="R3997" s="9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8315</v>
      </c>
      <c r="R3998" s="9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8315</v>
      </c>
      <c r="R3999" s="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8315</v>
      </c>
      <c r="R4000" s="9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8315</v>
      </c>
      <c r="R4001" s="9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8315</v>
      </c>
      <c r="R4002" s="9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8315</v>
      </c>
      <c r="R4003" s="9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8315</v>
      </c>
      <c r="R4004" s="9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8315</v>
      </c>
      <c r="R4005" s="9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8315</v>
      </c>
      <c r="R4006" s="9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8315</v>
      </c>
      <c r="R4007" s="9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8315</v>
      </c>
      <c r="R4008" s="9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8315</v>
      </c>
      <c r="R4009" s="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8315</v>
      </c>
      <c r="R4010" s="9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8315</v>
      </c>
      <c r="R4011" s="9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8315</v>
      </c>
      <c r="R4012" s="9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8315</v>
      </c>
      <c r="R4013" s="9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8315</v>
      </c>
      <c r="R4014" s="9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8315</v>
      </c>
      <c r="R4015" s="9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8315</v>
      </c>
      <c r="R4016" s="9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8315</v>
      </c>
      <c r="R4017" s="9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8315</v>
      </c>
      <c r="R4018" s="9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8315</v>
      </c>
      <c r="R4019" s="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8315</v>
      </c>
      <c r="R4020" s="9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8315</v>
      </c>
      <c r="R4021" s="9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8315</v>
      </c>
      <c r="R4022" s="9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8315</v>
      </c>
      <c r="R4023" s="9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8315</v>
      </c>
      <c r="R4024" s="9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8315</v>
      </c>
      <c r="R4025" s="9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8315</v>
      </c>
      <c r="R4026" s="9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8315</v>
      </c>
      <c r="R4027" s="9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8315</v>
      </c>
      <c r="R4028" s="9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8315</v>
      </c>
      <c r="R4029" s="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8315</v>
      </c>
      <c r="R4030" s="9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8315</v>
      </c>
      <c r="R4031" s="9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8315</v>
      </c>
      <c r="R4032" s="9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8315</v>
      </c>
      <c r="R4033" s="9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9" t="s">
        <v>8315</v>
      </c>
      <c r="R4034" s="9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9" t="s">
        <v>8315</v>
      </c>
      <c r="R4035" s="9" t="s">
        <v>8316</v>
      </c>
      <c r="S4035" s="15">
        <f t="shared" ref="S4035:S4073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8315</v>
      </c>
      <c r="R4036" s="9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8315</v>
      </c>
      <c r="R4037" s="9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8315</v>
      </c>
      <c r="R4038" s="9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8315</v>
      </c>
      <c r="R4039" s="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8315</v>
      </c>
      <c r="R4040" s="9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8315</v>
      </c>
      <c r="R4041" s="9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8315</v>
      </c>
      <c r="R4042" s="9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8315</v>
      </c>
      <c r="R4043" s="9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8315</v>
      </c>
      <c r="R4044" s="9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8315</v>
      </c>
      <c r="R4045" s="9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8315</v>
      </c>
      <c r="R4046" s="9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8315</v>
      </c>
      <c r="R4047" s="9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8315</v>
      </c>
      <c r="R4048" s="9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8315</v>
      </c>
      <c r="R4049" s="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8315</v>
      </c>
      <c r="R4050" s="9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8315</v>
      </c>
      <c r="R4051" s="9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8315</v>
      </c>
      <c r="R4052" s="9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8315</v>
      </c>
      <c r="R4053" s="9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8315</v>
      </c>
      <c r="R4054" s="9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8315</v>
      </c>
      <c r="R4055" s="9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8315</v>
      </c>
      <c r="R4056" s="9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8315</v>
      </c>
      <c r="R4057" s="9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8315</v>
      </c>
      <c r="R4058" s="9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8315</v>
      </c>
      <c r="R4059" s="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8315</v>
      </c>
      <c r="R4060" s="9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8315</v>
      </c>
      <c r="R4061" s="9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8315</v>
      </c>
      <c r="R4062" s="9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8315</v>
      </c>
      <c r="R4063" s="9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8315</v>
      </c>
      <c r="R4064" s="9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8315</v>
      </c>
      <c r="R4065" s="9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8315</v>
      </c>
      <c r="R4066" s="9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8315</v>
      </c>
      <c r="R4067" s="9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8315</v>
      </c>
      <c r="R4068" s="9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8315</v>
      </c>
      <c r="R4069" s="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8315</v>
      </c>
      <c r="R4070" s="9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8315</v>
      </c>
      <c r="R4071" s="9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8315</v>
      </c>
      <c r="R4072" s="9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8315</v>
      </c>
      <c r="R4073" s="9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8315</v>
      </c>
      <c r="R4074" s="9" t="s">
        <v>8316</v>
      </c>
      <c r="S4074" s="15">
        <f>(((J4074/60)/60)/24)+DATE(1970,1,1)</f>
        <v>41812.77443287037</v>
      </c>
      <c r="T4074" s="15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8315</v>
      </c>
      <c r="R4075" s="9" t="s">
        <v>8316</v>
      </c>
      <c r="S4075" s="15">
        <f t="shared" ref="S4075:S4115" si="306">(((J4075/60)/60)/24)+DATE(1970,1,1)</f>
        <v>42078.34520833334</v>
      </c>
      <c r="T4075" s="15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8315</v>
      </c>
      <c r="R4076" s="9" t="s">
        <v>8316</v>
      </c>
      <c r="S4076" s="15">
        <f t="shared" si="306"/>
        <v>42283.552951388891</v>
      </c>
      <c r="T4076" s="15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8315</v>
      </c>
      <c r="R4077" s="9" t="s">
        <v>8316</v>
      </c>
      <c r="S4077" s="15">
        <f t="shared" si="306"/>
        <v>41779.045937499999</v>
      </c>
      <c r="T4077" s="15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8315</v>
      </c>
      <c r="R4078" s="9" t="s">
        <v>8316</v>
      </c>
      <c r="S4078" s="15">
        <f t="shared" si="306"/>
        <v>41905.795706018522</v>
      </c>
      <c r="T4078" s="15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8315</v>
      </c>
      <c r="R4079" s="9" t="s">
        <v>8316</v>
      </c>
      <c r="S4079" s="15">
        <f t="shared" si="306"/>
        <v>42695.7105787037</v>
      </c>
      <c r="T4079" s="15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8315</v>
      </c>
      <c r="R4080" s="9" t="s">
        <v>8316</v>
      </c>
      <c r="S4080" s="15">
        <f t="shared" si="306"/>
        <v>42732.787523148145</v>
      </c>
      <c r="T4080" s="15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8315</v>
      </c>
      <c r="R4081" s="9" t="s">
        <v>8316</v>
      </c>
      <c r="S4081" s="15">
        <f t="shared" si="306"/>
        <v>42510.938900462963</v>
      </c>
      <c r="T4081" s="15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8315</v>
      </c>
      <c r="R4082" s="9" t="s">
        <v>8316</v>
      </c>
      <c r="S4082" s="15">
        <f t="shared" si="306"/>
        <v>42511.698101851856</v>
      </c>
      <c r="T4082" s="15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8315</v>
      </c>
      <c r="R4083" s="9" t="s">
        <v>8316</v>
      </c>
      <c r="S4083" s="15">
        <f t="shared" si="306"/>
        <v>42041.581307870365</v>
      </c>
      <c r="T4083" s="15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8315</v>
      </c>
      <c r="R4084" s="9" t="s">
        <v>8316</v>
      </c>
      <c r="S4084" s="15">
        <f t="shared" si="306"/>
        <v>42307.189270833333</v>
      </c>
      <c r="T4084" s="15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8315</v>
      </c>
      <c r="R4085" s="9" t="s">
        <v>8316</v>
      </c>
      <c r="S4085" s="15">
        <f t="shared" si="306"/>
        <v>42353.761759259258</v>
      </c>
      <c r="T4085" s="15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8315</v>
      </c>
      <c r="R4086" s="9" t="s">
        <v>8316</v>
      </c>
      <c r="S4086" s="15">
        <f t="shared" si="306"/>
        <v>42622.436412037037</v>
      </c>
      <c r="T4086" s="15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8315</v>
      </c>
      <c r="R4087" s="9" t="s">
        <v>8316</v>
      </c>
      <c r="S4087" s="15">
        <f t="shared" si="306"/>
        <v>42058.603877314818</v>
      </c>
      <c r="T4087" s="15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8315</v>
      </c>
      <c r="R4088" s="9" t="s">
        <v>8316</v>
      </c>
      <c r="S4088" s="15">
        <f t="shared" si="306"/>
        <v>42304.940960648149</v>
      </c>
      <c r="T4088" s="15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8315</v>
      </c>
      <c r="R4089" s="9" t="s">
        <v>8316</v>
      </c>
      <c r="S4089" s="15">
        <f t="shared" si="306"/>
        <v>42538.742893518516</v>
      </c>
      <c r="T4089" s="15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8315</v>
      </c>
      <c r="R4090" s="9" t="s">
        <v>8316</v>
      </c>
      <c r="S4090" s="15">
        <f t="shared" si="306"/>
        <v>41990.612546296295</v>
      </c>
      <c r="T4090" s="15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8315</v>
      </c>
      <c r="R4091" s="9" t="s">
        <v>8316</v>
      </c>
      <c r="S4091" s="15">
        <f t="shared" si="306"/>
        <v>42122.732499999998</v>
      </c>
      <c r="T4091" s="15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8315</v>
      </c>
      <c r="R4092" s="9" t="s">
        <v>8316</v>
      </c>
      <c r="S4092" s="15">
        <f t="shared" si="306"/>
        <v>42209.67288194444</v>
      </c>
      <c r="T4092" s="15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8315</v>
      </c>
      <c r="R4093" s="9" t="s">
        <v>8316</v>
      </c>
      <c r="S4093" s="15">
        <f t="shared" si="306"/>
        <v>41990.506377314814</v>
      </c>
      <c r="T4093" s="15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8315</v>
      </c>
      <c r="R4094" s="9" t="s">
        <v>8316</v>
      </c>
      <c r="S4094" s="15">
        <f t="shared" si="306"/>
        <v>42039.194988425923</v>
      </c>
      <c r="T4094" s="15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8315</v>
      </c>
      <c r="R4095" s="9" t="s">
        <v>8316</v>
      </c>
      <c r="S4095" s="15">
        <f t="shared" si="306"/>
        <v>42178.815891203703</v>
      </c>
      <c r="T4095" s="15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8315</v>
      </c>
      <c r="R4096" s="9" t="s">
        <v>8316</v>
      </c>
      <c r="S4096" s="15">
        <f t="shared" si="306"/>
        <v>41890.086805555555</v>
      </c>
      <c r="T4096" s="15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8315</v>
      </c>
      <c r="R4097" s="9" t="s">
        <v>8316</v>
      </c>
      <c r="S4097" s="15">
        <f t="shared" si="306"/>
        <v>42693.031828703708</v>
      </c>
      <c r="T4097" s="15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7">ROUND(E4098/D4098*100,0)</f>
        <v>11</v>
      </c>
      <c r="P4098">
        <f t="shared" si="303"/>
        <v>80</v>
      </c>
      <c r="Q4098" s="9" t="s">
        <v>8315</v>
      </c>
      <c r="R4098" s="9" t="s">
        <v>8316</v>
      </c>
      <c r="S4098" s="15">
        <f t="shared" si="306"/>
        <v>42750.530312499999</v>
      </c>
      <c r="T4098" s="15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7"/>
        <v>0</v>
      </c>
      <c r="P4099">
        <f t="shared" ref="P4099:P4115" si="308">IFERROR(ROUND(E4099/L4099,2),0)</f>
        <v>0</v>
      </c>
      <c r="Q4099" s="9" t="s">
        <v>8315</v>
      </c>
      <c r="R4099" s="9" t="s">
        <v>8316</v>
      </c>
      <c r="S4099" s="15">
        <f t="shared" si="306"/>
        <v>42344.824502314819</v>
      </c>
      <c r="T4099" s="15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7"/>
        <v>0</v>
      </c>
      <c r="P4100">
        <f t="shared" si="308"/>
        <v>0</v>
      </c>
      <c r="Q4100" s="9" t="s">
        <v>8315</v>
      </c>
      <c r="R4100" s="9" t="s">
        <v>8316</v>
      </c>
      <c r="S4100" s="15">
        <f t="shared" si="306"/>
        <v>42495.722187499996</v>
      </c>
      <c r="T4100" s="15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7"/>
        <v>1</v>
      </c>
      <c r="P4101">
        <f t="shared" si="308"/>
        <v>50</v>
      </c>
      <c r="Q4101" s="9" t="s">
        <v>8315</v>
      </c>
      <c r="R4101" s="9" t="s">
        <v>8316</v>
      </c>
      <c r="S4101" s="15">
        <f t="shared" si="306"/>
        <v>42570.850381944445</v>
      </c>
      <c r="T4101" s="15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7"/>
        <v>0</v>
      </c>
      <c r="P4102">
        <f t="shared" si="308"/>
        <v>0</v>
      </c>
      <c r="Q4102" s="9" t="s">
        <v>8315</v>
      </c>
      <c r="R4102" s="9" t="s">
        <v>8316</v>
      </c>
      <c r="S4102" s="15">
        <f t="shared" si="306"/>
        <v>41927.124884259261</v>
      </c>
      <c r="T4102" s="15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7"/>
        <v>0</v>
      </c>
      <c r="P4103">
        <f t="shared" si="308"/>
        <v>0</v>
      </c>
      <c r="Q4103" s="9" t="s">
        <v>8315</v>
      </c>
      <c r="R4103" s="9" t="s">
        <v>8316</v>
      </c>
      <c r="S4103" s="15">
        <f t="shared" si="306"/>
        <v>42730.903726851851</v>
      </c>
      <c r="T4103" s="15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7"/>
        <v>27</v>
      </c>
      <c r="P4104">
        <f t="shared" si="308"/>
        <v>22.83</v>
      </c>
      <c r="Q4104" s="9" t="s">
        <v>8315</v>
      </c>
      <c r="R4104" s="9" t="s">
        <v>8316</v>
      </c>
      <c r="S4104" s="15">
        <f t="shared" si="306"/>
        <v>42475.848067129627</v>
      </c>
      <c r="T4104" s="15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7"/>
        <v>10</v>
      </c>
      <c r="P4105">
        <f t="shared" si="308"/>
        <v>16.670000000000002</v>
      </c>
      <c r="Q4105" s="9" t="s">
        <v>8315</v>
      </c>
      <c r="R4105" s="9" t="s">
        <v>8316</v>
      </c>
      <c r="S4105" s="15">
        <f t="shared" si="306"/>
        <v>42188.83293981482</v>
      </c>
      <c r="T4105" s="15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7"/>
        <v>21</v>
      </c>
      <c r="P4106">
        <f t="shared" si="308"/>
        <v>45.79</v>
      </c>
      <c r="Q4106" s="9" t="s">
        <v>8315</v>
      </c>
      <c r="R4106" s="9" t="s">
        <v>8316</v>
      </c>
      <c r="S4106" s="15">
        <f t="shared" si="306"/>
        <v>42640.278171296297</v>
      </c>
      <c r="T4106" s="15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7"/>
        <v>7</v>
      </c>
      <c r="P4107">
        <f t="shared" si="308"/>
        <v>383.33</v>
      </c>
      <c r="Q4107" s="9" t="s">
        <v>8315</v>
      </c>
      <c r="R4107" s="9" t="s">
        <v>8316</v>
      </c>
      <c r="S4107" s="15">
        <f t="shared" si="306"/>
        <v>42697.010520833333</v>
      </c>
      <c r="T4107" s="15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7"/>
        <v>71</v>
      </c>
      <c r="P4108">
        <f t="shared" si="308"/>
        <v>106.97</v>
      </c>
      <c r="Q4108" s="9" t="s">
        <v>8315</v>
      </c>
      <c r="R4108" s="9" t="s">
        <v>8316</v>
      </c>
      <c r="S4108" s="15">
        <f t="shared" si="306"/>
        <v>42053.049375000002</v>
      </c>
      <c r="T4108" s="15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7"/>
        <v>2</v>
      </c>
      <c r="P4109">
        <f t="shared" si="308"/>
        <v>10.25</v>
      </c>
      <c r="Q4109" s="9" t="s">
        <v>8315</v>
      </c>
      <c r="R4109" s="9" t="s">
        <v>8316</v>
      </c>
      <c r="S4109" s="15">
        <f t="shared" si="306"/>
        <v>41883.916678240741</v>
      </c>
      <c r="T4109" s="15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7"/>
        <v>2</v>
      </c>
      <c r="P4110">
        <f t="shared" si="308"/>
        <v>59</v>
      </c>
      <c r="Q4110" s="9" t="s">
        <v>8315</v>
      </c>
      <c r="R4110" s="9" t="s">
        <v>8316</v>
      </c>
      <c r="S4110" s="15">
        <f t="shared" si="306"/>
        <v>42767.031678240746</v>
      </c>
      <c r="T4110" s="15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7"/>
        <v>0</v>
      </c>
      <c r="P4111">
        <f t="shared" si="308"/>
        <v>0</v>
      </c>
      <c r="Q4111" s="9" t="s">
        <v>8315</v>
      </c>
      <c r="R4111" s="9" t="s">
        <v>8316</v>
      </c>
      <c r="S4111" s="15">
        <f t="shared" si="306"/>
        <v>42307.539398148147</v>
      </c>
      <c r="T4111" s="15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7"/>
        <v>29</v>
      </c>
      <c r="P4112">
        <f t="shared" si="308"/>
        <v>14.33</v>
      </c>
      <c r="Q4112" s="9" t="s">
        <v>8315</v>
      </c>
      <c r="R4112" s="9" t="s">
        <v>8316</v>
      </c>
      <c r="S4112" s="15">
        <f t="shared" si="306"/>
        <v>42512.626747685179</v>
      </c>
      <c r="T4112" s="15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7"/>
        <v>3</v>
      </c>
      <c r="P4113">
        <f t="shared" si="308"/>
        <v>15.67</v>
      </c>
      <c r="Q4113" s="9" t="s">
        <v>8315</v>
      </c>
      <c r="R4113" s="9" t="s">
        <v>8316</v>
      </c>
      <c r="S4113" s="15">
        <f t="shared" si="306"/>
        <v>42029.135879629626</v>
      </c>
      <c r="T4113" s="15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7"/>
        <v>0</v>
      </c>
      <c r="P4114">
        <f t="shared" si="308"/>
        <v>1</v>
      </c>
      <c r="Q4114" s="9" t="s">
        <v>8315</v>
      </c>
      <c r="R4114" s="9" t="s">
        <v>8316</v>
      </c>
      <c r="S4114" s="15">
        <f t="shared" si="306"/>
        <v>42400.946597222224</v>
      </c>
      <c r="T4114" s="15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7"/>
        <v>0</v>
      </c>
      <c r="P4115">
        <f t="shared" si="308"/>
        <v>1</v>
      </c>
      <c r="Q4115" s="9" t="s">
        <v>8315</v>
      </c>
      <c r="R4115" s="9" t="s">
        <v>8316</v>
      </c>
      <c r="S4115" s="15">
        <f t="shared" si="306"/>
        <v>42358.573182870372</v>
      </c>
      <c r="T4115" s="15">
        <f t="shared" si="309"/>
        <v>42377.273611111115</v>
      </c>
    </row>
  </sheetData>
  <sortState xmlns:xlrd2="http://schemas.microsoft.com/office/spreadsheetml/2017/richdata2" ref="A2:O4115">
    <sortCondition ref="A2:A4115"/>
  </sortState>
  <conditionalFormatting sqref="F19">
    <cfRule type="cellIs" dxfId="9" priority="9" operator="equal">
      <formula>"failed"</formula>
    </cfRule>
  </conditionalFormatting>
  <conditionalFormatting sqref="F1:F1048576">
    <cfRule type="cellIs" dxfId="8" priority="4" operator="equal">
      <formula>"live"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EF9381"/>
        <color theme="4" tint="0.39997558519241921"/>
      </colorScale>
    </cfRule>
    <cfRule type="colorScale" priority="2">
      <colorScale>
        <cfvo type="min"/>
        <cfvo type="max"/>
        <color rgb="FFF33131"/>
        <color theme="4" tint="0.39997558519241921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0AB89-2846-4441-93F0-068C18E4FF07}">
  <sheetPr codeName="Sheet2"/>
  <dimension ref="A1:E18"/>
  <sheetViews>
    <sheetView topLeftCell="A4"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8391</v>
      </c>
      <c r="B1" t="s">
        <v>8364</v>
      </c>
    </row>
    <row r="2" spans="1:5" x14ac:dyDescent="0.25">
      <c r="A2" s="10" t="s">
        <v>8358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8379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8411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8381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8382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105C-A0CF-4171-91C3-54212610AEB0}">
  <sheetPr codeName="Sheet3"/>
  <dimension ref="A1:H13"/>
  <sheetViews>
    <sheetView tabSelected="1" topLeftCell="A13" workbookViewId="0">
      <selection activeCell="F10" sqref="F10"/>
    </sheetView>
  </sheetViews>
  <sheetFormatPr defaultRowHeight="15" x14ac:dyDescent="0.25"/>
  <cols>
    <col min="1" max="1" width="18.5703125" customWidth="1"/>
    <col min="2" max="2" width="17.85546875" bestFit="1" customWidth="1"/>
    <col min="3" max="3" width="27.7109375" bestFit="1" customWidth="1"/>
    <col min="4" max="4" width="24.28515625" bestFit="1" customWidth="1"/>
    <col min="5" max="5" width="27.140625" bestFit="1" customWidth="1"/>
    <col min="6" max="6" width="20.85546875" style="12" bestFit="1" customWidth="1"/>
    <col min="7" max="7" width="17.85546875" bestFit="1" customWidth="1"/>
    <col min="8" max="8" width="34.5703125" bestFit="1" customWidth="1"/>
    <col min="9" max="9" width="31.140625" bestFit="1" customWidth="1"/>
    <col min="10" max="10" width="34" bestFit="1" customWidth="1"/>
  </cols>
  <sheetData>
    <row r="1" spans="1:8" x14ac:dyDescent="0.25">
      <c r="A1" s="25" t="s">
        <v>8387</v>
      </c>
      <c r="B1" s="19" t="s">
        <v>8392</v>
      </c>
      <c r="C1" s="19" t="s">
        <v>8393</v>
      </c>
      <c r="D1" s="19" t="s">
        <v>8394</v>
      </c>
      <c r="E1" s="19" t="s">
        <v>8395</v>
      </c>
      <c r="F1" s="26" t="s">
        <v>8396</v>
      </c>
      <c r="G1" s="19" t="s">
        <v>8397</v>
      </c>
      <c r="H1" s="19" t="s">
        <v>8398</v>
      </c>
    </row>
    <row r="2" spans="1:8" x14ac:dyDescent="0.25">
      <c r="A2" s="17" t="s">
        <v>8399</v>
      </c>
      <c r="B2" s="13">
        <f>COUNTIFS(Kickstarter!D:D, "&lt;1000", Kickstarter!F:F, "successful", Kickstarter!R:R, "plays")</f>
        <v>141</v>
      </c>
      <c r="C2" s="13">
        <f>COUNTIFS(Kickstarter!$D:$D, "&lt;1000",Kickstarter!$F:$F, "failed",Kickstarter!$R:$R, "plays")</f>
        <v>45</v>
      </c>
      <c r="D2" s="13">
        <f>COUNTIFS(Kickstarter!$D:$D, "&lt;1000",Kickstarter!$F:$F, "canceled",Kickstarter!$R:$R, "plays")</f>
        <v>0</v>
      </c>
      <c r="E2" s="13">
        <f>SUM(B2:D2)</f>
        <v>186</v>
      </c>
      <c r="F2" s="27">
        <f>(B2/E2)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s="17" t="s">
        <v>8400</v>
      </c>
      <c r="B3" s="13">
        <f>COUNTIFS(Kickstarter!D:D, "&gt;=1000",Kickstarter!E:E, "&lt;=4999",Kickstarter!F:F, "successful", Kickstarter!R:R, "plays")</f>
        <v>377</v>
      </c>
      <c r="C3" s="13">
        <f>COUNTIFS(Kickstarter!D:D, "&gt;=1000",Kickstarter!D:D,"&lt;=4999",Kickstarter!F:F, "failed",Kickstarter!R:R, "plays")</f>
        <v>146</v>
      </c>
      <c r="D3" s="13">
        <f>COUNTIFS(Kickstarter!$D:$D, "&gt;=1000", Kickstarter!D:D, "&lt;=4999",Kickstarter!$F:$F, "canceled",Kickstarter!$R:$R, "plays")</f>
        <v>0</v>
      </c>
      <c r="E3" s="13">
        <f t="shared" ref="E3:E13" si="0">SUM(B3:D3)</f>
        <v>523</v>
      </c>
      <c r="F3" s="27">
        <f t="shared" ref="F3:F13" si="1">(B3/E3)</f>
        <v>0.72084130019120463</v>
      </c>
      <c r="G3" s="27">
        <f t="shared" ref="G3:G13" si="2">C3/E3</f>
        <v>0.27915869980879543</v>
      </c>
      <c r="H3" s="27">
        <f t="shared" ref="H3:H13" si="3">D3/E3</f>
        <v>0</v>
      </c>
    </row>
    <row r="4" spans="1:8" x14ac:dyDescent="0.25">
      <c r="A4" s="17" t="s">
        <v>8401</v>
      </c>
      <c r="B4" s="13">
        <f>COUNTIFS(Kickstarter!D:D, "&gt;=5000",Kickstarter!D:D, "&lt;=9999",Kickstarter!F:F, "successful", Kickstarter!R:R, "plays")</f>
        <v>93</v>
      </c>
      <c r="C4" s="13">
        <f>COUNTIFS(Kickstarter!D:D, "&gt;=5000",Kickstarter!D:D,"&lt;=9999",Kickstarter!F:F, "failed",Kickstarter!R:R, "plays")</f>
        <v>76</v>
      </c>
      <c r="D4" s="13">
        <f>COUNTIFS(Kickstarter!$D:$D, "&gt;=5000", Kickstarter!D:D, "&lt;=9999",Kickstarter!$F:$F, "canceled",Kickstarter!$R:$R, "plays")</f>
        <v>0</v>
      </c>
      <c r="E4" s="13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s="17" t="s">
        <v>8402</v>
      </c>
      <c r="B5" s="13">
        <f>COUNTIFS(Kickstarter!D:D, "&gt;=10000",Kickstarter!D:D, "&lt;=14999",Kickstarter!F:F, "successful", Kickstarter!R:R, "plays")</f>
        <v>39</v>
      </c>
      <c r="C5" s="13">
        <f>COUNTIFS(Kickstarter!D:D, "&gt;=10000",Kickstarter!D:D,"&lt;=14999",Kickstarter!F:F, "failed",Kickstarter!R:R, "plays")</f>
        <v>33</v>
      </c>
      <c r="D5" s="13">
        <f>COUNTIFS(Kickstarter!$D:$D, "&gt;=10000", Kickstarter!D:D, "&lt;=14999",Kickstarter!$F:$F, "canceled",Kickstarter!$R:$R, "plays")</f>
        <v>0</v>
      </c>
      <c r="E5" s="13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s="17" t="s">
        <v>8403</v>
      </c>
      <c r="B6" s="13">
        <f>COUNTIFS(Kickstarter!D:D, "&gt;=15000",Kickstarter!D:D, "&lt;=19999",Kickstarter!F:F, "successful", Kickstarter!R:R, "plays")</f>
        <v>12</v>
      </c>
      <c r="C6" s="13">
        <f>COUNTIFS(Kickstarter!D:D, "&gt;=15000",Kickstarter!D:D,"&lt;=19999",Kickstarter!F:F, "failed",Kickstarter!R:R, "plays")</f>
        <v>12</v>
      </c>
      <c r="D6" s="13">
        <f>COUNTIFS(Kickstarter!$D:$D, "&gt;=15000", Kickstarter!D:D, "&lt;=19999",Kickstarter!$F:$F, "canceled",Kickstarter!$R:$R, "plays")</f>
        <v>0</v>
      </c>
      <c r="E6" s="13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s="17" t="s">
        <v>8404</v>
      </c>
      <c r="B7" s="13">
        <f>COUNTIFS(Kickstarter!D:D, "&gt;=20000",Kickstarter!D:D, "&lt;=24999",Kickstarter!F:F, "successful", Kickstarter!R:R, "plays")</f>
        <v>9</v>
      </c>
      <c r="C7" s="13">
        <f>COUNTIFS(Kickstarter!D:D, "&gt;=20000",Kickstarter!D:D,"&lt;=24999",Kickstarter!F:F, "failed",Kickstarter!R:R, "plays")</f>
        <v>11</v>
      </c>
      <c r="D7" s="13">
        <f>COUNTIFS(Kickstarter!$D:$D, "&gt;=20000", Kickstarter!D:D, "&lt;=24999",Kickstarter!$F:$F, "canceled",Kickstarter!$R:$R, "plays")</f>
        <v>0</v>
      </c>
      <c r="E7" s="13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s="17" t="s">
        <v>8405</v>
      </c>
      <c r="B8" s="13">
        <f>COUNTIFS(Kickstarter!D:D, "&gt;=25000",Kickstarter!D:D, "&lt;=29999",Kickstarter!F:F, "successful", Kickstarter!R:R, "plays")</f>
        <v>1</v>
      </c>
      <c r="C8" s="13">
        <f>COUNTIFS(Kickstarter!D:D, "&gt;=25000",Kickstarter!D:D,"&lt;=29999",Kickstarter!F:F, "failed",Kickstarter!R:R, "plays")</f>
        <v>4</v>
      </c>
      <c r="D8" s="13">
        <f>COUNTIFS(Kickstarter!$D:$D, "&gt;=25000", Kickstarter!D:D, "&lt;=29999",Kickstarter!$F:$F, "canceled",Kickstarter!$R:$R, "plays")</f>
        <v>0</v>
      </c>
      <c r="E8" s="13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s="17" t="s">
        <v>8406</v>
      </c>
      <c r="B9" s="13">
        <f>COUNTIFS(Kickstarter!D:D, "&gt;=30000",Kickstarter!D:D, "&lt;=34999",Kickstarter!F:F, "successful", Kickstarter!R:R, "plays")</f>
        <v>3</v>
      </c>
      <c r="C9" s="13">
        <f>COUNTIFS(Kickstarter!D:D, "&gt;=30000",Kickstarter!D:D,"&lt;=34999",Kickstarter!F:F, "failed",Kickstarter!R:R, "plays")</f>
        <v>8</v>
      </c>
      <c r="D9" s="13">
        <f>COUNTIFS(Kickstarter!$D:$D, "&gt;=30000", Kickstarter!D:D, "&lt;=34999",Kickstarter!$F:$F, "canceled",Kickstarter!$R:$R, "plays")</f>
        <v>0</v>
      </c>
      <c r="E9" s="13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s="17" t="s">
        <v>8407</v>
      </c>
      <c r="B10" s="13">
        <f>COUNTIFS(Kickstarter!D:D, "&gt;=35000",Kickstarter!D:D, "&lt;=39999",Kickstarter!F:F, "successful", Kickstarter!R:R, "plays")</f>
        <v>4</v>
      </c>
      <c r="C10" s="13">
        <f>COUNTIFS(Kickstarter!D:D, "&gt;=35000",Kickstarter!D:D,"&lt;=39999",Kickstarter!F:F, "failed",Kickstarter!R:R, "plays")</f>
        <v>2</v>
      </c>
      <c r="D10" s="13">
        <f>COUNTIFS(Kickstarter!$D:$D, "&gt;=35000", Kickstarter!D:D, "&lt;=39999",Kickstarter!$F:$F, "canceled",Kickstarter!$R:$R, "plays")</f>
        <v>0</v>
      </c>
      <c r="E10" s="13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s="17" t="s">
        <v>8408</v>
      </c>
      <c r="B11" s="13">
        <f>COUNTIFS(Kickstarter!D:D, "&gt;=40000",Kickstarter!D:D, "&lt;=44999",Kickstarter!F:F, "successful", Kickstarter!R:R, "plays")</f>
        <v>2</v>
      </c>
      <c r="C11" s="13">
        <f>COUNTIFS(Kickstarter!D:D, "&gt;=40000",Kickstarter!D:D,"&lt;=44999",Kickstarter!F:F, "failed",Kickstarter!R:R, "plays")</f>
        <v>1</v>
      </c>
      <c r="D11" s="13">
        <f>COUNTIFS(Kickstarter!$D:$D, "&gt;40000", Kickstarter!D:D, "&lt;=44999",Kickstarter!$F:$F, "canceled",Kickstarter!$R:$R, "plays")</f>
        <v>0</v>
      </c>
      <c r="E11" s="13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s="17" t="s">
        <v>8409</v>
      </c>
      <c r="B12" s="13">
        <f>COUNTIFS(Kickstarter!D:D, "&gt;=45000",Kickstarter!D:D, "&lt;=49999",Kickstarter!F:F, "successful", Kickstarter!R:R, "plays")</f>
        <v>0</v>
      </c>
      <c r="C12" s="13">
        <f>COUNTIFS(Kickstarter!D:D, "&gt;=45000",Kickstarter!D:D,"&lt;=49999",Kickstarter!F:F, "failed",Kickstarter!R:R, "plays")</f>
        <v>1</v>
      </c>
      <c r="D12" s="13">
        <f>COUNTIFS(Kickstarter!$D:$D, "&gt;=45000", Kickstarter!D:D, "&lt;=49999",Kickstarter!$F:$F, "canceled",Kickstarter!$R:$R, "plays")</f>
        <v>0</v>
      </c>
      <c r="E12" s="13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s="17" t="s">
        <v>8410</v>
      </c>
      <c r="B13" s="13">
        <f>COUNTIFS(Kickstarter!D:D, "&gt;50000",Kickstarter!F:F, "successful", Kickstarter!R:R, "plays")</f>
        <v>2</v>
      </c>
      <c r="C13" s="13">
        <f>COUNTIFS(Kickstarter!D:D, "&gt;50000",Kickstarter!F:F, "failed",Kickstarter!R:R, "plays")</f>
        <v>10</v>
      </c>
      <c r="D13" s="13">
        <f>COUNTIFS(Kickstarter!$D:$D, "&gt;50000",Kickstarter!$F:$F, "canceled",Kickstarter!$R:$R, "plays")</f>
        <v>0</v>
      </c>
      <c r="E13" s="13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8F7E-78E4-40DC-973A-2E849F4B06A5}">
  <sheetPr codeName="Sheet4"/>
  <dimension ref="A1:F14"/>
  <sheetViews>
    <sheetView topLeftCell="A7"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38C4-8FA6-4664-801B-8FE1E991651D}">
  <sheetPr codeName="Sheet5"/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2" spans="1:6" x14ac:dyDescent="0.25">
      <c r="A2" s="10" t="s">
        <v>8383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25">
      <c r="A7" s="16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5">
      <c r="A8" s="16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5">
      <c r="A9" s="16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5">
      <c r="A10" s="11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25">
      <c r="A11" s="16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25">
      <c r="A12" s="16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25">
      <c r="A13" s="16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25">
      <c r="A14" s="11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25">
      <c r="A15" s="16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25">
      <c r="A16" s="16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25">
      <c r="A17" s="16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25">
      <c r="A18" s="11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25">
      <c r="A19" s="16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25">
      <c r="A20" s="16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25">
      <c r="A21" s="16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25">
      <c r="A22" s="11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DCC5-66F7-4F80-82C3-41C0348FBB20}">
  <sheetPr codeName="Sheet6"/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51.28515625" style="3" customWidth="1"/>
    <col min="3" max="3" width="10.5703125" bestFit="1" customWidth="1"/>
    <col min="4" max="4" width="10.28515625" customWidth="1"/>
    <col min="5" max="5" width="17.7109375" style="24" customWidth="1"/>
  </cols>
  <sheetData>
    <row r="1" spans="1:6" x14ac:dyDescent="0.25">
      <c r="A1" s="19" t="s">
        <v>8384</v>
      </c>
      <c r="B1" s="20" t="s">
        <v>8385</v>
      </c>
      <c r="C1" s="19" t="s">
        <v>8387</v>
      </c>
      <c r="D1" s="19" t="s">
        <v>8388</v>
      </c>
      <c r="E1" s="23" t="s">
        <v>8389</v>
      </c>
      <c r="F1" s="19" t="s">
        <v>8390</v>
      </c>
    </row>
    <row r="2" spans="1:6" ht="45" x14ac:dyDescent="0.25">
      <c r="A2" s="17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 s="21">
        <f>VLOOKUP(A2, Kickstarter!B:E,3,FALSE)</f>
        <v>2000</v>
      </c>
      <c r="D2" s="21">
        <f>VLOOKUP(A2, Kickstarter!B:E,4,FALSE)</f>
        <v>2020</v>
      </c>
      <c r="E2" s="22">
        <f>VLOOKUP(A2, Kickstarter!B:P,14,FALSE)</f>
        <v>101</v>
      </c>
      <c r="F2" s="17">
        <f>VLOOKUP(A2, Kickstarter!B:L,11,FALSE)</f>
        <v>39</v>
      </c>
    </row>
    <row r="3" spans="1:6" ht="45" x14ac:dyDescent="0.25">
      <c r="A3" s="17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 s="21">
        <f>VLOOKUP(A3, Kickstarter!B:E,3,FALSE)</f>
        <v>2000</v>
      </c>
      <c r="D3" s="21">
        <f>VLOOKUP(A3, Kickstarter!B:E,4,FALSE)</f>
        <v>2020</v>
      </c>
      <c r="E3" s="22">
        <f>VLOOKUP(A3, Kickstarter!B:P,14,FALSE)</f>
        <v>101</v>
      </c>
      <c r="F3" s="17">
        <f>VLOOKUP(A3, Kickstarter!B:L,11,FALSE)</f>
        <v>56</v>
      </c>
    </row>
    <row r="4" spans="1:6" ht="45" x14ac:dyDescent="0.25">
      <c r="A4" s="17" t="s">
        <v>8386</v>
      </c>
      <c r="B4" s="18" t="str">
        <f>VLOOKUP(A4, Kickstarter!B:C,2,FALSE)</f>
        <v>Cutting Off Kate Bush is a one-woman show written &amp; performed by Lucy Benson-Brown, premiering at the Edinburgh Fringe Festival 2014</v>
      </c>
      <c r="C4" s="21">
        <f>VLOOKUP(A4, Kickstarter!B:E,3,FALSE)</f>
        <v>1500</v>
      </c>
      <c r="D4" s="21">
        <f>VLOOKUP(A4, Kickstarter!B:E,4,FALSE)</f>
        <v>2576</v>
      </c>
      <c r="E4" s="22">
        <f>VLOOKUP(A4, Kickstarter!B:P,14,FALSE)</f>
        <v>172</v>
      </c>
      <c r="F4" s="17">
        <f>VLOOKUP(A4, Kickstarter!B:L,11,FALSE)</f>
        <v>78</v>
      </c>
    </row>
    <row r="5" spans="1:6" ht="30" x14ac:dyDescent="0.25">
      <c r="A5" s="17" t="s">
        <v>3329</v>
      </c>
      <c r="B5" s="18" t="str">
        <f>VLOOKUP(A5, Kickstarter!B:C,2,FALSE)</f>
        <v>Jestia and Raedon is a brand new romantic comedy play going to the Edinburgh Fringe Festival this summer.</v>
      </c>
      <c r="C5" s="21">
        <f>VLOOKUP(A5, Kickstarter!B:E,3,FALSE)</f>
        <v>1000</v>
      </c>
      <c r="D5" s="21">
        <f>VLOOKUP(A5, Kickstarter!B:E,4,FALSE)</f>
        <v>1168</v>
      </c>
      <c r="E5" s="22">
        <f>VLOOKUP(A5, Kickstarter!B:P,14,FALSE)</f>
        <v>117</v>
      </c>
      <c r="F5" s="17">
        <f>VLOOKUP(A5, Kickstarter!B:L,11,FALSE)</f>
        <v>26</v>
      </c>
    </row>
    <row r="6" spans="1:6" ht="45" x14ac:dyDescent="0.25">
      <c r="A6" s="17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 s="21">
        <f>VLOOKUP(A6, Kickstarter!B:E,3,FALSE)</f>
        <v>4000</v>
      </c>
      <c r="D6" s="21">
        <f>VLOOKUP(A6, Kickstarter!B:E,4,FALSE)</f>
        <v>4137</v>
      </c>
      <c r="E6" s="22">
        <f>VLOOKUP(A6, Kickstarter!B:P,14,FALSE)</f>
        <v>103</v>
      </c>
      <c r="F6" s="17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Mehab Men Neter</cp:lastModifiedBy>
  <dcterms:created xsi:type="dcterms:W3CDTF">2017-04-20T15:17:24Z</dcterms:created>
  <dcterms:modified xsi:type="dcterms:W3CDTF">2022-01-11T12:56:51Z</dcterms:modified>
</cp:coreProperties>
</file>