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TA-A" sheetId="1" r:id="rId4"/>
    <sheet state="visible" name="PENTA-B" sheetId="2" r:id="rId5"/>
    <sheet state="visible" name="PENTA-C" sheetId="3" r:id="rId6"/>
    <sheet state="visible" name="PENTA-I" sheetId="4" r:id="rId7"/>
    <sheet state="visible" name="PENTA-Y" sheetId="5" r:id="rId8"/>
    <sheet state="visible" name="PENTA-SY" sheetId="6" r:id="rId9"/>
    <sheet state="visible" name="PENTA-LP" sheetId="7" r:id="rId10"/>
  </sheets>
  <definedNames/>
  <calcPr/>
  <extLst>
    <ext uri="GoogleSheetsCustomDataVersion2">
      <go:sheetsCustomData xmlns:go="http://customooxmlschemas.google.com/" r:id="rId11" roundtripDataChecksum="LGfNtA6b/7fyu+moAoF/0CiuXsc8erYUFP8Dp5gKKng="/>
    </ext>
  </extLst>
</workbook>
</file>

<file path=xl/sharedStrings.xml><?xml version="1.0" encoding="utf-8"?>
<sst xmlns="http://schemas.openxmlformats.org/spreadsheetml/2006/main" count="105" uniqueCount="7">
  <si>
    <t>Año</t>
  </si>
  <si>
    <t>Sexo</t>
  </si>
  <si>
    <t>3ra Dosis</t>
  </si>
  <si>
    <t>2da Dosis</t>
  </si>
  <si>
    <t>1ra Dosis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</si>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</sst>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FFFFFF"/>
      <name val="Calibri"/>
    </font>
    <font>
      <sz val="10.0"/>
      <color rgb="FFFFFFFF"/>
      <name val="Calibri"/>
    </font>
    <font>
      <b/>
      <sz val="11.0"/>
      <color rgb="FFFFFFFF"/>
      <name val="Calibri"/>
    </font>
    <font>
      <color theme="1"/>
      <name val="Calibri"/>
      <scheme val="minor"/>
    </font>
    <font>
      <sz val="10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</fills>
  <borders count="4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ADB"/>
      </bottom>
    </border>
    <border>
      <top style="thin">
        <color rgb="FF8EAADB"/>
      </top>
      <bottom style="thin">
        <color rgb="FF8EAADB"/>
      </bottom>
    </border>
    <border>
      <top style="thin">
        <color rgb="FF8EAADB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1" fillId="2" fontId="3" numFmtId="0" xfId="0" applyAlignment="1" applyBorder="1" applyFill="1" applyFont="1">
      <alignment shrinkToFit="0" wrapText="1"/>
    </xf>
    <xf borderId="0" fillId="0" fontId="4" numFmtId="0" xfId="0" applyFont="1"/>
    <xf borderId="2" fillId="0" fontId="5" numFmtId="0" xfId="0" applyBorder="1" applyFont="1"/>
    <xf borderId="0" fillId="0" fontId="6" numFmtId="0" xfId="0" applyFont="1"/>
    <xf borderId="3" fillId="0" fontId="5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PENTA-A-style">
      <tableStyleElement dxfId="1" type="headerRow"/>
      <tableStyleElement dxfId="2" type="firstRowStripe"/>
      <tableStyleElement dxfId="3" type="secondRowStripe"/>
    </tableStyle>
    <tableStyle count="3" pivot="0" name="PENTA-B-style">
      <tableStyleElement dxfId="1" type="headerRow"/>
      <tableStyleElement dxfId="2" type="firstRowStripe"/>
      <tableStyleElement dxfId="3" type="secondRowStripe"/>
    </tableStyle>
    <tableStyle count="3" pivot="0" name="PENTA-C-style">
      <tableStyleElement dxfId="1" type="headerRow"/>
      <tableStyleElement dxfId="2" type="firstRowStripe"/>
      <tableStyleElement dxfId="3" type="secondRowStripe"/>
    </tableStyle>
    <tableStyle count="3" pivot="0" name="PENTA-I-style">
      <tableStyleElement dxfId="1" type="headerRow"/>
      <tableStyleElement dxfId="2" type="firstRowStripe"/>
      <tableStyleElement dxfId="3" type="secondRowStripe"/>
    </tableStyle>
    <tableStyle count="3" pivot="0" name="PENTA-Y-style">
      <tableStyleElement dxfId="1" type="headerRow"/>
      <tableStyleElement dxfId="2" type="firstRowStripe"/>
      <tableStyleElement dxfId="3" type="secondRowStripe"/>
    </tableStyle>
    <tableStyle count="3" pivot="0" name="PENTA-SY-style">
      <tableStyleElement dxfId="1" type="headerRow"/>
      <tableStyleElement dxfId="2" type="firstRowStripe"/>
      <tableStyleElement dxfId="3" type="secondRowStripe"/>
    </tableStyle>
    <tableStyle count="3" pivot="0" name="PENTA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1" displayName="Table_1" name="Table_1" id="1">
  <tableColumns count="5">
    <tableColumn name="Año" id="1"/>
    <tableColumn name="Sexo" id="2"/>
    <tableColumn name="3ra Dosis" id="3"/>
    <tableColumn name="2da Dosis" id="4"/>
    <tableColumn name="1ra Dosis" id="5"/>
  </tableColumns>
  <tableStyleInfo name="PENTA-A-style" showColumnStripes="0" showFirstColumn="1" showLastColumn="1" showRowStripes="1"/>
</table>
</file>

<file path=xl/tables/table2.xml><?xml version="1.0" encoding="utf-8"?>
<table xmlns="http://schemas.openxmlformats.org/spreadsheetml/2006/main" ref="A1:E11" displayName="Table_2" name="Table_2" id="2">
  <tableColumns count="5">
    <tableColumn name="Año" id="1"/>
    <tableColumn name="Sexo" id="2"/>
    <tableColumn name="3ra Dosis" id="3"/>
    <tableColumn name="2da Dosis" id="4"/>
    <tableColumn name="1ra Dosis" id="5"/>
  </tableColumns>
  <tableStyleInfo name="PENTA-B-style" showColumnStripes="0" showFirstColumn="1" showLastColumn="1" showRowStripes="1"/>
</table>
</file>

<file path=xl/tables/table3.xml><?xml version="1.0" encoding="utf-8"?>
<table xmlns="http://schemas.openxmlformats.org/spreadsheetml/2006/main" ref="A1:E11" displayName="Table_3" name="Table_3" id="3">
  <tableColumns count="5">
    <tableColumn name="Año" id="1"/>
    <tableColumn name="Sexo" id="2"/>
    <tableColumn name="3ra Dosis" id="3"/>
    <tableColumn name="2da Dosis" id="4"/>
    <tableColumn name="1ra Dosis" id="5"/>
  </tableColumns>
  <tableStyleInfo name="PENTA-C-style" showColumnStripes="0" showFirstColumn="1" showLastColumn="1" showRowStripes="1"/>
</table>
</file>

<file path=xl/tables/table4.xml><?xml version="1.0" encoding="utf-8"?>
<table xmlns="http://schemas.openxmlformats.org/spreadsheetml/2006/main" ref="A1:E11" displayName="Table_4" name="Table_4" id="4">
  <tableColumns count="5">
    <tableColumn name="Año" id="1"/>
    <tableColumn name="Sexo" id="2"/>
    <tableColumn name="3ra Dosis" id="3"/>
    <tableColumn name="2da Dosis" id="4"/>
    <tableColumn name="1ra Dosis" id="5"/>
  </tableColumns>
  <tableStyleInfo name="PENTA-I-style" showColumnStripes="0" showFirstColumn="1" showLastColumn="1" showRowStripes="1"/>
</table>
</file>

<file path=xl/tables/table5.xml><?xml version="1.0" encoding="utf-8"?>
<table xmlns="http://schemas.openxmlformats.org/spreadsheetml/2006/main" ref="A1:E11" displayName="Table_5" name="Table_5" id="5">
  <tableColumns count="5">
    <tableColumn name="Año" id="1"/>
    <tableColumn name="Sexo" id="2"/>
    <tableColumn name="3ra Dosis" id="3"/>
    <tableColumn name="2da Dosis" id="4"/>
    <tableColumn name="1ra Dosis" id="5"/>
  </tableColumns>
  <tableStyleInfo name="PENTA-Y-style" showColumnStripes="0" showFirstColumn="1" showLastColumn="1" showRowStripes="1"/>
</table>
</file>

<file path=xl/tables/table6.xml><?xml version="1.0" encoding="utf-8"?>
<table xmlns="http://schemas.openxmlformats.org/spreadsheetml/2006/main" ref="A1:E11" displayName="Table_6" name="Table_6" id="6">
  <tableColumns count="5">
    <tableColumn name="Año" id="1"/>
    <tableColumn name="Sexo" id="2"/>
    <tableColumn name="3ra Dosis" id="3"/>
    <tableColumn name="2da Dosis" id="4"/>
    <tableColumn name="1ra Dosis" id="5"/>
  </tableColumns>
  <tableStyleInfo name="PENTA-SY-style" showColumnStripes="0" showFirstColumn="1" showLastColumn="1" showRowStripes="1"/>
</table>
</file>

<file path=xl/tables/table7.xml><?xml version="1.0" encoding="utf-8"?>
<table xmlns="http://schemas.openxmlformats.org/spreadsheetml/2006/main" ref="A1:E11" displayName="Table_7" name="Table_7" id="7">
  <tableColumns count="5">
    <tableColumn name="Año" id="1"/>
    <tableColumn name="Sexo" id="2"/>
    <tableColumn name="3ra Dosis" id="3"/>
    <tableColumn name="2da Dosis" id="4"/>
    <tableColumn name="1ra Dosis" id="5"/>
  </tableColumns>
  <tableStyleInfo name="PENTA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4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customHeight="1">
      <c r="A2" s="4">
        <v>2019.0</v>
      </c>
      <c r="B2" s="5" t="s">
        <v>5</v>
      </c>
      <c r="C2" s="4">
        <f>355+32</f>
        <v>387</v>
      </c>
      <c r="D2" s="4">
        <f>388+34</f>
        <v>422</v>
      </c>
      <c r="E2" s="4">
        <f>464+31</f>
        <v>495</v>
      </c>
    </row>
    <row r="3" ht="14.25" customHeight="1">
      <c r="A3" s="4">
        <v>2019.0</v>
      </c>
      <c r="B3" s="5" t="s">
        <v>6</v>
      </c>
      <c r="C3" s="4">
        <f>330+36</f>
        <v>366</v>
      </c>
      <c r="D3" s="4">
        <f>323+45</f>
        <v>368</v>
      </c>
      <c r="E3" s="4">
        <f>371+52</f>
        <v>423</v>
      </c>
    </row>
    <row r="4" ht="14.25" customHeight="1">
      <c r="A4" s="4">
        <v>2020.0</v>
      </c>
      <c r="B4" s="5" t="s">
        <v>5</v>
      </c>
      <c r="C4" s="6">
        <f>298+58</f>
        <v>356</v>
      </c>
      <c r="D4" s="4">
        <f>403+61</f>
        <v>464</v>
      </c>
      <c r="E4" s="4">
        <f>419+67</f>
        <v>486</v>
      </c>
    </row>
    <row r="5" ht="14.25" customHeight="1">
      <c r="A5" s="4">
        <v>2020.0</v>
      </c>
      <c r="B5" s="5" t="s">
        <v>6</v>
      </c>
      <c r="C5" s="6">
        <f>275+58</f>
        <v>333</v>
      </c>
      <c r="D5" s="4">
        <f>332+69</f>
        <v>401</v>
      </c>
      <c r="E5" s="4">
        <f>388+61</f>
        <v>449</v>
      </c>
    </row>
    <row r="6" ht="14.25" customHeight="1">
      <c r="A6" s="4">
        <v>2021.0</v>
      </c>
      <c r="B6" s="5" t="s">
        <v>5</v>
      </c>
      <c r="C6" s="4">
        <f>344+60</f>
        <v>404</v>
      </c>
      <c r="D6" s="4">
        <f>367+61</f>
        <v>428</v>
      </c>
      <c r="E6" s="4">
        <f>408+74</f>
        <v>482</v>
      </c>
    </row>
    <row r="7" ht="14.25" customHeight="1">
      <c r="A7" s="4">
        <v>2021.0</v>
      </c>
      <c r="B7" s="5" t="s">
        <v>6</v>
      </c>
      <c r="C7" s="4">
        <f>293+62</f>
        <v>355</v>
      </c>
      <c r="D7" s="4">
        <f>340+66</f>
        <v>406</v>
      </c>
      <c r="E7" s="4">
        <f>353+79</f>
        <v>432</v>
      </c>
    </row>
    <row r="8" ht="14.25" customHeight="1">
      <c r="A8" s="4">
        <v>2022.0</v>
      </c>
      <c r="B8" s="5" t="s">
        <v>5</v>
      </c>
      <c r="C8" s="4">
        <f>319+52</f>
        <v>371</v>
      </c>
      <c r="D8" s="4">
        <f>355+53</f>
        <v>408</v>
      </c>
      <c r="E8" s="4">
        <f>373+51</f>
        <v>424</v>
      </c>
    </row>
    <row r="9" ht="14.25" customHeight="1">
      <c r="A9" s="4">
        <v>2022.0</v>
      </c>
      <c r="B9" s="5" t="s">
        <v>6</v>
      </c>
      <c r="C9" s="4">
        <f>332+56</f>
        <v>388</v>
      </c>
      <c r="D9" s="4">
        <f>365+58</f>
        <v>423</v>
      </c>
      <c r="E9" s="4">
        <f>389+58</f>
        <v>447</v>
      </c>
    </row>
    <row r="10" ht="14.25" customHeight="1">
      <c r="A10" s="4">
        <v>2023.0</v>
      </c>
      <c r="B10" s="5" t="s">
        <v>5</v>
      </c>
      <c r="C10" s="4">
        <f>357+23</f>
        <v>380</v>
      </c>
      <c r="D10" s="4">
        <f>367+29</f>
        <v>396</v>
      </c>
      <c r="E10" s="4">
        <f>423+23</f>
        <v>446</v>
      </c>
    </row>
    <row r="11" ht="14.25" customHeight="1">
      <c r="A11" s="4">
        <v>2023.0</v>
      </c>
      <c r="B11" s="7" t="s">
        <v>6</v>
      </c>
      <c r="C11" s="4">
        <f>317+25</f>
        <v>342</v>
      </c>
      <c r="D11" s="4">
        <f>340+22</f>
        <v>362</v>
      </c>
      <c r="E11" s="4">
        <f>350+31</f>
        <v>381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customHeight="1">
      <c r="A2" s="4">
        <v>2019.0</v>
      </c>
      <c r="B2" s="5" t="s">
        <v>5</v>
      </c>
      <c r="C2" s="4">
        <f>236+27</f>
        <v>263</v>
      </c>
      <c r="D2" s="4">
        <f>241+36</f>
        <v>277</v>
      </c>
      <c r="E2" s="4">
        <f>236+29</f>
        <v>265</v>
      </c>
    </row>
    <row r="3" ht="14.25" customHeight="1">
      <c r="A3" s="4">
        <v>2019.0</v>
      </c>
      <c r="B3" s="5" t="s">
        <v>6</v>
      </c>
      <c r="C3" s="4">
        <f>222+38</f>
        <v>260</v>
      </c>
      <c r="D3" s="4">
        <f>239+28</f>
        <v>267</v>
      </c>
      <c r="E3" s="4">
        <f>242+33</f>
        <v>275</v>
      </c>
    </row>
    <row r="4" ht="14.25" customHeight="1">
      <c r="A4" s="4">
        <v>2020.0</v>
      </c>
      <c r="B4" s="5" t="s">
        <v>5</v>
      </c>
      <c r="C4" s="4">
        <f>183+18</f>
        <v>201</v>
      </c>
      <c r="D4" s="4">
        <f>195+31</f>
        <v>226</v>
      </c>
      <c r="E4" s="4">
        <f>232+30</f>
        <v>262</v>
      </c>
    </row>
    <row r="5" ht="14.25" customHeight="1">
      <c r="A5" s="4">
        <v>2020.0</v>
      </c>
      <c r="B5" s="5" t="s">
        <v>6</v>
      </c>
      <c r="C5" s="4">
        <f>198+25</f>
        <v>223</v>
      </c>
      <c r="D5" s="4">
        <f>239+23</f>
        <v>262</v>
      </c>
      <c r="E5" s="4">
        <f>261+29</f>
        <v>290</v>
      </c>
    </row>
    <row r="6" ht="14.25" customHeight="1">
      <c r="A6" s="4">
        <v>2021.0</v>
      </c>
      <c r="B6" s="5" t="s">
        <v>5</v>
      </c>
      <c r="C6" s="4">
        <f>179+34</f>
        <v>213</v>
      </c>
      <c r="D6" s="4">
        <f>199+26</f>
        <v>225</v>
      </c>
      <c r="E6" s="4">
        <f>209+36</f>
        <v>245</v>
      </c>
    </row>
    <row r="7" ht="14.25" customHeight="1">
      <c r="A7" s="4">
        <v>2021.0</v>
      </c>
      <c r="B7" s="5" t="s">
        <v>6</v>
      </c>
      <c r="C7" s="4">
        <f>187+31</f>
        <v>218</v>
      </c>
      <c r="D7" s="4">
        <f>224+31</f>
        <v>255</v>
      </c>
      <c r="E7" s="4">
        <f>239+31</f>
        <v>270</v>
      </c>
    </row>
    <row r="8" ht="14.25" customHeight="1">
      <c r="A8" s="4">
        <v>2022.0</v>
      </c>
      <c r="B8" s="5" t="s">
        <v>5</v>
      </c>
      <c r="C8" s="4">
        <f>194+33</f>
        <v>227</v>
      </c>
      <c r="D8" s="4">
        <f>221+24</f>
        <v>245</v>
      </c>
      <c r="E8" s="4">
        <f>252+36</f>
        <v>288</v>
      </c>
    </row>
    <row r="9" ht="14.25" customHeight="1">
      <c r="A9" s="4">
        <v>2022.0</v>
      </c>
      <c r="B9" s="5" t="s">
        <v>6</v>
      </c>
      <c r="C9" s="4">
        <f>180+39</f>
        <v>219</v>
      </c>
      <c r="D9" s="4">
        <f>198+24</f>
        <v>222</v>
      </c>
      <c r="E9" s="4">
        <f>193+30</f>
        <v>223</v>
      </c>
    </row>
    <row r="10" ht="14.25" customHeight="1">
      <c r="A10" s="4">
        <v>2023.0</v>
      </c>
      <c r="B10" s="5" t="s">
        <v>5</v>
      </c>
      <c r="C10" s="4">
        <f>199+67</f>
        <v>266</v>
      </c>
      <c r="D10" s="4">
        <f>210+71</f>
        <v>281</v>
      </c>
      <c r="E10" s="4">
        <f>211+52</f>
        <v>263</v>
      </c>
    </row>
    <row r="11" ht="14.25" customHeight="1">
      <c r="A11" s="4">
        <v>2023.0</v>
      </c>
      <c r="B11" s="7" t="s">
        <v>6</v>
      </c>
      <c r="C11" s="4">
        <f>162+59</f>
        <v>221</v>
      </c>
      <c r="D11" s="4">
        <f>188+50</f>
        <v>238</v>
      </c>
      <c r="E11" s="4">
        <f>193+55</f>
        <v>248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customHeight="1">
      <c r="A2" s="4">
        <v>2019.0</v>
      </c>
      <c r="B2" s="5" t="s">
        <v>5</v>
      </c>
      <c r="C2" s="4">
        <f>156+18</f>
        <v>174</v>
      </c>
      <c r="D2" s="4">
        <f>172+9</f>
        <v>181</v>
      </c>
      <c r="E2" s="4">
        <f>158+11</f>
        <v>169</v>
      </c>
    </row>
    <row r="3" ht="14.25" customHeight="1">
      <c r="A3" s="4">
        <v>2019.0</v>
      </c>
      <c r="B3" s="5" t="s">
        <v>6</v>
      </c>
      <c r="C3" s="4">
        <f>151+16</f>
        <v>167</v>
      </c>
      <c r="D3" s="4">
        <f>151+8</f>
        <v>159</v>
      </c>
      <c r="E3" s="4">
        <f>163+11</f>
        <v>174</v>
      </c>
    </row>
    <row r="4" ht="14.25" customHeight="1">
      <c r="A4" s="4">
        <v>2020.0</v>
      </c>
      <c r="B4" s="5" t="s">
        <v>5</v>
      </c>
      <c r="C4" s="4">
        <f>103+25</f>
        <v>128</v>
      </c>
      <c r="D4" s="4">
        <f>120+15</f>
        <v>135</v>
      </c>
      <c r="E4" s="4">
        <f>137+9</f>
        <v>146</v>
      </c>
    </row>
    <row r="5" ht="14.25" customHeight="1">
      <c r="A5" s="4">
        <v>2020.0</v>
      </c>
      <c r="B5" s="5" t="s">
        <v>6</v>
      </c>
      <c r="C5" s="4">
        <f>111+12</f>
        <v>123</v>
      </c>
      <c r="D5" s="4">
        <f>134+8</f>
        <v>142</v>
      </c>
      <c r="E5" s="4">
        <f>148+11</f>
        <v>159</v>
      </c>
    </row>
    <row r="6" ht="14.25" customHeight="1">
      <c r="A6" s="4">
        <v>2021.0</v>
      </c>
      <c r="B6" s="5" t="s">
        <v>5</v>
      </c>
      <c r="C6" s="4">
        <f>93+25</f>
        <v>118</v>
      </c>
      <c r="D6" s="4">
        <f>112+31</f>
        <v>143</v>
      </c>
      <c r="E6" s="4">
        <f>134+23</f>
        <v>157</v>
      </c>
    </row>
    <row r="7" ht="14.25" customHeight="1">
      <c r="A7" s="4">
        <v>2021.0</v>
      </c>
      <c r="B7" s="5" t="s">
        <v>6</v>
      </c>
      <c r="C7" s="4">
        <f>106+17</f>
        <v>123</v>
      </c>
      <c r="D7" s="4">
        <f>120+27</f>
        <v>147</v>
      </c>
      <c r="E7" s="4">
        <f>126+20</f>
        <v>146</v>
      </c>
    </row>
    <row r="8" ht="14.25" customHeight="1">
      <c r="A8" s="4">
        <v>2022.0</v>
      </c>
      <c r="B8" s="5" t="s">
        <v>5</v>
      </c>
      <c r="C8" s="4">
        <f>126+14</f>
        <v>140</v>
      </c>
      <c r="D8" s="4">
        <f>135+16</f>
        <v>151</v>
      </c>
      <c r="E8" s="4">
        <f>145+8</f>
        <v>153</v>
      </c>
    </row>
    <row r="9" ht="14.25" customHeight="1">
      <c r="A9" s="4">
        <v>2022.0</v>
      </c>
      <c r="B9" s="5" t="s">
        <v>6</v>
      </c>
      <c r="C9" s="4">
        <f>104+10</f>
        <v>114</v>
      </c>
      <c r="D9" s="4">
        <f>100+8</f>
        <v>108</v>
      </c>
      <c r="E9" s="4">
        <f>113+7</f>
        <v>120</v>
      </c>
    </row>
    <row r="10" ht="14.25" customHeight="1">
      <c r="A10" s="4">
        <v>2023.0</v>
      </c>
      <c r="B10" s="5" t="s">
        <v>5</v>
      </c>
      <c r="C10" s="4">
        <f>109+12</f>
        <v>121</v>
      </c>
      <c r="D10" s="4">
        <f>107+19</f>
        <v>126</v>
      </c>
      <c r="E10" s="4">
        <f>107+14</f>
        <v>121</v>
      </c>
    </row>
    <row r="11" ht="14.25" customHeight="1">
      <c r="A11" s="4">
        <v>2023.0</v>
      </c>
      <c r="B11" s="7" t="s">
        <v>6</v>
      </c>
      <c r="C11" s="4">
        <f>108+13</f>
        <v>121</v>
      </c>
      <c r="D11" s="4">
        <f>101+11</f>
        <v>112</v>
      </c>
      <c r="E11" s="4">
        <f>111+8</f>
        <v>119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customHeight="1">
      <c r="A2" s="4">
        <v>2019.0</v>
      </c>
      <c r="B2" s="5" t="s">
        <v>5</v>
      </c>
      <c r="C2" s="4">
        <f>95+23</f>
        <v>118</v>
      </c>
      <c r="D2" s="4">
        <f>106+20</f>
        <v>126</v>
      </c>
      <c r="E2" s="4">
        <f>103+19</f>
        <v>122</v>
      </c>
    </row>
    <row r="3" ht="14.25" customHeight="1">
      <c r="A3" s="4">
        <v>2019.0</v>
      </c>
      <c r="B3" s="5" t="s">
        <v>6</v>
      </c>
      <c r="C3" s="4">
        <f>98+28</f>
        <v>126</v>
      </c>
      <c r="D3" s="4">
        <f>95+31</f>
        <v>126</v>
      </c>
      <c r="E3" s="4">
        <f>104+22</f>
        <v>126</v>
      </c>
    </row>
    <row r="4" ht="14.25" customHeight="1">
      <c r="A4" s="4">
        <v>2020.0</v>
      </c>
      <c r="B4" s="5" t="s">
        <v>5</v>
      </c>
      <c r="C4" s="4">
        <f>97+26</f>
        <v>123</v>
      </c>
      <c r="D4" s="4">
        <f>118+26</f>
        <v>144</v>
      </c>
      <c r="E4" s="4">
        <f>141+16</f>
        <v>157</v>
      </c>
    </row>
    <row r="5" ht="14.25" customHeight="1">
      <c r="A5" s="4">
        <v>2020.0</v>
      </c>
      <c r="B5" s="5" t="s">
        <v>6</v>
      </c>
      <c r="C5" s="4">
        <f>99+20</f>
        <v>119</v>
      </c>
      <c r="D5" s="4">
        <f>114+18</f>
        <v>132</v>
      </c>
      <c r="E5" s="4">
        <f>135+26</f>
        <v>161</v>
      </c>
    </row>
    <row r="6" ht="14.25" customHeight="1">
      <c r="A6" s="4">
        <v>2021.0</v>
      </c>
      <c r="B6" s="5" t="s">
        <v>5</v>
      </c>
      <c r="C6" s="4">
        <f>111+21</f>
        <v>132</v>
      </c>
      <c r="D6" s="4">
        <f>128+22</f>
        <v>150</v>
      </c>
      <c r="E6" s="4">
        <f>141+17</f>
        <v>158</v>
      </c>
    </row>
    <row r="7" ht="14.25" customHeight="1">
      <c r="A7" s="4">
        <v>2021.0</v>
      </c>
      <c r="B7" s="5" t="s">
        <v>6</v>
      </c>
      <c r="C7" s="4">
        <f>90+20</f>
        <v>110</v>
      </c>
      <c r="D7" s="4">
        <f>106+21</f>
        <v>127</v>
      </c>
      <c r="E7" s="4">
        <f>111+16</f>
        <v>127</v>
      </c>
    </row>
    <row r="8" ht="14.25" customHeight="1">
      <c r="A8" s="4">
        <v>2022.0</v>
      </c>
      <c r="B8" s="5" t="s">
        <v>5</v>
      </c>
      <c r="C8" s="4">
        <f>95+21</f>
        <v>116</v>
      </c>
      <c r="D8" s="4">
        <f>102+29</f>
        <v>131</v>
      </c>
      <c r="E8" s="4">
        <f>117+26</f>
        <v>143</v>
      </c>
    </row>
    <row r="9" ht="14.25" customHeight="1">
      <c r="A9" s="4">
        <v>2022.0</v>
      </c>
      <c r="B9" s="5" t="s">
        <v>6</v>
      </c>
      <c r="C9" s="4">
        <f>89+15</f>
        <v>104</v>
      </c>
      <c r="D9" s="4">
        <f>99+22</f>
        <v>121</v>
      </c>
      <c r="E9" s="4">
        <f>107+22</f>
        <v>129</v>
      </c>
    </row>
    <row r="10" ht="14.25" customHeight="1">
      <c r="A10" s="4">
        <v>2023.0</v>
      </c>
      <c r="B10" s="5" t="s">
        <v>5</v>
      </c>
      <c r="C10" s="4">
        <f>82+37</f>
        <v>119</v>
      </c>
      <c r="D10" s="4">
        <f>88+38</f>
        <v>126</v>
      </c>
      <c r="E10" s="4">
        <f>79+39</f>
        <v>118</v>
      </c>
    </row>
    <row r="11" ht="14.25" customHeight="1">
      <c r="A11" s="4">
        <v>2023.0</v>
      </c>
      <c r="B11" s="7" t="s">
        <v>6</v>
      </c>
      <c r="C11" s="4">
        <f>88+40</f>
        <v>128</v>
      </c>
      <c r="D11" s="4">
        <f>90+46</f>
        <v>136</v>
      </c>
      <c r="E11" s="4">
        <f>88+34</f>
        <v>122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customHeight="1">
      <c r="A2" s="4">
        <v>2019.0</v>
      </c>
      <c r="B2" s="5" t="s">
        <v>5</v>
      </c>
      <c r="C2" s="4">
        <v>40.0</v>
      </c>
      <c r="D2" s="4">
        <v>39.0</v>
      </c>
      <c r="E2" s="4">
        <v>44.0</v>
      </c>
    </row>
    <row r="3" ht="14.25" customHeight="1">
      <c r="A3" s="4">
        <v>2019.0</v>
      </c>
      <c r="B3" s="5" t="s">
        <v>6</v>
      </c>
      <c r="C3" s="4">
        <v>31.0</v>
      </c>
      <c r="D3" s="4">
        <v>28.0</v>
      </c>
      <c r="E3" s="4">
        <v>36.0</v>
      </c>
    </row>
    <row r="4" ht="14.25" customHeight="1">
      <c r="A4" s="4">
        <v>2020.0</v>
      </c>
      <c r="B4" s="5" t="s">
        <v>5</v>
      </c>
      <c r="C4" s="4">
        <f>33+2</f>
        <v>35</v>
      </c>
      <c r="D4" s="4">
        <f>35+4</f>
        <v>39</v>
      </c>
      <c r="E4" s="4">
        <v>39.0</v>
      </c>
    </row>
    <row r="5" ht="14.25" customHeight="1">
      <c r="A5" s="4">
        <v>2020.0</v>
      </c>
      <c r="B5" s="5" t="s">
        <v>6</v>
      </c>
      <c r="C5" s="4">
        <f>25</f>
        <v>25</v>
      </c>
      <c r="D5" s="4">
        <f>27+1</f>
        <v>28</v>
      </c>
      <c r="E5" s="4">
        <v>38.0</v>
      </c>
    </row>
    <row r="6" ht="14.25" customHeight="1">
      <c r="A6" s="4">
        <v>2021.0</v>
      </c>
      <c r="B6" s="5" t="s">
        <v>5</v>
      </c>
      <c r="C6" s="4">
        <v>39.0</v>
      </c>
      <c r="D6" s="4">
        <v>41.0</v>
      </c>
      <c r="E6" s="4">
        <v>31.0</v>
      </c>
    </row>
    <row r="7" ht="14.25" customHeight="1">
      <c r="A7" s="4">
        <v>2021.0</v>
      </c>
      <c r="B7" s="5" t="s">
        <v>6</v>
      </c>
      <c r="C7" s="4">
        <v>35.0</v>
      </c>
      <c r="D7" s="4">
        <v>38.0</v>
      </c>
      <c r="E7" s="4">
        <v>31.0</v>
      </c>
    </row>
    <row r="8" ht="14.25" customHeight="1">
      <c r="A8" s="4">
        <v>2022.0</v>
      </c>
      <c r="B8" s="5" t="s">
        <v>5</v>
      </c>
      <c r="C8" s="4">
        <v>17.0</v>
      </c>
      <c r="D8" s="4">
        <v>22.0</v>
      </c>
      <c r="E8" s="4">
        <f>25+2</f>
        <v>27</v>
      </c>
    </row>
    <row r="9" ht="14.25" customHeight="1">
      <c r="A9" s="4">
        <v>2022.0</v>
      </c>
      <c r="B9" s="5" t="s">
        <v>6</v>
      </c>
      <c r="C9" s="4">
        <v>38.0</v>
      </c>
      <c r="D9" s="4">
        <v>39.0</v>
      </c>
      <c r="E9" s="4">
        <v>37.0</v>
      </c>
    </row>
    <row r="10" ht="14.25" customHeight="1">
      <c r="A10" s="4">
        <v>2023.0</v>
      </c>
      <c r="B10" s="5" t="s">
        <v>5</v>
      </c>
      <c r="C10" s="4">
        <v>44.0</v>
      </c>
      <c r="D10" s="4">
        <f>38+5</f>
        <v>43</v>
      </c>
      <c r="E10" s="4">
        <v>41.0</v>
      </c>
    </row>
    <row r="11" ht="14.25" customHeight="1">
      <c r="A11" s="4">
        <v>2023.0</v>
      </c>
      <c r="B11" s="7" t="s">
        <v>6</v>
      </c>
      <c r="C11" s="4">
        <v>19.0</v>
      </c>
      <c r="D11" s="4">
        <f>18+3</f>
        <v>21</v>
      </c>
      <c r="E11" s="4">
        <v>15.0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customHeight="1">
      <c r="A2" s="4">
        <v>2019.0</v>
      </c>
      <c r="B2" s="5" t="s">
        <v>5</v>
      </c>
      <c r="C2" s="4">
        <f>882+100</f>
        <v>982</v>
      </c>
      <c r="D2" s="4">
        <f>946+99</f>
        <v>1045</v>
      </c>
      <c r="E2" s="4">
        <f>1005+90</f>
        <v>1095</v>
      </c>
    </row>
    <row r="3" ht="14.25" customHeight="1">
      <c r="A3" s="4">
        <v>2019.0</v>
      </c>
      <c r="B3" s="5" t="s">
        <v>6</v>
      </c>
      <c r="C3" s="4">
        <f>831+119</f>
        <v>950</v>
      </c>
      <c r="D3" s="4">
        <f>835+113</f>
        <v>948</v>
      </c>
      <c r="E3" s="4">
        <f>916+118</f>
        <v>1034</v>
      </c>
    </row>
    <row r="4" ht="14.25" customHeight="1">
      <c r="A4" s="4">
        <v>2020.0</v>
      </c>
      <c r="B4" s="5" t="s">
        <v>5</v>
      </c>
      <c r="C4" s="4">
        <f>714+129</f>
        <v>843</v>
      </c>
      <c r="D4" s="4">
        <f>871+137</f>
        <v>1008</v>
      </c>
      <c r="E4" s="4">
        <f>967+123</f>
        <v>1090</v>
      </c>
    </row>
    <row r="5" ht="14.25" customHeight="1">
      <c r="A5" s="4">
        <v>2020.0</v>
      </c>
      <c r="B5" s="5" t="s">
        <v>6</v>
      </c>
      <c r="C5" s="4">
        <f>708+115</f>
        <v>823</v>
      </c>
      <c r="D5" s="4">
        <f>846+119</f>
        <v>965</v>
      </c>
      <c r="E5" s="4">
        <f>970+127</f>
        <v>1097</v>
      </c>
    </row>
    <row r="6" ht="14.25" customHeight="1">
      <c r="A6" s="4">
        <v>2021.0</v>
      </c>
      <c r="B6" s="5" t="s">
        <v>5</v>
      </c>
      <c r="C6" s="4">
        <f>765+141</f>
        <v>906</v>
      </c>
      <c r="D6" s="4">
        <f>847+140</f>
        <v>987</v>
      </c>
      <c r="E6" s="4">
        <f>923+150</f>
        <v>1073</v>
      </c>
    </row>
    <row r="7" ht="14.25" customHeight="1">
      <c r="A7" s="4">
        <v>2021.0</v>
      </c>
      <c r="B7" s="5" t="s">
        <v>6</v>
      </c>
      <c r="C7" s="4">
        <f>711+130</f>
        <v>841</v>
      </c>
      <c r="D7" s="4">
        <f>828+145</f>
        <v>973</v>
      </c>
      <c r="E7" s="4">
        <f>859+147</f>
        <v>1006</v>
      </c>
    </row>
    <row r="8" ht="14.25" customHeight="1">
      <c r="A8" s="4">
        <v>2022.0</v>
      </c>
      <c r="B8" s="5" t="s">
        <v>5</v>
      </c>
      <c r="C8" s="4">
        <f>751+120</f>
        <v>871</v>
      </c>
      <c r="D8" s="4">
        <f>834+123</f>
        <v>957</v>
      </c>
      <c r="E8" s="4">
        <f>912+123</f>
        <v>1035</v>
      </c>
    </row>
    <row r="9" ht="14.25" customHeight="1">
      <c r="A9" s="4">
        <v>2022.0</v>
      </c>
      <c r="B9" s="5" t="s">
        <v>6</v>
      </c>
      <c r="C9" s="4">
        <f>743+120</f>
        <v>863</v>
      </c>
      <c r="D9" s="4">
        <f>801+112</f>
        <v>913</v>
      </c>
      <c r="E9" s="4">
        <f>839+117</f>
        <v>956</v>
      </c>
    </row>
    <row r="10" ht="14.25" customHeight="1">
      <c r="A10" s="4">
        <v>2023.0</v>
      </c>
      <c r="B10" s="5" t="s">
        <v>5</v>
      </c>
      <c r="C10" s="4">
        <f>787+143</f>
        <v>930</v>
      </c>
      <c r="D10" s="4">
        <f>810+162</f>
        <v>972</v>
      </c>
      <c r="E10" s="4">
        <f>859+130</f>
        <v>989</v>
      </c>
    </row>
    <row r="11" ht="14.25" customHeight="1">
      <c r="A11" s="4">
        <v>2023.0</v>
      </c>
      <c r="B11" s="7" t="s">
        <v>6</v>
      </c>
      <c r="C11" s="4">
        <f>694+137</f>
        <v>831</v>
      </c>
      <c r="D11" s="4">
        <f>737+132</f>
        <v>869</v>
      </c>
      <c r="E11" s="4">
        <f>754+131</f>
        <v>885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customHeight="1">
      <c r="A2" s="4">
        <v>2019.0</v>
      </c>
      <c r="B2" s="5" t="s">
        <v>5</v>
      </c>
      <c r="C2" s="4">
        <f>17657+3670</f>
        <v>21327</v>
      </c>
      <c r="D2" s="4">
        <f>18636+3713</f>
        <v>22349</v>
      </c>
      <c r="E2" s="4">
        <f>19978+3768</f>
        <v>23746</v>
      </c>
    </row>
    <row r="3" ht="14.25" customHeight="1">
      <c r="A3" s="4">
        <v>2019.0</v>
      </c>
      <c r="B3" s="5" t="s">
        <v>6</v>
      </c>
      <c r="C3" s="4">
        <f>17174+3497</f>
        <v>20671</v>
      </c>
      <c r="D3" s="4">
        <f>17800+3585</f>
        <v>21385</v>
      </c>
      <c r="E3" s="4">
        <f>19196+3639</f>
        <v>22835</v>
      </c>
    </row>
    <row r="4" ht="14.25" customHeight="1">
      <c r="A4" s="4">
        <v>2020.0</v>
      </c>
      <c r="B4" s="5" t="s">
        <v>5</v>
      </c>
      <c r="C4" s="4">
        <f>15384+3851</f>
        <v>19235</v>
      </c>
      <c r="D4" s="4">
        <f>16891+4122</f>
        <v>21013</v>
      </c>
      <c r="E4" s="4">
        <f>18681+4177</f>
        <v>22858</v>
      </c>
    </row>
    <row r="5" ht="14.25" customHeight="1">
      <c r="A5" s="4">
        <v>2020.0</v>
      </c>
      <c r="B5" s="5" t="s">
        <v>6</v>
      </c>
      <c r="C5" s="4">
        <f>14836+3691</f>
        <v>18527</v>
      </c>
      <c r="D5" s="4">
        <f>16279+4000</f>
        <v>20279</v>
      </c>
      <c r="E5" s="4">
        <f>18022+4148</f>
        <v>22170</v>
      </c>
    </row>
    <row r="6" ht="14.25" customHeight="1">
      <c r="A6" s="4">
        <v>2021.0</v>
      </c>
      <c r="B6" s="5" t="s">
        <v>5</v>
      </c>
      <c r="C6" s="4">
        <f>15713+3239</f>
        <v>18952</v>
      </c>
      <c r="D6" s="4">
        <f>16152+3081</f>
        <v>19233</v>
      </c>
      <c r="E6" s="4">
        <f>17288+3094</f>
        <v>20382</v>
      </c>
    </row>
    <row r="7" ht="14.25" customHeight="1">
      <c r="A7" s="4">
        <v>2021.0</v>
      </c>
      <c r="B7" s="5" t="s">
        <v>6</v>
      </c>
      <c r="C7" s="4">
        <f>15009+3178</f>
        <v>18187</v>
      </c>
      <c r="D7" s="4">
        <f>15570+3020</f>
        <v>18590</v>
      </c>
      <c r="E7" s="4">
        <f>16632+2963</f>
        <v>19595</v>
      </c>
    </row>
    <row r="8" ht="14.25" customHeight="1">
      <c r="A8" s="4">
        <v>2022.0</v>
      </c>
      <c r="B8" s="5" t="s">
        <v>5</v>
      </c>
      <c r="C8" s="4">
        <f>15117+3455</f>
        <v>18572</v>
      </c>
      <c r="D8" s="4">
        <f>16321+3552</f>
        <v>19873</v>
      </c>
      <c r="E8" s="4">
        <f>17679+3538</f>
        <v>21217</v>
      </c>
    </row>
    <row r="9" ht="14.25" customHeight="1">
      <c r="A9" s="4">
        <v>2022.0</v>
      </c>
      <c r="B9" s="5" t="s">
        <v>6</v>
      </c>
      <c r="C9" s="4">
        <f>14546+3550</f>
        <v>18096</v>
      </c>
      <c r="D9" s="4">
        <f>15694+3546</f>
        <v>19240</v>
      </c>
      <c r="E9" s="4">
        <f>16967+3459</f>
        <v>20426</v>
      </c>
    </row>
    <row r="10" ht="14.25" customHeight="1">
      <c r="A10" s="4">
        <v>2023.0</v>
      </c>
      <c r="B10" s="5" t="s">
        <v>5</v>
      </c>
      <c r="C10" s="4">
        <f>14108+3174</f>
        <v>17282</v>
      </c>
      <c r="D10" s="4">
        <f>15067+3340</f>
        <v>18407</v>
      </c>
      <c r="E10" s="4">
        <f>16186+3362</f>
        <v>19548</v>
      </c>
    </row>
    <row r="11" ht="14.25" customHeight="1">
      <c r="A11" s="4">
        <v>2023.0</v>
      </c>
      <c r="B11" s="7" t="s">
        <v>6</v>
      </c>
      <c r="C11" s="4">
        <f>13451+2975</f>
        <v>16426</v>
      </c>
      <c r="D11" s="4">
        <f>14413+3192</f>
        <v>17605</v>
      </c>
      <c r="E11" s="4">
        <f>15350+3317</f>
        <v>18667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2024-09-25T21:32:49Z</dcterms:created>
  <dc:creator>Noemi Guarachi</dc:creator>
</cp:coreProperties>
</file>