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rmation" sheetId="1" state="visible" r:id="rId2"/>
    <sheet name="Parameters" sheetId="2" state="visible" r:id="rId3"/>
    <sheet name="Observables" sheetId="3" state="visible" r:id="rId4"/>
    <sheet name="Source_Configuration" sheetId="4" state="visible" r:id="rId5"/>
    <sheet name="Config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<sst xmlns="http://schemas.openxmlformats.org/spreadsheetml/2006/main" count="99" uniqueCount="74">
  <si>
    <t xml:space="preserve">Parameter</t>
  </si>
  <si>
    <t xml:space="preserve">Value</t>
  </si>
  <si>
    <t xml:space="preserve">Process</t>
  </si>
  <si>
    <t xml:space="preserve">Sputtering_Prevac</t>
  </si>
  <si>
    <t xml:space="preserve">Substrate</t>
  </si>
  <si>
    <t xml:space="preserve">Silicon wafer</t>
  </si>
  <si>
    <t xml:space="preserve">Sample ID (NOMAD)</t>
  </si>
  <si>
    <t xml:space="preserve">LuTh0099</t>
  </si>
  <si>
    <t xml:space="preserve">Sample Owner</t>
  </si>
  <si>
    <t xml:space="preserve">Lukas Thum</t>
  </si>
  <si>
    <t xml:space="preserve">Process user</t>
  </si>
  <si>
    <t xml:space="preserve">Alexander Steigert</t>
  </si>
  <si>
    <t xml:space="preserve">Date</t>
  </si>
  <si>
    <t xml:space="preserve">Holder</t>
  </si>
  <si>
    <t xml:space="preserve">6" Wafer</t>
  </si>
  <si>
    <t xml:space="preserve">Sample Lab label</t>
  </si>
  <si>
    <t xml:space="preserve">DoE_06, S56</t>
  </si>
  <si>
    <t xml:space="preserve">Process/Steps  (i.e., layer)</t>
  </si>
  <si>
    <t xml:space="preserve">Parameters</t>
  </si>
  <si>
    <t xml:space="preserve">Orientation (°)</t>
  </si>
  <si>
    <t xml:space="preserve">Sputter pressure (mB)</t>
  </si>
  <si>
    <t xml:space="preserve">Substrate Temperature (°C)</t>
  </si>
  <si>
    <t xml:space="preserve">Ramp (°C/min)</t>
  </si>
  <si>
    <t xml:space="preserve">Rotation (°/s)</t>
  </si>
  <si>
    <t xml:space="preserve">Z position</t>
  </si>
  <si>
    <t xml:space="preserve">Gas</t>
  </si>
  <si>
    <t xml:space="preserve">Ar</t>
  </si>
  <si>
    <t xml:space="preserve">Flow Rate (ml/min)</t>
  </si>
  <si>
    <t xml:space="preserve">Target Power (W)</t>
  </si>
  <si>
    <t xml:space="preserve">Target</t>
  </si>
  <si>
    <t xml:space="preserve">Time (hh:mm:ss)</t>
  </si>
  <si>
    <t xml:space="preserve">Sputtering</t>
  </si>
  <si>
    <t xml:space="preserve">Values</t>
  </si>
  <si>
    <t xml:space="preserve">Steps</t>
  </si>
  <si>
    <t xml:space="preserve">Base Pressure (mbar)</t>
  </si>
  <si>
    <t xml:space="preserve">Temperature  °C</t>
  </si>
  <si>
    <t xml:space="preserve">RT</t>
  </si>
  <si>
    <t xml:space="preserve">Bias U (V)</t>
  </si>
  <si>
    <t xml:space="preserve">Bias I (A)</t>
  </si>
  <si>
    <t xml:space="preserve">Notes</t>
  </si>
  <si>
    <t xml:space="preserve">A:Co(6), B:Ag(8), C:Ti(2), D:Pd(4), Pressure burst due to shutter</t>
  </si>
  <si>
    <t xml:space="preserve">Position</t>
  </si>
  <si>
    <t xml:space="preserve">Source</t>
  </si>
  <si>
    <t xml:space="preserve">RF/DC</t>
  </si>
  <si>
    <t xml:space="preserve">Position (grad)</t>
  </si>
  <si>
    <t xml:space="preserve">Al</t>
  </si>
  <si>
    <t xml:space="preserve">Ti</t>
  </si>
  <si>
    <t xml:space="preserve">Pt</t>
  </si>
  <si>
    <t xml:space="preserve">Pd</t>
  </si>
  <si>
    <t xml:space="preserve">ZnO</t>
  </si>
  <si>
    <t xml:space="preserve">Co</t>
  </si>
  <si>
    <t xml:space="preserve">Cu</t>
  </si>
  <si>
    <t xml:space="preserve">Ag</t>
  </si>
  <si>
    <t xml:space="preserve">Sample Holders</t>
  </si>
  <si>
    <t xml:space="preserve">Users</t>
  </si>
  <si>
    <t xml:space="preserve">Available Sources (Needs to be sorted)</t>
  </si>
  <si>
    <t xml:space="preserve">DC/RF</t>
  </si>
  <si>
    <t xml:space="preserve">Gases</t>
  </si>
  <si>
    <t xml:space="preserve">Substrates</t>
  </si>
  <si>
    <t xml:space="preserve">Standard (5x5)</t>
  </si>
  <si>
    <t xml:space="preserve">DC</t>
  </si>
  <si>
    <t xml:space="preserve">Heated 5x5</t>
  </si>
  <si>
    <t xml:space="preserve">O2</t>
  </si>
  <si>
    <t xml:space="preserve">Heated 1x1</t>
  </si>
  <si>
    <t xml:space="preserve">Au</t>
  </si>
  <si>
    <t xml:space="preserve">10%O2 in Ar</t>
  </si>
  <si>
    <t xml:space="preserve">Heated 10x10</t>
  </si>
  <si>
    <t xml:space="preserve">N2</t>
  </si>
  <si>
    <t xml:space="preserve">H2</t>
  </si>
  <si>
    <t xml:space="preserve">Ir</t>
  </si>
  <si>
    <t xml:space="preserve">MgO</t>
  </si>
  <si>
    <t xml:space="preserve">RF</t>
  </si>
  <si>
    <t xml:space="preserve">Si</t>
  </si>
  <si>
    <t xml:space="preserve">what else is there yet.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</si>
</sst>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0.00E+00"/>
    <numFmt numFmtId="167" formatCode="h:mm:ss"/>
    <numFmt numFmtId="168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E2F0D9"/>
        <bgColor rgb="FFDEEBF7"/>
      </patternFill>
    </fill>
    <fill>
      <patternFill patternType="solid">
        <fgColor rgb="FFC5E0B4"/>
        <bgColor rgb="FFD0CECE"/>
      </patternFill>
    </fill>
    <fill>
      <patternFill patternType="solid">
        <fgColor rgb="FFD0CECE"/>
        <bgColor rgb="FFE0C2CD"/>
      </patternFill>
    </fill>
    <fill>
      <patternFill patternType="solid">
        <fgColor rgb="FF5B9BD5"/>
        <bgColor rgb="FF808080"/>
      </patternFill>
    </fill>
    <fill>
      <patternFill patternType="solid">
        <fgColor rgb="FF70AD47"/>
        <bgColor rgb="FF99CC00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800080"/>
        <bgColor rgb="FF800080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E0C2CD"/>
        <bgColor rgb="FFD0CECE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3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5" fontId="0" fillId="4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3" borderId="1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1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4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4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5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5B9BD5"/>
      <rgbColor rgb="FF993366"/>
      <rgbColor rgb="FFFFF2CC"/>
      <rgbColor rgb="FFDEEBF7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18" activeCellId="0" sqref="B18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28.3"/>
    <col collapsed="false" customWidth="true" hidden="false" outlineLevel="0" max="2" min="2" style="0" width="47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4" t="s">
        <v>3</v>
      </c>
    </row>
    <row r="3" customFormat="false" ht="15" hidden="false" customHeight="false" outlineLevel="0" collapsed="false">
      <c r="A3" s="5" t="s">
        <v>4</v>
      </c>
      <c r="B3" s="6" t="s">
        <v>5</v>
      </c>
    </row>
    <row r="4" customFormat="false" ht="15" hidden="false" customHeight="false" outlineLevel="0" collapsed="false">
      <c r="A4" s="5" t="s">
        <v>6</v>
      </c>
      <c r="B4" s="6" t="s">
        <v>7</v>
      </c>
    </row>
    <row r="5" customFormat="false" ht="15" hidden="false" customHeight="false" outlineLevel="0" collapsed="false">
      <c r="A5" s="3" t="s">
        <v>8</v>
      </c>
      <c r="B5" s="0" t="s">
        <v>9</v>
      </c>
    </row>
    <row r="6" customFormat="false" ht="15" hidden="false" customHeight="false" outlineLevel="0" collapsed="false">
      <c r="A6" s="3" t="s">
        <v>10</v>
      </c>
      <c r="B6" s="7" t="s">
        <v>11</v>
      </c>
    </row>
    <row r="7" customFormat="false" ht="15" hidden="false" customHeight="false" outlineLevel="0" collapsed="false">
      <c r="A7" s="5" t="s">
        <v>12</v>
      </c>
      <c r="B7" s="8" t="n">
        <v>45602</v>
      </c>
    </row>
    <row r="8" customFormat="false" ht="15" hidden="false" customHeight="false" outlineLevel="0" collapsed="false">
      <c r="A8" s="3" t="s">
        <v>13</v>
      </c>
      <c r="B8" s="9" t="s">
        <v>14</v>
      </c>
    </row>
    <row r="9" customFormat="false" ht="15" hidden="false" customHeight="false" outlineLevel="0" collapsed="false">
      <c r="A9" s="5" t="s">
        <v>15</v>
      </c>
      <c r="B9" s="10" t="s">
        <v>16</v>
      </c>
    </row>
  </sheetData>
  <dataValidations count="3">
    <dataValidation allowBlank="false" errorStyle="stop" operator="equal" showDropDown="false" showErrorMessage="true" showInputMessage="false" sqref="B3" type="list">
      <formula1>Config!$J$2:$J$20</formula1>
      <formula2>0</formula2>
    </dataValidation>
    <dataValidation allowBlank="true" errorStyle="stop" operator="equal" showDropDown="false" showErrorMessage="true" showInputMessage="true" sqref="B6" type="list">
      <formula1>Config!$C$2:$C$20</formula1>
      <formula2>0</formula2>
    </dataValidation>
    <dataValidation allowBlank="true" errorStyle="stop" operator="equal" showDropDown="false" showErrorMessage="true" showInputMessage="true" sqref="B8" type="list">
      <formula1>Config!$A$2:$A$20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E24" activeCellId="0" sqref="E24"/>
    </sheetView>
  </sheetViews>
  <sheetFormatPr defaultColWidth="10.72265625" defaultRowHeight="15" zeroHeight="false" outlineLevelRow="0" outlineLevelCol="0"/>
  <cols>
    <col collapsed="false" customWidth="true" hidden="false" outlineLevel="0" max="1" min="1" style="11" width="23.85"/>
    <col collapsed="false" customWidth="true" hidden="false" outlineLevel="0" max="2" min="2" style="11" width="8"/>
    <col collapsed="false" customWidth="true" hidden="false" outlineLevel="0" max="3" min="3" style="11" width="13.28"/>
    <col collapsed="false" customWidth="true" hidden="false" outlineLevel="0" max="4" min="4" style="12" width="14.57"/>
    <col collapsed="false" customWidth="true" hidden="false" outlineLevel="0" max="7" min="5" style="12" width="11.57"/>
    <col collapsed="false" customWidth="true" hidden="false" outlineLevel="0" max="8" min="8" style="13" width="11.57"/>
  </cols>
  <sheetData>
    <row r="1" s="16" customFormat="true" ht="15" hidden="false" customHeight="false" outlineLevel="0" collapsed="false">
      <c r="A1" s="14"/>
      <c r="B1" s="14"/>
      <c r="C1" s="15" t="s">
        <v>17</v>
      </c>
      <c r="D1" s="15"/>
      <c r="E1" s="15"/>
      <c r="F1" s="15"/>
      <c r="G1" s="15"/>
      <c r="H1" s="15"/>
    </row>
    <row r="2" s="19" customFormat="true" ht="15" hidden="false" customHeight="false" outlineLevel="0" collapsed="false">
      <c r="A2" s="17" t="s">
        <v>18</v>
      </c>
      <c r="B2" s="17"/>
      <c r="C2" s="18" t="n">
        <v>1</v>
      </c>
      <c r="D2" s="18" t="n">
        <v>2</v>
      </c>
      <c r="E2" s="18" t="n">
        <v>3</v>
      </c>
      <c r="F2" s="18" t="n">
        <v>4</v>
      </c>
      <c r="G2" s="18" t="n">
        <v>5</v>
      </c>
      <c r="H2" s="18" t="n">
        <v>6</v>
      </c>
    </row>
    <row r="3" s="23" customFormat="true" ht="15" hidden="false" customHeight="false" outlineLevel="0" collapsed="false">
      <c r="A3" s="20" t="s">
        <v>19</v>
      </c>
      <c r="B3" s="20"/>
      <c r="C3" s="21" t="n">
        <v>45</v>
      </c>
      <c r="D3" s="22"/>
      <c r="E3" s="22"/>
      <c r="F3" s="22"/>
      <c r="G3" s="22"/>
      <c r="H3" s="22"/>
    </row>
    <row r="4" s="26" customFormat="true" ht="15" hidden="false" customHeight="false" outlineLevel="0" collapsed="false">
      <c r="A4" s="5" t="s">
        <v>20</v>
      </c>
      <c r="B4" s="5"/>
      <c r="C4" s="24" t="n">
        <v>0.0167</v>
      </c>
      <c r="D4" s="25"/>
      <c r="E4" s="25"/>
      <c r="F4" s="25"/>
      <c r="G4" s="25"/>
      <c r="H4" s="25"/>
    </row>
    <row r="5" s="23" customFormat="true" ht="15" hidden="false" customHeight="false" outlineLevel="0" collapsed="false">
      <c r="A5" s="20" t="s">
        <v>21</v>
      </c>
      <c r="B5" s="20"/>
      <c r="C5" s="21" t="n">
        <v>20</v>
      </c>
      <c r="D5" s="22"/>
      <c r="E5" s="22"/>
      <c r="F5" s="22"/>
      <c r="G5" s="22"/>
      <c r="H5" s="22"/>
    </row>
    <row r="6" s="26" customFormat="true" ht="15" hidden="false" customHeight="false" outlineLevel="0" collapsed="false">
      <c r="A6" s="5" t="s">
        <v>22</v>
      </c>
      <c r="B6" s="5"/>
      <c r="C6" s="27" t="n">
        <v>0</v>
      </c>
      <c r="D6" s="25"/>
      <c r="E6" s="25"/>
      <c r="F6" s="25"/>
      <c r="G6" s="25"/>
      <c r="H6" s="25"/>
    </row>
    <row r="7" s="23" customFormat="true" ht="15" hidden="false" customHeight="false" outlineLevel="0" collapsed="false">
      <c r="A7" s="20" t="s">
        <v>23</v>
      </c>
      <c r="B7" s="20"/>
      <c r="C7" s="21" t="n">
        <v>0</v>
      </c>
      <c r="D7" s="22"/>
      <c r="E7" s="22"/>
      <c r="F7" s="22"/>
      <c r="G7" s="22"/>
      <c r="H7" s="22"/>
    </row>
    <row r="8" s="10" customFormat="true" ht="15" hidden="false" customHeight="false" outlineLevel="0" collapsed="false">
      <c r="A8" s="5" t="s">
        <v>24</v>
      </c>
      <c r="B8" s="5"/>
      <c r="C8" s="27" t="n">
        <v>65</v>
      </c>
      <c r="D8" s="25"/>
      <c r="E8" s="25"/>
      <c r="F8" s="25"/>
      <c r="G8" s="25"/>
      <c r="H8" s="25"/>
    </row>
    <row r="9" s="23" customFormat="true" ht="15" hidden="false" customHeight="false" outlineLevel="0" collapsed="false">
      <c r="A9" s="20" t="s">
        <v>25</v>
      </c>
      <c r="B9" s="20"/>
      <c r="C9" s="21" t="s">
        <v>26</v>
      </c>
      <c r="D9" s="22"/>
      <c r="E9" s="22"/>
      <c r="F9" s="22"/>
      <c r="G9" s="22"/>
      <c r="H9" s="22"/>
    </row>
    <row r="10" s="10" customFormat="true" ht="15" hidden="false" customHeight="false" outlineLevel="0" collapsed="false">
      <c r="A10" s="5" t="s">
        <v>27</v>
      </c>
      <c r="B10" s="5"/>
      <c r="C10" s="27" t="n">
        <v>18</v>
      </c>
      <c r="D10" s="25"/>
      <c r="E10" s="25"/>
      <c r="F10" s="25"/>
      <c r="G10" s="25"/>
      <c r="H10" s="25"/>
    </row>
    <row r="11" s="23" customFormat="true" ht="15" hidden="false" customHeight="false" outlineLevel="0" collapsed="false">
      <c r="A11" s="28" t="s">
        <v>28</v>
      </c>
      <c r="B11" s="20" t="s">
        <v>29</v>
      </c>
      <c r="C11" s="21"/>
      <c r="D11" s="22"/>
      <c r="E11" s="22"/>
      <c r="F11" s="22"/>
      <c r="G11" s="22"/>
      <c r="H11" s="22"/>
    </row>
    <row r="12" s="10" customFormat="true" ht="15" hidden="false" customHeight="false" outlineLevel="0" collapsed="false">
      <c r="A12" s="29"/>
      <c r="B12" s="5" t="str">
        <f aca="false">LOOKUP(1,Source_Configuration!$A$2:$A$9,Source_Configuration!$B$2:$B$9)</f>
        <v>Al</v>
      </c>
      <c r="C12" s="27" t="n">
        <v>0</v>
      </c>
      <c r="D12" s="25"/>
      <c r="E12" s="25"/>
      <c r="F12" s="25"/>
      <c r="G12" s="25"/>
      <c r="H12" s="25"/>
    </row>
    <row r="13" s="23" customFormat="true" ht="15" hidden="false" customHeight="false" outlineLevel="0" collapsed="false">
      <c r="A13" s="29"/>
      <c r="B13" s="20" t="str">
        <f aca="false">LOOKUP(2,Source_Configuration!$A$2:$A$9,Source_Configuration!$B$2:$B$9)</f>
        <v>Ti</v>
      </c>
      <c r="C13" s="21" t="n">
        <v>70</v>
      </c>
      <c r="D13" s="22"/>
      <c r="E13" s="22"/>
      <c r="F13" s="22"/>
      <c r="G13" s="22"/>
      <c r="H13" s="22"/>
    </row>
    <row r="14" s="10" customFormat="true" ht="15" hidden="false" customHeight="false" outlineLevel="0" collapsed="false">
      <c r="A14" s="29"/>
      <c r="B14" s="5" t="str">
        <f aca="false">LOOKUP(3,Source_Configuration!$A$2:$A$9,Source_Configuration!$B$2:$B$9)</f>
        <v>Pt</v>
      </c>
      <c r="C14" s="27" t="n">
        <v>0</v>
      </c>
      <c r="D14" s="25"/>
      <c r="E14" s="25"/>
      <c r="F14" s="25"/>
      <c r="G14" s="25"/>
      <c r="H14" s="25"/>
    </row>
    <row r="15" s="23" customFormat="true" ht="15" hidden="false" customHeight="false" outlineLevel="0" collapsed="false">
      <c r="A15" s="29"/>
      <c r="B15" s="20" t="str">
        <f aca="false">LOOKUP(4,Source_Configuration!$A$2:$A$9,Source_Configuration!$B$2:$B$9)</f>
        <v>Pd</v>
      </c>
      <c r="C15" s="21" t="n">
        <v>20</v>
      </c>
      <c r="D15" s="22"/>
      <c r="E15" s="22"/>
      <c r="F15" s="22"/>
      <c r="G15" s="22"/>
      <c r="H15" s="22"/>
    </row>
    <row r="16" s="10" customFormat="true" ht="15" hidden="false" customHeight="false" outlineLevel="0" collapsed="false">
      <c r="A16" s="29"/>
      <c r="B16" s="5" t="str">
        <f aca="false">LOOKUP(5,Source_Configuration!$A$2:$A$9,Source_Configuration!$B$2:$B$9)</f>
        <v>ZnO</v>
      </c>
      <c r="C16" s="27" t="n">
        <v>0</v>
      </c>
      <c r="D16" s="25"/>
      <c r="E16" s="25"/>
      <c r="F16" s="25"/>
      <c r="G16" s="25"/>
      <c r="H16" s="25"/>
    </row>
    <row r="17" s="23" customFormat="true" ht="15" hidden="false" customHeight="false" outlineLevel="0" collapsed="false">
      <c r="A17" s="29"/>
      <c r="B17" s="20" t="str">
        <f aca="false">LOOKUP(6,Source_Configuration!$A$2:$A$9,Source_Configuration!$B$2:$B$9)</f>
        <v>Co</v>
      </c>
      <c r="C17" s="21" t="n">
        <v>135</v>
      </c>
      <c r="D17" s="22"/>
      <c r="E17" s="22"/>
      <c r="F17" s="22"/>
      <c r="G17" s="22"/>
      <c r="H17" s="22"/>
    </row>
    <row r="18" s="10" customFormat="true" ht="15" hidden="false" customHeight="false" outlineLevel="0" collapsed="false">
      <c r="A18" s="29"/>
      <c r="B18" s="5" t="str">
        <f aca="false">LOOKUP(7,Source_Configuration!$A$2:$A$9,Source_Configuration!$B$2:$B$9)</f>
        <v>Cu</v>
      </c>
      <c r="C18" s="27" t="n">
        <v>0</v>
      </c>
      <c r="D18" s="25"/>
      <c r="E18" s="25"/>
      <c r="F18" s="25"/>
      <c r="G18" s="25"/>
      <c r="H18" s="25"/>
    </row>
    <row r="19" s="23" customFormat="true" ht="15" hidden="false" customHeight="false" outlineLevel="0" collapsed="false">
      <c r="A19" s="29"/>
      <c r="B19" s="20" t="str">
        <f aca="false">LOOKUP(8,Source_Configuration!$A$2:$A$9,Source_Configuration!$B$2:$B$9)</f>
        <v>Ag</v>
      </c>
      <c r="C19" s="21" t="n">
        <v>16</v>
      </c>
      <c r="D19" s="22"/>
      <c r="E19" s="22"/>
      <c r="F19" s="22"/>
      <c r="G19" s="22"/>
      <c r="H19" s="22"/>
    </row>
    <row r="20" s="10" customFormat="true" ht="15" hidden="false" customHeight="false" outlineLevel="0" collapsed="false">
      <c r="A20" s="5" t="s">
        <v>30</v>
      </c>
      <c r="B20" s="5"/>
      <c r="C20" s="30" t="n">
        <v>0.416666666666667</v>
      </c>
      <c r="D20" s="25"/>
      <c r="E20" s="25"/>
      <c r="F20" s="25"/>
      <c r="G20" s="25"/>
      <c r="H20" s="25"/>
    </row>
    <row r="29" customFormat="false" ht="15" hidden="false" customHeight="false" outlineLevel="0" collapsed="false">
      <c r="G29" s="13"/>
      <c r="H29" s="11"/>
    </row>
  </sheetData>
  <mergeCells count="13">
    <mergeCell ref="A1:B1"/>
    <mergeCell ref="C1:H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2:A19"/>
    <mergeCell ref="A20:B20"/>
  </mergeCells>
  <dataValidations count="1">
    <dataValidation allowBlank="true" error="value out of range 0-1000°C" errorStyle="stop" errorTitle="Temperature Error" operator="between" showDropDown="false" showErrorMessage="true" showInputMessage="true" sqref="C4:AMJ4 C6:AMJ6" type="decimal">
      <formula1>0</formula1>
      <formula2>1000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B24" activeCellId="0" sqref="B24"/>
    </sheetView>
  </sheetViews>
  <sheetFormatPr defaultColWidth="11.58203125" defaultRowHeight="15" zeroHeight="false" outlineLevelRow="0" outlineLevelCol="0"/>
  <cols>
    <col collapsed="false" customWidth="true" hidden="false" outlineLevel="0" max="1" min="1" style="0" width="35.43"/>
    <col collapsed="false" customWidth="true" hidden="false" outlineLevel="0" max="2" min="2" style="0" width="12.85"/>
    <col collapsed="false" customWidth="true" hidden="false" outlineLevel="0" max="4" min="4" style="0" width="14.57"/>
  </cols>
  <sheetData>
    <row r="1" s="16" customFormat="true" ht="15" hidden="false" customHeight="false" outlineLevel="0" collapsed="false">
      <c r="A1" s="31" t="s">
        <v>31</v>
      </c>
      <c r="B1" s="31"/>
      <c r="C1" s="32" t="s">
        <v>32</v>
      </c>
    </row>
    <row r="2" s="19" customFormat="true" ht="15" hidden="false" customHeight="false" outlineLevel="0" collapsed="false">
      <c r="A2" s="17" t="s">
        <v>18</v>
      </c>
      <c r="B2" s="17" t="s">
        <v>33</v>
      </c>
      <c r="C2" s="18" t="n">
        <v>1</v>
      </c>
      <c r="D2" s="18" t="n">
        <v>2</v>
      </c>
      <c r="E2" s="18" t="n">
        <v>3</v>
      </c>
      <c r="F2" s="18" t="n">
        <v>4</v>
      </c>
      <c r="G2" s="18" t="n">
        <v>5</v>
      </c>
      <c r="H2" s="18" t="n">
        <v>6</v>
      </c>
    </row>
    <row r="3" s="36" customFormat="true" ht="15" hidden="false" customHeight="false" outlineLevel="0" collapsed="false">
      <c r="A3" s="33" t="s">
        <v>34</v>
      </c>
      <c r="B3" s="34"/>
      <c r="C3" s="35" t="n">
        <v>0.0167</v>
      </c>
      <c r="D3" s="35"/>
    </row>
    <row r="4" s="10" customFormat="true" ht="15" hidden="false" customHeight="false" outlineLevel="0" collapsed="false">
      <c r="A4" s="37" t="s">
        <v>35</v>
      </c>
      <c r="B4" s="38"/>
      <c r="C4" s="10" t="s">
        <v>36</v>
      </c>
    </row>
    <row r="5" s="10" customFormat="true" ht="15" hidden="false" customHeight="false" outlineLevel="0" collapsed="false">
      <c r="A5" s="37" t="s">
        <v>37</v>
      </c>
      <c r="B5" s="38" t="s">
        <v>29</v>
      </c>
    </row>
    <row r="6" s="10" customFormat="true" ht="15" hidden="false" customHeight="false" outlineLevel="0" collapsed="false">
      <c r="A6" s="37"/>
      <c r="B6" s="38" t="str">
        <f aca="false">LOOKUP(1,Source_Configuration!$A$2:$A$9,Source_Configuration!$B$2:$B$9)</f>
        <v>Al</v>
      </c>
    </row>
    <row r="7" s="10" customFormat="true" ht="15" hidden="false" customHeight="false" outlineLevel="0" collapsed="false">
      <c r="A7" s="37"/>
      <c r="B7" s="38" t="str">
        <f aca="false">LOOKUP(2,Source_Configuration!$A$2:$A$9,Source_Configuration!$B$2:$B$9)</f>
        <v>Ti</v>
      </c>
      <c r="C7" s="10" t="n">
        <v>246</v>
      </c>
    </row>
    <row r="8" s="10" customFormat="true" ht="15" hidden="false" customHeight="false" outlineLevel="0" collapsed="false">
      <c r="A8" s="37"/>
      <c r="B8" s="38" t="str">
        <f aca="false">LOOKUP(3,Source_Configuration!$A$2:$A$9,Source_Configuration!$B$2:$B$9)</f>
        <v>Pt</v>
      </c>
    </row>
    <row r="9" s="10" customFormat="true" ht="15" hidden="false" customHeight="false" outlineLevel="0" collapsed="false">
      <c r="A9" s="37"/>
      <c r="B9" s="38" t="str">
        <f aca="false">LOOKUP(4,Source_Configuration!$A$2:$A$9,Source_Configuration!$B$2:$B$9)</f>
        <v>Pd</v>
      </c>
      <c r="C9" s="10" t="n">
        <v>234</v>
      </c>
    </row>
    <row r="10" s="10" customFormat="true" ht="15" hidden="false" customHeight="false" outlineLevel="0" collapsed="false">
      <c r="A10" s="37"/>
      <c r="B10" s="38" t="str">
        <f aca="false">LOOKUP(5,Source_Configuration!$A$2:$A$9,Source_Configuration!$B$2:$B$9)</f>
        <v>ZnO</v>
      </c>
    </row>
    <row r="11" s="10" customFormat="true" ht="15" hidden="false" customHeight="false" outlineLevel="0" collapsed="false">
      <c r="A11" s="37"/>
      <c r="B11" s="38" t="str">
        <f aca="false">LOOKUP(6,Source_Configuration!$A$2:$A$9,Source_Configuration!$B$2:$B$9)</f>
        <v>Co</v>
      </c>
      <c r="C11" s="10" t="n">
        <v>260</v>
      </c>
    </row>
    <row r="12" s="10" customFormat="true" ht="15" hidden="false" customHeight="false" outlineLevel="0" collapsed="false">
      <c r="A12" s="37"/>
      <c r="B12" s="38" t="str">
        <f aca="false">LOOKUP(7,Source_Configuration!$A$2:$A$9,Source_Configuration!$B$2:$B$9)</f>
        <v>Cu</v>
      </c>
    </row>
    <row r="13" s="10" customFormat="true" ht="15" hidden="false" customHeight="false" outlineLevel="0" collapsed="false">
      <c r="A13" s="37"/>
      <c r="B13" s="38" t="str">
        <f aca="false">LOOKUP(8,Source_Configuration!$A$2:$A$9,Source_Configuration!$B$2:$B$9)</f>
        <v>Ag</v>
      </c>
      <c r="C13" s="10" t="n">
        <v>288</v>
      </c>
    </row>
    <row r="14" s="10" customFormat="true" ht="15" hidden="false" customHeight="false" outlineLevel="0" collapsed="false">
      <c r="A14" s="37" t="s">
        <v>38</v>
      </c>
      <c r="B14" s="38"/>
    </row>
    <row r="15" s="10" customFormat="true" ht="15" hidden="false" customHeight="false" outlineLevel="0" collapsed="false">
      <c r="A15" s="37"/>
      <c r="B15" s="38" t="str">
        <f aca="false">LOOKUP(1,Source_Configuration!$A$2:$A$9,Source_Configuration!$B$2:$B$9)</f>
        <v>Al</v>
      </c>
    </row>
    <row r="16" s="10" customFormat="true" ht="15" hidden="false" customHeight="false" outlineLevel="0" collapsed="false">
      <c r="A16" s="37"/>
      <c r="B16" s="38" t="str">
        <f aca="false">LOOKUP(2,Source_Configuration!$A$2:$A$9,Source_Configuration!$B$2:$B$9)</f>
        <v>Ti</v>
      </c>
      <c r="C16" s="10" t="n">
        <v>0.258</v>
      </c>
    </row>
    <row r="17" s="10" customFormat="true" ht="15" hidden="false" customHeight="false" outlineLevel="0" collapsed="false">
      <c r="A17" s="37"/>
      <c r="B17" s="38" t="str">
        <f aca="false">LOOKUP(3,Source_Configuration!$A$2:$A$9,Source_Configuration!$B$2:$B$9)</f>
        <v>Pt</v>
      </c>
    </row>
    <row r="18" s="10" customFormat="true" ht="15" hidden="false" customHeight="false" outlineLevel="0" collapsed="false">
      <c r="A18" s="37"/>
      <c r="B18" s="38" t="str">
        <f aca="false">LOOKUP(4,Source_Configuration!$A$2:$A$9,Source_Configuration!$B$2:$B$9)</f>
        <v>Pd</v>
      </c>
      <c r="C18" s="10" t="n">
        <v>0.104</v>
      </c>
    </row>
    <row r="19" s="10" customFormat="true" ht="15" hidden="false" customHeight="false" outlineLevel="0" collapsed="false">
      <c r="A19" s="37"/>
      <c r="B19" s="38" t="str">
        <f aca="false">LOOKUP(5,Source_Configuration!$A$2:$A$9,Source_Configuration!$B$2:$B$9)</f>
        <v>ZnO</v>
      </c>
    </row>
    <row r="20" s="10" customFormat="true" ht="15" hidden="false" customHeight="false" outlineLevel="0" collapsed="false">
      <c r="A20" s="37"/>
      <c r="B20" s="38" t="str">
        <f aca="false">LOOKUP(6,Source_Configuration!$A$2:$A$9,Source_Configuration!$B$2:$B$9)</f>
        <v>Co</v>
      </c>
      <c r="C20" s="10" t="n">
        <v>0.428</v>
      </c>
    </row>
    <row r="21" s="10" customFormat="true" ht="15" hidden="false" customHeight="false" outlineLevel="0" collapsed="false">
      <c r="A21" s="37"/>
      <c r="B21" s="38" t="str">
        <f aca="false">LOOKUP(7,Source_Configuration!$A$2:$A$9,Source_Configuration!$B$2:$B$9)</f>
        <v>Cu</v>
      </c>
    </row>
    <row r="22" s="10" customFormat="true" ht="15" hidden="false" customHeight="false" outlineLevel="0" collapsed="false">
      <c r="A22" s="37"/>
      <c r="B22" s="38" t="str">
        <f aca="false">LOOKUP(8,Source_Configuration!$A$2:$A$9,Source_Configuration!$B$2:$B$9)</f>
        <v>Ag</v>
      </c>
      <c r="C22" s="10" t="n">
        <v>0.022</v>
      </c>
    </row>
    <row r="23" s="42" customFormat="true" ht="15" hidden="false" customHeight="false" outlineLevel="0" collapsed="false">
      <c r="A23" s="39"/>
      <c r="B23" s="40"/>
      <c r="C23" s="41"/>
      <c r="D23" s="41"/>
    </row>
    <row r="24" s="10" customFormat="true" ht="15" hidden="false" customHeight="false" outlineLevel="0" collapsed="false">
      <c r="A24" s="37" t="s">
        <v>39</v>
      </c>
      <c r="B24" s="10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E14" activeCellId="0" sqref="E14"/>
    </sheetView>
  </sheetViews>
  <sheetFormatPr defaultColWidth="10.72265625" defaultRowHeight="15" zeroHeight="false" outlineLevelRow="0" outlineLevelCol="0"/>
  <cols>
    <col collapsed="false" customWidth="true" hidden="false" outlineLevel="0" max="2" min="2" style="0" width="12.14"/>
    <col collapsed="false" customWidth="true" hidden="false" outlineLevel="0" max="3" min="3" style="0" width="9.85"/>
    <col collapsed="false" customWidth="true" hidden="false" outlineLevel="0" max="4" min="4" style="0" width="12.71"/>
  </cols>
  <sheetData>
    <row r="1" customFormat="false" ht="15" hidden="false" customHeight="false" outlineLevel="0" collapsed="false">
      <c r="A1" s="1" t="s">
        <v>41</v>
      </c>
      <c r="B1" s="2" t="s">
        <v>42</v>
      </c>
      <c r="C1" s="2" t="s">
        <v>43</v>
      </c>
      <c r="D1" s="2" t="s">
        <v>44</v>
      </c>
    </row>
    <row r="2" customFormat="false" ht="15" hidden="false" customHeight="false" outlineLevel="0" collapsed="false">
      <c r="A2" s="3" t="n">
        <v>1</v>
      </c>
      <c r="B2" s="9" t="s">
        <v>45</v>
      </c>
      <c r="C2" s="4" t="str">
        <f aca="false">LOOKUP(B2,Config!$E$2:$E$20,Config!$F$2:$F$20)</f>
        <v>DC</v>
      </c>
      <c r="D2" s="43"/>
    </row>
    <row r="3" customFormat="false" ht="15" hidden="false" customHeight="false" outlineLevel="0" collapsed="false">
      <c r="A3" s="5" t="n">
        <v>2</v>
      </c>
      <c r="B3" s="10" t="s">
        <v>46</v>
      </c>
      <c r="C3" s="44" t="str">
        <f aca="false">LOOKUP(B3,Config!$E$2:$E$20,Config!$F$2:$F$20)</f>
        <v>DC</v>
      </c>
      <c r="D3" s="10" t="n">
        <v>-3</v>
      </c>
    </row>
    <row r="4" customFormat="false" ht="15" hidden="false" customHeight="false" outlineLevel="0" collapsed="false">
      <c r="A4" s="3" t="n">
        <v>3</v>
      </c>
      <c r="B4" s="9" t="s">
        <v>47</v>
      </c>
      <c r="C4" s="4" t="str">
        <f aca="false">LOOKUP(B4,Config!$E$2:$E$20,Config!$F$2:$F$20)</f>
        <v>DC</v>
      </c>
      <c r="D4" s="43"/>
    </row>
    <row r="5" customFormat="false" ht="15" hidden="false" customHeight="false" outlineLevel="0" collapsed="false">
      <c r="A5" s="5" t="n">
        <v>4</v>
      </c>
      <c r="B5" s="10" t="s">
        <v>48</v>
      </c>
      <c r="C5" s="44" t="str">
        <f aca="false">LOOKUP(B5,Config!$E$2:$E$20,Config!$F$2:$F$20)</f>
        <v>DC</v>
      </c>
      <c r="D5" s="10" t="n">
        <v>10</v>
      </c>
    </row>
    <row r="6" customFormat="false" ht="15" hidden="false" customHeight="false" outlineLevel="0" collapsed="false">
      <c r="A6" s="3" t="n">
        <v>5</v>
      </c>
      <c r="B6" s="9" t="s">
        <v>49</v>
      </c>
      <c r="C6" s="4" t="str">
        <f aca="false">LOOKUP(B6,Config!$E$2:$E$20,Config!$F$2:$F$20)</f>
        <v>RF</v>
      </c>
      <c r="D6" s="43"/>
    </row>
    <row r="7" customFormat="false" ht="15" hidden="false" customHeight="false" outlineLevel="0" collapsed="false">
      <c r="A7" s="5" t="n">
        <v>6</v>
      </c>
      <c r="B7" s="10" t="s">
        <v>50</v>
      </c>
      <c r="C7" s="44" t="str">
        <f aca="false">LOOKUP(B7,Config!$E$2:$E$20,Config!$F$2:$F$20)</f>
        <v>DC</v>
      </c>
      <c r="D7" s="10" t="n">
        <v>15</v>
      </c>
    </row>
    <row r="8" customFormat="false" ht="15" hidden="false" customHeight="false" outlineLevel="0" collapsed="false">
      <c r="A8" s="3" t="n">
        <v>7</v>
      </c>
      <c r="B8" s="9" t="s">
        <v>51</v>
      </c>
      <c r="C8" s="4" t="str">
        <f aca="false">LOOKUP(B8,Config!$E$2:$E$20,Config!$F$2:$F$20)</f>
        <v>DC</v>
      </c>
      <c r="D8" s="43"/>
    </row>
    <row r="9" customFormat="false" ht="15" hidden="false" customHeight="false" outlineLevel="0" collapsed="false">
      <c r="A9" s="5" t="n">
        <v>8</v>
      </c>
      <c r="B9" s="10" t="s">
        <v>52</v>
      </c>
      <c r="C9" s="44" t="str">
        <f aca="false">LOOKUP(B9,Config!$E$2:$E$20,Config!$F$2:$F$20)</f>
        <v>DC</v>
      </c>
      <c r="D9" s="10" t="n">
        <v>12</v>
      </c>
    </row>
    <row r="10" customFormat="false" ht="15" hidden="false" customHeight="false" outlineLevel="0" collapsed="false">
      <c r="G10" s="45"/>
    </row>
  </sheetData>
  <dataValidations count="1">
    <dataValidation allowBlank="true" errorStyle="stop" operator="equal" showDropDown="false" showErrorMessage="true" showInputMessage="true" sqref="B2:B9" type="list">
      <formula1>Config!$E$2:$E$20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C29" activeCellId="0" sqref="C29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11.57"/>
    <col collapsed="false" customWidth="true" hidden="false" outlineLevel="0" max="3" min="3" style="0" width="22.57"/>
    <col collapsed="false" customWidth="true" hidden="false" outlineLevel="0" max="5" min="5" style="0" width="45.57"/>
    <col collapsed="false" customWidth="true" hidden="false" outlineLevel="0" max="8" min="8" style="0" width="14.57"/>
    <col collapsed="false" customWidth="true" hidden="false" outlineLevel="0" max="10" min="10" style="0" width="15.71"/>
  </cols>
  <sheetData>
    <row r="1" s="45" customFormat="true" ht="15" hidden="false" customHeight="false" outlineLevel="0" collapsed="false">
      <c r="A1" s="46" t="s">
        <v>53</v>
      </c>
      <c r="B1" s="47"/>
      <c r="C1" s="48" t="s">
        <v>54</v>
      </c>
      <c r="E1" s="49" t="s">
        <v>55</v>
      </c>
      <c r="F1" s="49" t="s">
        <v>56</v>
      </c>
      <c r="H1" s="50" t="s">
        <v>57</v>
      </c>
      <c r="J1" s="51" t="s">
        <v>58</v>
      </c>
      <c r="L1" s="52"/>
    </row>
    <row r="2" customFormat="false" ht="15" hidden="false" customHeight="false" outlineLevel="0" collapsed="false">
      <c r="A2" s="53" t="s">
        <v>59</v>
      </c>
      <c r="B2" s="54"/>
      <c r="C2" s="4" t="s">
        <v>11</v>
      </c>
      <c r="E2" s="55" t="s">
        <v>52</v>
      </c>
      <c r="F2" s="55" t="s">
        <v>60</v>
      </c>
      <c r="H2" s="56" t="s">
        <v>26</v>
      </c>
      <c r="J2" s="57" t="s">
        <v>5</v>
      </c>
    </row>
    <row r="3" customFormat="false" ht="15" hidden="false" customHeight="false" outlineLevel="0" collapsed="false">
      <c r="A3" s="53" t="s">
        <v>61</v>
      </c>
      <c r="B3" s="54"/>
      <c r="C3" s="4" t="s">
        <v>9</v>
      </c>
      <c r="E3" s="55" t="s">
        <v>45</v>
      </c>
      <c r="F3" s="55" t="s">
        <v>60</v>
      </c>
      <c r="H3" s="56" t="s">
        <v>62</v>
      </c>
      <c r="J3" s="57"/>
    </row>
    <row r="4" customFormat="false" ht="15" hidden="false" customHeight="false" outlineLevel="0" collapsed="false">
      <c r="A4" s="53" t="s">
        <v>63</v>
      </c>
      <c r="B4" s="54"/>
      <c r="C4" s="4"/>
      <c r="E4" s="55" t="s">
        <v>64</v>
      </c>
      <c r="F4" s="55" t="s">
        <v>60</v>
      </c>
      <c r="H4" s="56" t="s">
        <v>65</v>
      </c>
      <c r="J4" s="57"/>
    </row>
    <row r="5" customFormat="false" ht="15" hidden="false" customHeight="false" outlineLevel="0" collapsed="false">
      <c r="A5" s="53" t="s">
        <v>66</v>
      </c>
      <c r="B5" s="54"/>
      <c r="C5" s="4"/>
      <c r="E5" s="55" t="s">
        <v>50</v>
      </c>
      <c r="F5" s="55" t="s">
        <v>60</v>
      </c>
      <c r="H5" s="56" t="s">
        <v>67</v>
      </c>
      <c r="J5" s="57"/>
    </row>
    <row r="6" customFormat="false" ht="15" hidden="false" customHeight="false" outlineLevel="0" collapsed="false">
      <c r="A6" s="53" t="s">
        <v>14</v>
      </c>
      <c r="B6" s="54"/>
      <c r="C6" s="4"/>
      <c r="E6" s="55" t="s">
        <v>51</v>
      </c>
      <c r="F6" s="55" t="s">
        <v>60</v>
      </c>
      <c r="H6" s="56" t="s">
        <v>68</v>
      </c>
      <c r="J6" s="57"/>
    </row>
    <row r="7" customFormat="false" ht="15" hidden="false" customHeight="false" outlineLevel="0" collapsed="false">
      <c r="A7" s="53"/>
      <c r="B7" s="54"/>
      <c r="C7" s="4"/>
      <c r="E7" s="55" t="s">
        <v>69</v>
      </c>
      <c r="F7" s="55" t="s">
        <v>60</v>
      </c>
      <c r="H7" s="56"/>
      <c r="J7" s="57"/>
    </row>
    <row r="8" customFormat="false" ht="15" hidden="false" customHeight="false" outlineLevel="0" collapsed="false">
      <c r="A8" s="53"/>
      <c r="C8" s="4"/>
      <c r="E8" s="55" t="s">
        <v>70</v>
      </c>
      <c r="F8" s="55" t="s">
        <v>71</v>
      </c>
      <c r="H8" s="56"/>
      <c r="J8" s="57"/>
    </row>
    <row r="9" customFormat="false" ht="15" hidden="false" customHeight="false" outlineLevel="0" collapsed="false">
      <c r="A9" s="53"/>
      <c r="C9" s="4"/>
      <c r="E9" s="55" t="s">
        <v>48</v>
      </c>
      <c r="F9" s="55" t="s">
        <v>60</v>
      </c>
      <c r="H9" s="56"/>
      <c r="J9" s="57"/>
    </row>
    <row r="10" customFormat="false" ht="15" hidden="false" customHeight="false" outlineLevel="0" collapsed="false">
      <c r="A10" s="53"/>
      <c r="C10" s="4"/>
      <c r="E10" s="55" t="s">
        <v>47</v>
      </c>
      <c r="F10" s="55" t="s">
        <v>60</v>
      </c>
      <c r="H10" s="56"/>
      <c r="J10" s="57"/>
    </row>
    <row r="11" customFormat="false" ht="15" hidden="false" customHeight="false" outlineLevel="0" collapsed="false">
      <c r="A11" s="53"/>
      <c r="C11" s="4"/>
      <c r="E11" s="55" t="s">
        <v>72</v>
      </c>
      <c r="F11" s="55" t="s">
        <v>60</v>
      </c>
      <c r="H11" s="56"/>
      <c r="J11" s="57"/>
    </row>
    <row r="12" customFormat="false" ht="15" hidden="false" customHeight="false" outlineLevel="0" collapsed="false">
      <c r="A12" s="53"/>
      <c r="C12" s="4"/>
      <c r="E12" s="55" t="s">
        <v>46</v>
      </c>
      <c r="F12" s="55" t="s">
        <v>60</v>
      </c>
      <c r="H12" s="56"/>
      <c r="J12" s="57"/>
    </row>
    <row r="13" customFormat="false" ht="15" hidden="false" customHeight="false" outlineLevel="0" collapsed="false">
      <c r="A13" s="53"/>
      <c r="C13" s="4"/>
      <c r="E13" s="55" t="s">
        <v>49</v>
      </c>
      <c r="F13" s="55" t="s">
        <v>71</v>
      </c>
      <c r="H13" s="56"/>
      <c r="J13" s="57"/>
    </row>
    <row r="14" customFormat="false" ht="15" hidden="false" customHeight="false" outlineLevel="0" collapsed="false">
      <c r="A14" s="53"/>
      <c r="C14" s="4"/>
      <c r="E14" s="55"/>
      <c r="F14" s="55"/>
      <c r="H14" s="56"/>
      <c r="J14" s="57"/>
    </row>
    <row r="15" customFormat="false" ht="15" hidden="false" customHeight="false" outlineLevel="0" collapsed="false">
      <c r="A15" s="53" t="s">
        <v>73</v>
      </c>
      <c r="C15" s="4"/>
      <c r="E15" s="55"/>
      <c r="F15" s="55"/>
      <c r="H15" s="56"/>
      <c r="J15" s="57"/>
    </row>
    <row r="16" customFormat="false" ht="15" hidden="false" customHeight="false" outlineLevel="0" collapsed="false">
      <c r="A16" s="53"/>
      <c r="C16" s="4"/>
      <c r="E16" s="55"/>
      <c r="F16" s="55"/>
      <c r="H16" s="56"/>
      <c r="J16" s="57"/>
    </row>
    <row r="17" customFormat="false" ht="15" hidden="false" customHeight="false" outlineLevel="0" collapsed="false">
      <c r="A17" s="53"/>
      <c r="C17" s="4"/>
      <c r="E17" s="55"/>
      <c r="F17" s="55"/>
      <c r="H17" s="56"/>
      <c r="J17" s="57"/>
    </row>
    <row r="18" customFormat="false" ht="15" hidden="false" customHeight="false" outlineLevel="0" collapsed="false">
      <c r="A18" s="53"/>
      <c r="C18" s="4"/>
      <c r="E18" s="55"/>
      <c r="F18" s="55"/>
      <c r="H18" s="56"/>
      <c r="J18" s="57"/>
    </row>
    <row r="19" customFormat="false" ht="15" hidden="false" customHeight="false" outlineLevel="0" collapsed="false">
      <c r="A19" s="53"/>
      <c r="C19" s="4"/>
      <c r="E19" s="55"/>
      <c r="F19" s="55"/>
      <c r="H19" s="56"/>
      <c r="J19" s="57"/>
    </row>
    <row r="20" customFormat="false" ht="15" hidden="false" customHeight="false" outlineLevel="0" collapsed="false">
      <c r="A20" s="53"/>
      <c r="C20" s="4"/>
      <c r="E20" s="55"/>
      <c r="F20" s="55"/>
      <c r="H20" s="56"/>
      <c r="J20" s="5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Thum, Lukas</dc:creator>
  <dc:description/>
  <dc:language>en-US</dc:language>
  <cp:lastModifiedBy/>
  <dcterms:modified xsi:type="dcterms:W3CDTF">2024-11-14T18:35:11Z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