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ay" sheetId="1" state="visible" r:id="rId3"/>
    <sheet name="sWGA" sheetId="2" state="visible" r:id="rId4"/>
    <sheet name="Instructions" sheetId="3" state="visible" r:id="rId5"/>
    <sheet name="reference" sheetId="4" state="visible" r:id="rId6"/>
    <sheet name="expt_metadata" sheetId="5" state="visible" r:id="rId7"/>
    <sheet name="rxn_metadata" sheetId="6" state="visible" r:id="rId8"/>
  </sheets>
  <definedNames>
    <definedName function="false" hidden="false" name="export_folder" vbProcedure="false">reference!$A$11</definedName>
    <definedName function="false" hidden="false" name="expt_summary" vbProcedure="false">Assay!$C$9</definedName>
    <definedName function="false" hidden="false" name="expt_type" vbProcedure="false">reference!$B$7</definedName>
    <definedName function="false" hidden="false" name="exp_date" vbProcedure="false">Assay!$C$2</definedName>
    <definedName function="false" hidden="false" name="exp_id" vbProcedure="false">Assay!$C$5</definedName>
    <definedName function="false" hidden="false" name="exp_notes" vbProcedure="false">Assay!$C$13</definedName>
    <definedName function="false" hidden="false" name="exp_rxns" vbProcedure="false">Assay!$C$11</definedName>
    <definedName function="false" hidden="false" name="exp_summary" vbProcedure="false">Assay!$C$9</definedName>
    <definedName function="false" hidden="false" name="exp_type" vbProcedure="false">reference!$B$7</definedName>
    <definedName function="false" hidden="false" name="exp_user" vbProcedure="false">Assay!$C$3</definedName>
    <definedName function="false" hidden="false" name="exp_version" vbProcedure="false">reference!$B$8</definedName>
    <definedName function="false" hidden="false" name="swga_notes" vbProcedure="false">Assay!$C$13</definedName>
    <definedName function="false" hidden="false" name="swga_rxnvol" vbProcedure="false">Assay!$C$12</definedName>
    <definedName function="false" hidden="false" name="swga_targetmass" vbProcedure="false">reference!$B$3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<sst xmlns="http://schemas.openxmlformats.org/spreadsheetml/2006/main" count="273" uniqueCount="252">
  <si>
    <t xml:space="preserve">NOMADS sWGA Worksheet</t>
  </si>
  <si>
    <t xml:space="preserve">Date:</t>
  </si>
  <si>
    <t xml:space="preserve">2024-02-04</t>
  </si>
  <si>
    <t xml:space="preserve">(YYYY-MM-DD)</t>
  </si>
  <si>
    <t xml:space="preserve">KEY</t>
  </si>
  <si>
    <t xml:space="preserve">User:</t>
  </si>
  <si>
    <t xml:space="preserve">John Smith</t>
  </si>
  <si>
    <t xml:space="preserve">(select from dropdown)</t>
  </si>
  <si>
    <t xml:space="preserve">Required fields</t>
  </si>
  <si>
    <t xml:space="preserve">Exp Number:</t>
  </si>
  <si>
    <t xml:space="preserve">044</t>
  </si>
  <si>
    <t xml:space="preserve">(three digit ID created by the user)</t>
  </si>
  <si>
    <t xml:space="preserve">Calculated fields</t>
  </si>
  <si>
    <t xml:space="preserve">Exp ID:</t>
  </si>
  <si>
    <t xml:space="preserve">(SW = sWGA)</t>
  </si>
  <si>
    <t xml:space="preserve">Do NOT use any commas</t>
  </si>
  <si>
    <t xml:space="preserve">Exp Name:</t>
  </si>
  <si>
    <t xml:space="preserve">Project:</t>
  </si>
  <si>
    <t xml:space="preserve">MIS2024</t>
  </si>
  <si>
    <t xml:space="preserve">Batch:</t>
  </si>
  <si>
    <t xml:space="preserve">F</t>
  </si>
  <si>
    <t xml:space="preserve">(e.g. A, B, C etc)</t>
  </si>
  <si>
    <t xml:space="preserve">Exp Summary:</t>
  </si>
  <si>
    <t xml:space="preserve">(Overwrite if necessary)</t>
  </si>
  <si>
    <t xml:space="preserve">Filename:</t>
  </si>
  <si>
    <t xml:space="preserve">Number of samples:</t>
  </si>
  <si>
    <t xml:space="preserve">(for master mix calculation)</t>
  </si>
  <si>
    <t xml:space="preserve">Reaction Volume:</t>
  </si>
  <si>
    <t xml:space="preserve">Notes:</t>
  </si>
  <si>
    <t xml:space="preserve">Batch F</t>
  </si>
  <si>
    <t xml:space="preserve">1 - SWGA</t>
  </si>
  <si>
    <t xml:space="preserve">Overage</t>
  </si>
  <si>
    <t xml:space="preserve">Item</t>
  </si>
  <si>
    <t xml:space="preserve">Per tube (µl)</t>
  </si>
  <si>
    <r>
      <rPr>
        <sz val="12"/>
        <color theme="1"/>
        <rFont val="Calibri"/>
        <family val="2"/>
        <charset val="1"/>
      </rPr>
      <t xml:space="preserve">Temperature (</t>
    </r>
    <r>
      <rPr>
        <vertAlign val="superscript"/>
        <sz val="12"/>
        <color theme="1"/>
        <rFont val="Calibri"/>
        <family val="2"/>
        <charset val="1"/>
      </rPr>
      <t xml:space="preserve">o</t>
    </r>
    <r>
      <rPr>
        <sz val="12"/>
        <color theme="1"/>
        <rFont val="Calibri"/>
        <family val="2"/>
        <charset val="1"/>
      </rPr>
      <t xml:space="preserve">C)</t>
    </r>
  </si>
  <si>
    <t xml:space="preserve">Time (min)</t>
  </si>
  <si>
    <t xml:space="preserve">10x Phi29</t>
  </si>
  <si>
    <t xml:space="preserve">5 min</t>
  </si>
  <si>
    <t xml:space="preserve">BSA (20mg/mL)</t>
  </si>
  <si>
    <t xml:space="preserve">10 min</t>
  </si>
  <si>
    <t xml:space="preserve">1000µM Primer Mix</t>
  </si>
  <si>
    <t xml:space="preserve">15 min</t>
  </si>
  <si>
    <t xml:space="preserve">10mM dNTP</t>
  </si>
  <si>
    <t xml:space="preserve">20 min</t>
  </si>
  <si>
    <r>
      <rPr>
        <sz val="12"/>
        <color theme="1"/>
        <rFont val="Calibri"/>
        <family val="2"/>
        <charset val="1"/>
      </rPr>
      <t xml:space="preserve">Nuclease-Free H</t>
    </r>
    <r>
      <rPr>
        <vertAlign val="subscript"/>
        <sz val="12"/>
        <color theme="1"/>
        <rFont val="Calibri"/>
        <family val="2"/>
        <charset val="1"/>
      </rPr>
      <t xml:space="preserve">2</t>
    </r>
    <r>
      <rPr>
        <sz val="12"/>
        <color theme="1"/>
        <rFont val="Calibri"/>
        <family val="2"/>
        <charset val="1"/>
      </rPr>
      <t xml:space="preserve">0</t>
    </r>
  </si>
  <si>
    <t xml:space="preserve">30 min</t>
  </si>
  <si>
    <t xml:space="preserve">Phi29 (10U)</t>
  </si>
  <si>
    <t xml:space="preserve">16 hr</t>
  </si>
  <si>
    <t xml:space="preserve">∞</t>
  </si>
  <si>
    <t xml:space="preserve">(Enter in sWGA Tab)</t>
  </si>
  <si>
    <t xml:space="preserve">  3. Run sWGA on thermocycler according to above right table</t>
  </si>
  <si>
    <r>
      <rPr>
        <sz val="12"/>
        <color theme="1"/>
        <rFont val="Calibri"/>
        <family val="2"/>
        <charset val="1"/>
      </rPr>
      <t xml:space="preserve">  3.Quantify 1 µl (199 µl WS 1X HS DNA). Dilute in H</t>
    </r>
    <r>
      <rPr>
        <vertAlign val="subscript"/>
        <sz val="12"/>
        <color theme="1"/>
        <rFont val="Calibri"/>
        <family val="2"/>
        <charset val="1"/>
      </rPr>
      <t xml:space="preserve">2</t>
    </r>
    <r>
      <rPr>
        <sz val="12"/>
        <color theme="1"/>
        <rFont val="Calibri"/>
        <family val="2"/>
        <charset val="1"/>
      </rPr>
      <t xml:space="preserve">O if required</t>
    </r>
  </si>
  <si>
    <t xml:space="preserve">sWGA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</si>
  <si>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</si>
  <si>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</si>
  <si>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</si>
  <si>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</si>
  <si>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</si>
  <si>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G</t>
  </si>
  <si>
    <t xml:space="preserve">H</t>
  </si>
  <si>
    <t xml:space="preserve">Sample Information</t>
  </si>
  <si>
    <t xml:space="preserve">SWGA</t>
  </si>
  <si>
    <t xml:space="preserve">#</t>
  </si>
  <si>
    <t xml:space="preserve">Well</t>
  </si>
  <si>
    <t xml:space="preserve">Sample ID</t>
  </si>
  <si>
    <t xml:space="preserve">Extraction ID</t>
  </si>
  <si>
    <t xml:space="preserve">sWGA Identifier</t>
  </si>
  <si>
    <t xml:space="preserve">sWGA template (ul)</t>
  </si>
  <si>
    <t xml:space="preserve">sWGA qubit [DNA] (ng / ul)</t>
  </si>
  <si>
    <t xml:space="preserve">sWGA Dilution Factor</t>
  </si>
  <si>
    <t xml:space="preserve">sWGA product [DNA] (ng / ul)</t>
  </si>
  <si>
    <t xml:space="preserve">Proceed with PCR</t>
  </si>
  <si>
    <t xml:space="preserve">A1</t>
  </si>
  <si>
    <t xml:space="preserve">MIS1212</t>
  </si>
  <si>
    <t xml:space="preserve">MJ111</t>
  </si>
  <si>
    <t xml:space="preserve">Yes</t>
  </si>
  <si>
    <t xml:space="preserve">B1</t>
  </si>
  <si>
    <t xml:space="preserve">MIS1213</t>
  </si>
  <si>
    <t xml:space="preserve">MJ112</t>
  </si>
  <si>
    <t xml:space="preserve">C1</t>
  </si>
  <si>
    <t xml:space="preserve">MIS1013</t>
  </si>
  <si>
    <t xml:space="preserve">MJ003</t>
  </si>
  <si>
    <t xml:space="preserve">No</t>
  </si>
  <si>
    <t xml:space="preserve">D1</t>
  </si>
  <si>
    <t xml:space="preserve">MIS1014</t>
  </si>
  <si>
    <t xml:space="preserve">MJ004</t>
  </si>
  <si>
    <t xml:space="preserve">E1</t>
  </si>
  <si>
    <t xml:space="preserve">MIS1214</t>
  </si>
  <si>
    <t xml:space="preserve">MJ113</t>
  </si>
  <si>
    <t xml:space="preserve">F1</t>
  </si>
  <si>
    <t xml:space="preserve">MIS1215</t>
  </si>
  <si>
    <t xml:space="preserve">MJ114</t>
  </si>
  <si>
    <t xml:space="preserve">G1</t>
  </si>
  <si>
    <t xml:space="preserve">MIS1216</t>
  </si>
  <si>
    <t xml:space="preserve">MJ115</t>
  </si>
  <si>
    <t xml:space="preserve">H1</t>
  </si>
  <si>
    <t xml:space="preserve">MIS1217</t>
  </si>
  <si>
    <t xml:space="preserve">MJ116</t>
  </si>
  <si>
    <t xml:space="preserve">A2</t>
  </si>
  <si>
    <t xml:space="preserve">MIS1218</t>
  </si>
  <si>
    <t xml:space="preserve">MJ117</t>
  </si>
  <si>
    <t xml:space="preserve">B2</t>
  </si>
  <si>
    <t xml:space="preserve">MIS1219</t>
  </si>
  <si>
    <t xml:space="preserve">MJ118</t>
  </si>
  <si>
    <t xml:space="preserve">C2</t>
  </si>
  <si>
    <t xml:space="preserve">3D7</t>
  </si>
  <si>
    <t xml:space="preserve">3D7_01a</t>
  </si>
  <si>
    <t xml:space="preserve">D2</t>
  </si>
  <si>
    <t xml:space="preserve">Dd2</t>
  </si>
  <si>
    <t xml:space="preserve">Dd2_01a</t>
  </si>
  <si>
    <t xml:space="preserve">E2</t>
  </si>
  <si>
    <t xml:space="preserve">NTC</t>
  </si>
  <si>
    <t xml:space="preserve">NTC_SWJS044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</si>
  <si>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</si>
  <si>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</si>
  <si>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</si>
  <si>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</si>
  <si>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</si>
  <si>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</si>
  <si>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</si>
  <si>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</si>
  <si>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</si>
  <si>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</si>
  <si>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</si>
  <si>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</si>
  <si>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</si>
  <si>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</si>
  <si>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</si>
  <si>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</si>
  <si>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</si>
  <si>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</si>
  <si>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</si>
  <si>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</si>
  <si>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</si>
  <si>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</si>
  <si>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</si>
  <si>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</si>
  <si>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</si>
  <si>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</si>
  <si>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</si>
  <si>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</si>
  <si>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</si>
  <si>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</si>
  <si>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</si>
  <si>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</si>
  <si>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</si>
  <si>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</si>
  <si>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</si>
  <si>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</si>
  <si>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</si>
  <si>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</si>
  <si>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</si>
  <si>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</si>
  <si>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</si>
  <si>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</si>
  <si>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</si>
  <si>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</si>
  <si>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</si>
  <si>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</si>
  <si>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</si>
  <si>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</si>
  <si>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</si>
  <si>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</si>
  <si>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</si>
  <si>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</si>
  <si>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</si>
  <si>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</si>
  <si>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</si>
  <si>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</si>
  <si>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</si>
  <si>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</si>
  <si>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</si>
  <si>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</si>
  <si>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</si>
  <si>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</si>
  <si>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</si>
  <si>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</si>
  <si>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</si>
  <si>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</si>
  <si>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</si>
  <si>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</si>
  <si>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</si>
  <si>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</si>
  <si>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</si>
  <si>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</si>
  <si>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</si>
  <si>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</si>
  <si>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</si>
  <si>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</si>
  <si>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</si>
  <si>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</si>
  <si>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</si>
  <si>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</si>
  <si>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</si>
  <si>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</si>
  <si>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H12</t>
  </si>
  <si>
    <t xml:space="preserve">Instructions:</t>
  </si>
  <si>
    <t xml:space="preserve">This template is to be used to record sWGA experiments as part of a NOMADS sequencing run. There are two tabs to complete:</t>
  </si>
  <si>
    <t xml:space="preserve">Assay</t>
  </si>
  <si>
    <t xml:space="preserve">A simplified list of assay steps / componentes including master mix calculations and plate layouts</t>
  </si>
  <si>
    <t xml:space="preserve">Sample level details associated with the sWGA procedure</t>
  </si>
  <si>
    <t xml:space="preserve">The following tabs should not need to be altered, except for potentially adding user names</t>
  </si>
  <si>
    <t xml:space="preserve">reference</t>
  </si>
  <si>
    <t xml:space="preserve">contains look-up tables, assumptions etc. Edit the entries in green according to your needs</t>
  </si>
  <si>
    <t xml:space="preserve">exp_metadata</t>
  </si>
  <si>
    <t xml:space="preserve">Contains experiment level metadata for export</t>
  </si>
  <si>
    <t xml:space="preserve">rxn_metadata</t>
  </si>
  <si>
    <t xml:space="preserve">Contains rxn level metadata for export</t>
  </si>
  <si>
    <t xml:space="preserve">Once sWGA is completed, copy outputs from the sWGA tab as follows:</t>
  </si>
  <si>
    <r>
      <rPr>
        <sz val="11"/>
        <color rgb="FF000000"/>
        <rFont val="Calibri"/>
        <family val="2"/>
        <charset val="1"/>
      </rPr>
      <t xml:space="preserve">1. Filter '</t>
    </r>
    <r>
      <rPr>
        <b val="true"/>
        <sz val="11"/>
        <color rgb="FF000000"/>
        <rFont val="Calibri"/>
        <family val="2"/>
        <charset val="1"/>
      </rPr>
      <t xml:space="preserve">Proceed with PCR</t>
    </r>
    <r>
      <rPr>
        <sz val="11"/>
        <color rgb="FF000000"/>
        <rFont val="Calibri"/>
        <family val="2"/>
        <charset val="1"/>
      </rPr>
      <t xml:space="preserve">' column to entries with a '</t>
    </r>
    <r>
      <rPr>
        <b val="true"/>
        <sz val="11"/>
        <color rgb="FF000000"/>
        <rFont val="Calibri"/>
        <family val="2"/>
        <charset val="1"/>
      </rPr>
      <t xml:space="preserve">Yes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</si>
  <si>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2. Copy all '</t>
    </r>
    <r>
      <rPr>
        <b val="true"/>
        <sz val="11"/>
        <color rgb="FF000000"/>
        <rFont val="Calibri"/>
        <family val="2"/>
        <charset val="1"/>
      </rPr>
      <t xml:space="preserve">Sample Information</t>
    </r>
    <r>
      <rPr>
        <sz val="11"/>
        <color rgb="FF000000"/>
        <rFont val="Calibri"/>
        <family val="2"/>
        <charset val="1"/>
      </rPr>
      <t xml:space="preserve">' columns and the '</t>
    </r>
    <r>
      <rPr>
        <b val="true"/>
        <sz val="11"/>
        <color rgb="FF000000"/>
        <rFont val="Calibri"/>
        <family val="2"/>
        <charset val="1"/>
      </rPr>
      <t xml:space="preserve">sWGA Identifier</t>
    </r>
    <r>
      <rPr>
        <sz val="11"/>
        <color rgb="FF000000"/>
        <rFont val="Calibri"/>
        <family val="2"/>
        <charset val="1"/>
      </rPr>
      <t xml:space="preserve">' column and paste into PCR worksheet</t>
    </r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</si>
  <si>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 val="true"/>
        <sz val="11"/>
        <color rgb="FF000000"/>
        <rFont val="Calibri"/>
        <family val="2"/>
        <charset val="1"/>
      </rPr>
      <t xml:space="preserve"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</si>
  <si>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 xml:space="preserve">Assumptions</t>
  </si>
  <si>
    <t xml:space="preserve">Look-ups</t>
  </si>
  <si>
    <t xml:space="preserve">User-defined</t>
  </si>
  <si>
    <t xml:space="preserve">Description</t>
  </si>
  <si>
    <t xml:space="preserve">Reaction Volume (ul)</t>
  </si>
  <si>
    <t xml:space="preserve">User</t>
  </si>
  <si>
    <t xml:space="preserve">Initials</t>
  </si>
  <si>
    <t xml:space="preserve">Project</t>
  </si>
  <si>
    <t xml:space="preserve">DNA template mass </t>
  </si>
  <si>
    <t xml:space="preserve">ng</t>
  </si>
  <si>
    <t xml:space="preserve">JS</t>
  </si>
  <si>
    <t xml:space="preserve">CoRE</t>
  </si>
  <si>
    <t xml:space="preserve">Fiona Waiting</t>
  </si>
  <si>
    <t xml:space="preserve">FW</t>
  </si>
  <si>
    <t xml:space="preserve">ProACT</t>
  </si>
  <si>
    <t xml:space="preserve">Terence Broad</t>
  </si>
  <si>
    <t xml:space="preserve">TB</t>
  </si>
  <si>
    <t xml:space="preserve">Experiment</t>
  </si>
  <si>
    <t xml:space="preserve">NB. The entries above are used for dropdown options in other tabs. To add additional entries and maintain the dropdowns, do the following:</t>
  </si>
  <si>
    <t xml:space="preserve">type</t>
  </si>
  <si>
    <t xml:space="preserve">1. Select a complete entry i.e. for names you would highlight two cells e.g. G5 and H5</t>
  </si>
  <si>
    <t xml:space="preserve">version</t>
  </si>
  <si>
    <t xml:space="preserve">2. Right click on the highlighted cells and select 'insert'
</t>
  </si>
  <si>
    <t xml:space="preserve">3. Select 'Shift cells down'</t>
  </si>
  <si>
    <t xml:space="preserve">4. Enter the new details into the new row</t>
  </si>
  <si>
    <t xml:space="preserve">expt_id</t>
  </si>
  <si>
    <t xml:space="preserve">expt_date</t>
  </si>
  <si>
    <t xml:space="preserve">expt_user</t>
  </si>
  <si>
    <t xml:space="preserve">expt_type</t>
  </si>
  <si>
    <t xml:space="preserve">expt_version</t>
  </si>
  <si>
    <t xml:space="preserve">expt_rxns</t>
  </si>
  <si>
    <t xml:space="preserve">expt_notes</t>
  </si>
  <si>
    <t xml:space="preserve">expt_summary</t>
  </si>
  <si>
    <t xml:space="preserve">swga_rxnvol_ul</t>
  </si>
  <si>
    <t xml:space="preserve">swga_targetmass_ng</t>
  </si>
  <si>
    <t xml:space="preserve">sample_id</t>
  </si>
  <si>
    <t xml:space="preserve">extraction_id</t>
  </si>
  <si>
    <t xml:space="preserve">swga_identifier</t>
  </si>
  <si>
    <t xml:space="preserve">swga_template_ul</t>
  </si>
  <si>
    <t xml:space="preserve">swga_product_ngul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</si>
</sst>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@"/>
    <numFmt numFmtId="167" formatCode="dd/mm/yyyy"/>
    <numFmt numFmtId="168" formatCode="General"/>
    <numFmt numFmtId="169" formatCode="0"/>
    <numFmt numFmtId="170" formatCode="0%"/>
    <numFmt numFmtId="171" formatCode="0.0"/>
  </numFmts>
  <fonts count="1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u val="single"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0"/>
      <color theme="1"/>
      <name val="Andale Mono"/>
      <family val="2"/>
      <charset val="1"/>
    </font>
    <font>
      <sz val="12"/>
      <color theme="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4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5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theme="4" tint="0.5999"/>
        <bgColor rgb="FFBFBFBF"/>
      </patternFill>
    </fill>
    <fill>
      <patternFill patternType="solid">
        <fgColor theme="0" tint="-0.15"/>
        <bgColor rgb="FFD0CECE"/>
      </patternFill>
    </fill>
    <fill>
      <patternFill patternType="solid">
        <fgColor rgb="FF92D050"/>
        <bgColor rgb="FFBFBFBF"/>
      </patternFill>
    </fill>
    <fill>
      <patternFill patternType="solid">
        <fgColor theme="4" tint="0.3999"/>
        <bgColor rgb="FF969696"/>
      </patternFill>
    </fill>
    <fill>
      <patternFill patternType="solid">
        <fgColor theme="2" tint="-0.1"/>
        <bgColor rgb="FFD9D9D9"/>
      </patternFill>
    </fill>
    <fill>
      <patternFill patternType="solid">
        <fgColor theme="7"/>
        <bgColor rgb="FFFF9900"/>
      </patternFill>
    </fill>
    <fill>
      <patternFill patternType="solid">
        <fgColor rgb="FF00B050"/>
        <bgColor rgb="FF0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70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8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6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7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7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8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9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9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3" xfId="22"/>
    <cellStyle name="Normal 4" xfId="23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FAADC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D0CE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xpt_metadata" displayName="tbl_expt_metadata" ref="A1:J2" headerRowCount="1" totalsRowCount="0" totalsRowShown="0">
  <autoFilter ref="A1:J2"/>
  <tableColumns count="10">
    <tableColumn id="1" name="expt_id"/>
    <tableColumn id="2" name="expt_date"/>
    <tableColumn id="3" name="expt_user"/>
    <tableColumn id="4" name="expt_type"/>
    <tableColumn id="5" name="expt_version"/>
    <tableColumn id="6" name="expt_rxns"/>
    <tableColumn id="7" name="expt_notes"/>
    <tableColumn id="8" name="expt_summary"/>
    <tableColumn id="9" name="swga_rxnvol_ul"/>
    <tableColumn id="10" name="swga_targetmass_ng"/>
  </tableColumns>
</table>
</file>

<file path=xl/tables/table2.xml><?xml version="1.0" encoding="utf-8"?>
<table xmlns="http://schemas.openxmlformats.org/spreadsheetml/2006/main" id="2" name="tbl_rxn_metadata" displayName="tbl_rxn_metadata" ref="A1:F97" headerRowCount="1" totalsRowCount="0" totalsRowShown="0">
  <autoFilter ref="A1:F97"/>
  <tableColumns count="6">
    <tableColumn id="1" name="sample_id"/>
    <tableColumn id="2" name="extraction_id"/>
    <tableColumn id="3" name="expt_id"/>
    <tableColumn id="4" name="swga_identifier"/>
    <tableColumn id="5" name="swga_template_ul"/>
    <tableColumn id="6" name="swga_product_ngul"/>
  </tableColumns>
</table>
</file>

<file path=xl/tables/table3.xml><?xml version="1.0" encoding="utf-8"?>
<table xmlns="http://schemas.openxmlformats.org/spreadsheetml/2006/main" id="3" name="tbl_sWGA" displayName="tbl_sWGA" ref="A2:J98" headerRowCount="1" totalsRowCount="0" totalsRowShown="0">
  <autoFilter ref="A2:J98">
    <filterColumn colId="9">
      <filters blank="1">
        <filter val="Yes"/>
      </filters>
    </filterColumn>
  </autoFilter>
  <tableColumns count="10">
    <tableColumn id="1" name="#"/>
    <tableColumn id="2" name="Well"/>
    <tableColumn id="3" name="Sample ID"/>
    <tableColumn id="4" name="Extraction ID"/>
    <tableColumn id="5" name="sWGA Identifier"/>
    <tableColumn id="6" name="sWGA template (ul)"/>
    <tableColumn id="7" name="sWGA qubit [DNA] (ng / ul)"/>
    <tableColumn id="8" name="sWGA Dilution Factor"/>
    <tableColumn id="9" name="sWGA product [DNA] (ng / ul)"/>
    <tableColumn id="10" name="Proceed with PC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2109375" defaultRowHeight="15.75" zeroHeight="false" outlineLevelRow="0" outlineLevelCol="0"/>
  <cols>
    <col collapsed="false" customWidth="true" hidden="false" outlineLevel="0" max="8" min="1" style="1" width="9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.75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5" t="s">
        <v>3</v>
      </c>
      <c r="H2" s="5"/>
      <c r="K2" s="6" t="s">
        <v>4</v>
      </c>
      <c r="L2" s="6"/>
    </row>
    <row r="3" customFormat="false" ht="15.75" hidden="false" customHeight="true" outlineLevel="0" collapsed="false">
      <c r="A3" s="3" t="s">
        <v>5</v>
      </c>
      <c r="B3" s="3"/>
      <c r="C3" s="7" t="s">
        <v>6</v>
      </c>
      <c r="D3" s="7"/>
      <c r="E3" s="7"/>
      <c r="F3" s="7"/>
      <c r="G3" s="1" t="s">
        <v>7</v>
      </c>
      <c r="K3" s="8" t="s">
        <v>8</v>
      </c>
      <c r="L3" s="8"/>
    </row>
    <row r="4" customFormat="false" ht="15.75" hidden="false" customHeight="true" outlineLevel="0" collapsed="false">
      <c r="A4" s="3" t="s">
        <v>9</v>
      </c>
      <c r="B4" s="3"/>
      <c r="C4" s="9" t="s">
        <v>10</v>
      </c>
      <c r="D4" s="9"/>
      <c r="E4" s="9"/>
      <c r="F4" s="9"/>
      <c r="G4" s="10" t="s">
        <v>11</v>
      </c>
      <c r="K4" s="11" t="s">
        <v>12</v>
      </c>
      <c r="L4" s="11"/>
    </row>
    <row r="5" customFormat="false" ht="15.75" hidden="false" customHeight="true" outlineLevel="0" collapsed="false">
      <c r="A5" s="12" t="s">
        <v>13</v>
      </c>
      <c r="B5" s="12"/>
      <c r="C5" s="13" t="str">
        <f aca="false">IF(OR(ISBLANK(C3),ISBLANK(C4)),"",_xlfn.CONCAT("SW",VLOOKUP(C3,reference!G3:H5,2,FALSE()),C4))</f>
        <v>SWJS044</v>
      </c>
      <c r="D5" s="13"/>
      <c r="E5" s="13"/>
      <c r="F5" s="13"/>
      <c r="G5" s="14" t="s">
        <v>14</v>
      </c>
      <c r="K5" s="15" t="s">
        <v>15</v>
      </c>
      <c r="L5" s="15"/>
    </row>
    <row r="6" customFormat="false" ht="15.75" hidden="false" customHeight="true" outlineLevel="0" collapsed="false">
      <c r="A6" s="12" t="s">
        <v>16</v>
      </c>
      <c r="B6" s="12"/>
      <c r="C6" s="16" t="str">
        <f aca="false">IF(OR(ISBLANK(C2),ISBLANK(C3),LEN(C5)=0),"",_xlfn.CONCAT(C2,"_sWGA_",C5))</f>
        <v>2024-02-04_sWGA_SWJS044</v>
      </c>
      <c r="D6" s="16"/>
      <c r="E6" s="16"/>
      <c r="F6" s="16"/>
      <c r="G6" s="17"/>
      <c r="K6" s="15"/>
      <c r="L6" s="15"/>
    </row>
    <row r="7" customFormat="false" ht="15.75" hidden="false" customHeight="true" outlineLevel="0" collapsed="false">
      <c r="A7" s="18" t="s">
        <v>17</v>
      </c>
      <c r="B7" s="18"/>
      <c r="C7" s="19" t="s">
        <v>18</v>
      </c>
      <c r="D7" s="19"/>
      <c r="E7" s="19"/>
      <c r="F7" s="19"/>
      <c r="G7" s="1" t="s">
        <v>7</v>
      </c>
    </row>
    <row r="8" customFormat="false" ht="15.75" hidden="false" customHeight="true" outlineLevel="0" collapsed="false">
      <c r="A8" s="18" t="s">
        <v>19</v>
      </c>
      <c r="B8" s="18"/>
      <c r="C8" s="19" t="s">
        <v>20</v>
      </c>
      <c r="D8" s="19"/>
      <c r="E8" s="19"/>
      <c r="F8" s="19"/>
      <c r="G8" s="1" t="s">
        <v>21</v>
      </c>
    </row>
    <row r="9" customFormat="false" ht="15.75" hidden="false" customHeight="true" outlineLevel="0" collapsed="false">
      <c r="A9" s="20" t="s">
        <v>22</v>
      </c>
      <c r="B9" s="20"/>
      <c r="C9" s="21" t="str">
        <f aca="false">IF(OR(LEN(C7)=0, LEN(C8)=0),"",_xlfn.CONCAT(C7,"_Batch",C8))</f>
        <v>MIS2024_BatchF</v>
      </c>
      <c r="D9" s="21"/>
      <c r="E9" s="21"/>
      <c r="F9" s="21"/>
      <c r="G9" s="14" t="s">
        <v>23</v>
      </c>
    </row>
    <row r="10" customFormat="false" ht="15.75" hidden="false" customHeight="true" outlineLevel="0" collapsed="false">
      <c r="A10" s="20" t="s">
        <v>24</v>
      </c>
      <c r="B10" s="20"/>
      <c r="C10" s="21" t="str">
        <f aca="false">IF(OR(LEN(C6)=0,LEN(exp_summary)=0),"",_xlfn.CONCAT(C6,"_",exp_summary,".xlsx"))</f>
        <v>2024-02-04_sWGA_SWJS044_MIS2024_BatchF.xlsx</v>
      </c>
      <c r="D10" s="21"/>
      <c r="E10" s="21"/>
      <c r="F10" s="21"/>
      <c r="G10" s="21"/>
      <c r="H10" s="21"/>
    </row>
    <row r="11" customFormat="false" ht="15.75" hidden="false" customHeight="true" outlineLevel="0" collapsed="false">
      <c r="A11" s="3" t="s">
        <v>25</v>
      </c>
      <c r="B11" s="3"/>
      <c r="C11" s="22" t="n">
        <v>13</v>
      </c>
      <c r="D11" s="22"/>
      <c r="E11" s="22"/>
      <c r="F11" s="22"/>
      <c r="G11" s="14" t="s">
        <v>26</v>
      </c>
    </row>
    <row r="12" customFormat="false" ht="15.75" hidden="false" customHeight="false" outlineLevel="0" collapsed="false">
      <c r="A12" s="23"/>
      <c r="B12" s="24" t="s">
        <v>27</v>
      </c>
      <c r="C12" s="25" t="n">
        <v>50</v>
      </c>
      <c r="D12" s="25"/>
      <c r="E12" s="25"/>
      <c r="F12" s="25"/>
      <c r="G12" s="1" t="s">
        <v>7</v>
      </c>
    </row>
    <row r="13" customFormat="false" ht="15.75" hidden="false" customHeight="false" outlineLevel="0" collapsed="false">
      <c r="A13" s="23"/>
      <c r="B13" s="24" t="s">
        <v>28</v>
      </c>
      <c r="C13" s="26" t="s">
        <v>29</v>
      </c>
      <c r="D13" s="26"/>
      <c r="E13" s="26"/>
      <c r="F13" s="26"/>
      <c r="G13" s="26"/>
      <c r="H13" s="26"/>
      <c r="I13" s="26"/>
      <c r="J13" s="26"/>
      <c r="K13" s="26"/>
    </row>
    <row r="14" customFormat="false" ht="15.75" hidden="false" customHeight="false" outlineLevel="0" collapsed="false">
      <c r="A14" s="23"/>
      <c r="B14" s="24"/>
      <c r="C14" s="26"/>
      <c r="D14" s="26"/>
      <c r="E14" s="26"/>
      <c r="F14" s="26"/>
      <c r="G14" s="26"/>
      <c r="H14" s="26"/>
      <c r="I14" s="26"/>
      <c r="J14" s="26"/>
      <c r="K14" s="26"/>
    </row>
    <row r="15" customFormat="false" ht="15.75" hidden="false" customHeight="false" outlineLevel="0" collapsed="false">
      <c r="C15" s="27"/>
    </row>
    <row r="16" customFormat="false" ht="15.75" hidden="false" customHeight="false" outlineLevel="0" collapsed="false">
      <c r="A16" s="28" t="s">
        <v>30</v>
      </c>
      <c r="B16" s="27"/>
      <c r="C16" s="29" t="s">
        <v>31</v>
      </c>
      <c r="D16" s="30" t="n">
        <v>0.1</v>
      </c>
    </row>
    <row r="17" customFormat="false" ht="15.75" hidden="false" customHeight="false" outlineLevel="0" collapsed="false">
      <c r="A17" s="31" t="str">
        <f aca="false">_xlfn.CONCAT("  1. Make up master mix as below and add ", SUM(D19:D24), " µl to each well")</f>
        <v>  1. Make up master mix as below and add 20 µl to each well</v>
      </c>
      <c r="B17" s="27"/>
    </row>
    <row r="18" customFormat="false" ht="15.75" hidden="false" customHeight="true" outlineLevel="0" collapsed="false">
      <c r="A18" s="32" t="s">
        <v>32</v>
      </c>
      <c r="B18" s="32"/>
      <c r="C18" s="32"/>
      <c r="D18" s="33" t="s">
        <v>33</v>
      </c>
      <c r="E18" s="33"/>
      <c r="F18" s="33" t="str">
        <f aca="false">_xlfn.CONCAT("MM x",exp_rxns," (µl)")</f>
        <v>MM x13 (µl)</v>
      </c>
      <c r="G18" s="33"/>
      <c r="J18" s="34" t="s">
        <v>34</v>
      </c>
      <c r="K18" s="34"/>
      <c r="L18" s="35" t="s">
        <v>35</v>
      </c>
    </row>
    <row r="19" customFormat="false" ht="15.75" hidden="false" customHeight="true" outlineLevel="0" collapsed="false">
      <c r="A19" s="36" t="s">
        <v>36</v>
      </c>
      <c r="B19" s="36"/>
      <c r="C19" s="36"/>
      <c r="D19" s="37" t="n">
        <v>5</v>
      </c>
      <c r="E19" s="37"/>
      <c r="F19" s="38" t="n">
        <f aca="false">IF(ISBLANK(swga_rxnvol),"",SUM(D19*exp_rxns*(1+$D$16)))</f>
        <v>71.5</v>
      </c>
      <c r="G19" s="38"/>
      <c r="J19" s="39" t="n">
        <v>35</v>
      </c>
      <c r="K19" s="39"/>
      <c r="L19" s="40" t="s">
        <v>37</v>
      </c>
    </row>
    <row r="20" customFormat="false" ht="15.75" hidden="false" customHeight="true" outlineLevel="0" collapsed="false">
      <c r="A20" s="36" t="s">
        <v>38</v>
      </c>
      <c r="B20" s="36"/>
      <c r="C20" s="36"/>
      <c r="D20" s="37" t="n">
        <v>0.25</v>
      </c>
      <c r="E20" s="37"/>
      <c r="F20" s="38" t="n">
        <f aca="false">IF(ISBLANK(swga_rxnvol),"",SUM(D20*exp_rxns*(1+$D$16)))</f>
        <v>3.575</v>
      </c>
      <c r="G20" s="38"/>
      <c r="J20" s="39" t="n">
        <v>34</v>
      </c>
      <c r="K20" s="39"/>
      <c r="L20" s="40" t="s">
        <v>39</v>
      </c>
    </row>
    <row r="21" customFormat="false" ht="15.75" hidden="false" customHeight="true" outlineLevel="0" collapsed="false">
      <c r="A21" s="36" t="s">
        <v>40</v>
      </c>
      <c r="B21" s="36"/>
      <c r="C21" s="36"/>
      <c r="D21" s="37" t="n">
        <v>0.125</v>
      </c>
      <c r="E21" s="37"/>
      <c r="F21" s="38" t="n">
        <f aca="false">IF(ISBLANK(swga_rxnvol),"",SUM(D21*exp_rxns*(1+$D$16)))</f>
        <v>1.7875</v>
      </c>
      <c r="G21" s="38"/>
      <c r="J21" s="41" t="n">
        <v>33</v>
      </c>
      <c r="K21" s="41"/>
      <c r="L21" s="1" t="s">
        <v>41</v>
      </c>
    </row>
    <row r="22" customFormat="false" ht="15.75" hidden="false" customHeight="true" outlineLevel="0" collapsed="false">
      <c r="A22" s="36" t="s">
        <v>42</v>
      </c>
      <c r="B22" s="36"/>
      <c r="C22" s="36"/>
      <c r="D22" s="37" t="n">
        <v>5</v>
      </c>
      <c r="E22" s="37"/>
      <c r="F22" s="38" t="n">
        <f aca="false">IF(ISBLANK(swga_rxnvol),"",SUM(D22*exp_rxns*(1+$D$16)))</f>
        <v>71.5</v>
      </c>
      <c r="G22" s="38"/>
      <c r="J22" s="41" t="n">
        <v>32</v>
      </c>
      <c r="K22" s="41"/>
      <c r="L22" s="42" t="s">
        <v>43</v>
      </c>
    </row>
    <row r="23" customFormat="false" ht="15.75" hidden="false" customHeight="true" outlineLevel="0" collapsed="false">
      <c r="A23" s="36" t="s">
        <v>44</v>
      </c>
      <c r="B23" s="36"/>
      <c r="C23" s="36"/>
      <c r="D23" s="37" t="n">
        <v>8.625</v>
      </c>
      <c r="E23" s="37"/>
      <c r="F23" s="38" t="n">
        <f aca="false">IF(ISBLANK(swga_rxnvol),"",SUM(D23*exp_rxns*(1+$D$16)))</f>
        <v>123.3375</v>
      </c>
      <c r="G23" s="38"/>
      <c r="J23" s="41" t="n">
        <v>31</v>
      </c>
      <c r="K23" s="41"/>
      <c r="L23" s="1" t="s">
        <v>45</v>
      </c>
    </row>
    <row r="24" customFormat="false" ht="15.75" hidden="false" customHeight="true" outlineLevel="0" collapsed="false">
      <c r="A24" s="36" t="s">
        <v>46</v>
      </c>
      <c r="B24" s="36"/>
      <c r="C24" s="36"/>
      <c r="D24" s="37" t="n">
        <v>1</v>
      </c>
      <c r="E24" s="37"/>
      <c r="F24" s="38" t="n">
        <f aca="false">IF(ISBLANK(swga_rxnvol),"",SUM(D24*exp_rxns*(1+$D$16)))</f>
        <v>14.3</v>
      </c>
      <c r="G24" s="38"/>
      <c r="J24" s="41" t="n">
        <v>30</v>
      </c>
      <c r="K24" s="41"/>
      <c r="L24" s="1" t="s">
        <v>47</v>
      </c>
    </row>
    <row r="25" customFormat="false" ht="15.75" hidden="false" customHeight="false" outlineLevel="0" collapsed="false">
      <c r="G25" s="43" t="str">
        <f aca="false">_xlfn.CONCAT("Add ",SUM(D19:D24)," µl of MM to each well")</f>
        <v>Add 20 µl of MM to each well</v>
      </c>
      <c r="J25" s="41" t="n">
        <v>65</v>
      </c>
      <c r="K25" s="41"/>
      <c r="L25" s="1" t="s">
        <v>41</v>
      </c>
    </row>
    <row r="26" customFormat="false" ht="15.75" hidden="false" customHeight="false" outlineLevel="0" collapsed="false">
      <c r="C26" s="40"/>
      <c r="G26" s="40"/>
      <c r="J26" s="41" t="n">
        <v>10</v>
      </c>
      <c r="K26" s="41"/>
      <c r="L26" s="1" t="s">
        <v>48</v>
      </c>
    </row>
    <row r="27" customFormat="false" ht="15.75" hidden="false" customHeight="false" outlineLevel="0" collapsed="false">
      <c r="A27" s="31" t="str">
        <f aca="false">_xlfn.CONCAT("  2. For each sample add target of ",swga_targetmass," ng of DNA for each up to a max vol of ",SUM(swga_rxnvol-SUM(D19:E24)),"ul. Add TE as required.")</f>
        <v>  2. For each sample add target of 40 ng of DNA for each up to a max vol of 30ul. Add TE as required.</v>
      </c>
      <c r="C27" s="40"/>
      <c r="G27" s="40"/>
      <c r="K27" s="44" t="s">
        <v>49</v>
      </c>
      <c r="L27" s="44"/>
      <c r="M27" s="44"/>
    </row>
    <row r="28" customFormat="false" ht="15.75" hidden="false" customHeight="false" outlineLevel="0" collapsed="false">
      <c r="A28" s="31" t="s">
        <v>50</v>
      </c>
      <c r="C28" s="40"/>
      <c r="G28" s="40"/>
    </row>
    <row r="29" customFormat="false" ht="15.75" hidden="false" customHeight="false" outlineLevel="0" collapsed="false">
      <c r="A29" s="31" t="s">
        <v>51</v>
      </c>
      <c r="C29" s="40"/>
      <c r="G29" s="40"/>
      <c r="K29" s="44" t="s">
        <v>49</v>
      </c>
      <c r="L29" s="44"/>
      <c r="M29" s="44"/>
    </row>
    <row r="30" customFormat="false" ht="15.75" hidden="false" customHeight="false" outlineLevel="0" collapsed="false">
      <c r="A30" s="31"/>
      <c r="C30" s="40"/>
      <c r="G30" s="40"/>
    </row>
    <row r="31" customFormat="false" ht="15.75" hidden="false" customHeight="false" outlineLevel="0" collapsed="false">
      <c r="A31" s="45" t="s">
        <v>52</v>
      </c>
    </row>
    <row r="32" customFormat="false" ht="15.75" hidden="false" customHeight="false" outlineLevel="0" collapsed="false">
      <c r="B32" s="46" t="n">
        <v>1</v>
      </c>
      <c r="C32" s="46" t="n">
        <v>2</v>
      </c>
      <c r="D32" s="46" t="n">
        <v>3</v>
      </c>
      <c r="E32" s="46" t="n">
        <v>4</v>
      </c>
      <c r="F32" s="46" t="n">
        <v>5</v>
      </c>
      <c r="G32" s="46" t="n">
        <v>6</v>
      </c>
      <c r="H32" s="46" t="n">
        <v>7</v>
      </c>
      <c r="I32" s="46" t="n">
        <v>8</v>
      </c>
      <c r="J32" s="46" t="n">
        <v>9</v>
      </c>
      <c r="K32" s="46" t="n">
        <v>10</v>
      </c>
      <c r="L32" s="46" t="n">
        <v>11</v>
      </c>
      <c r="M32" s="46" t="n">
        <v>12</v>
      </c>
    </row>
    <row r="33" customFormat="false" ht="15.75" hidden="false" customHeight="false" outlineLevel="0" collapsed="false">
      <c r="A33" s="47" t="s">
        <v>53</v>
      </c>
      <c r="B33" s="48" t="str">
        <f aca="false">IF(ISBLANK(sWGA!$D3),"",sWGA!$D3)</f>
        <v>MJ111</v>
      </c>
      <c r="C33" s="48" t="str">
        <f aca="false">IF(ISBLANK(sWGA!$D11),"",sWGA!$D11)</f>
        <v>MJ117</v>
      </c>
      <c r="D33" s="48" t="str">
        <f aca="false">IF(ISBLANK(sWGA!$D19),"",sWGA!$D19)</f>
        <v/>
      </c>
      <c r="E33" s="48" t="str">
        <f aca="false">IF(ISBLANK(sWGA!$D27),"",sWGA!$D27)</f>
        <v/>
      </c>
      <c r="F33" s="48" t="str">
        <f aca="false">IF(ISBLANK(sWGA!$D35),"",sWGA!$D35)</f>
        <v/>
      </c>
      <c r="G33" s="48" t="str">
        <f aca="false">IF(ISBLANK(sWGA!$D43),"",sWGA!$D43)</f>
        <v/>
      </c>
      <c r="H33" s="48" t="str">
        <f aca="false">IF(ISBLANK(sWGA!$D51),"",sWGA!$D51)</f>
        <v/>
      </c>
      <c r="I33" s="48" t="str">
        <f aca="false">IF(ISBLANK(sWGA!$D59),"",sWGA!$D59)</f>
        <v/>
      </c>
      <c r="J33" s="48" t="str">
        <f aca="false">IF(ISBLANK(sWGA!$D67),"",sWGA!$D67)</f>
        <v/>
      </c>
      <c r="K33" s="48" t="str">
        <f aca="false">IF(ISBLANK(sWGA!$D75),"",sWGA!$D75)</f>
        <v/>
      </c>
      <c r="L33" s="48" t="str">
        <f aca="false">IF(ISBLANK(sWGA!$D83),"",sWGA!$D83)</f>
        <v/>
      </c>
      <c r="M33" s="48" t="str">
        <f aca="false">IF(ISBLANK(sWGA!$D91),"",sWGA!$D91)</f>
        <v/>
      </c>
    </row>
    <row r="34" customFormat="false" ht="15.75" hidden="false" customHeight="false" outlineLevel="0" collapsed="false">
      <c r="A34" s="47" t="s">
        <v>54</v>
      </c>
      <c r="B34" s="48" t="str">
        <f aca="false">IF(ISBLANK(sWGA!$D4),"",sWGA!$D4)</f>
        <v>MJ112</v>
      </c>
      <c r="C34" s="48" t="str">
        <f aca="false">IF(ISBLANK(sWGA!D12),"",sWGA!D12)</f>
        <v>MJ118</v>
      </c>
      <c r="D34" s="48" t="str">
        <f aca="false">IF(ISBLANK(sWGA!$D20),"",sWGA!$D20)</f>
        <v/>
      </c>
      <c r="E34" s="48" t="str">
        <f aca="false">IF(ISBLANK(sWGA!$D28),"",sWGA!$D28)</f>
        <v/>
      </c>
      <c r="F34" s="48" t="str">
        <f aca="false">IF(ISBLANK(sWGA!$D36),"",sWGA!$D36)</f>
        <v/>
      </c>
      <c r="G34" s="48" t="str">
        <f aca="false">IF(ISBLANK(sWGA!$D44),"",sWGA!$D44)</f>
        <v/>
      </c>
      <c r="H34" s="48" t="str">
        <f aca="false">IF(ISBLANK(sWGA!$D52),"",sWGA!$D52)</f>
        <v/>
      </c>
      <c r="I34" s="48" t="str">
        <f aca="false">IF(ISBLANK(sWGA!$D60),"",sWGA!$D60)</f>
        <v/>
      </c>
      <c r="J34" s="48" t="str">
        <f aca="false">IF(ISBLANK(sWGA!$D68),"",sWGA!$D68)</f>
        <v/>
      </c>
      <c r="K34" s="48" t="str">
        <f aca="false">IF(ISBLANK(sWGA!$D76),"",sWGA!$D76)</f>
        <v/>
      </c>
      <c r="L34" s="48" t="str">
        <f aca="false">IF(ISBLANK(sWGA!$D84),"",sWGA!$D84)</f>
        <v/>
      </c>
      <c r="M34" s="48" t="str">
        <f aca="false">IF(ISBLANK(sWGA!$D92),"",sWGA!$D92)</f>
        <v/>
      </c>
    </row>
    <row r="35" customFormat="false" ht="15.75" hidden="false" customHeight="false" outlineLevel="0" collapsed="false">
      <c r="A35" s="47" t="s">
        <v>55</v>
      </c>
      <c r="B35" s="48" t="str">
        <f aca="false">IF(ISBLANK(sWGA!$D5),"",sWGA!$D5)</f>
        <v>MJ003</v>
      </c>
      <c r="C35" s="48" t="str">
        <f aca="false">IF(ISBLANK(sWGA!D13),"",sWGA!D13)</f>
        <v>3D7_01a</v>
      </c>
      <c r="D35" s="48" t="str">
        <f aca="false">IF(ISBLANK(sWGA!$D21),"",sWGA!$D21)</f>
        <v/>
      </c>
      <c r="E35" s="48" t="str">
        <f aca="false">IF(ISBLANK(sWGA!$D29),"",sWGA!$D29)</f>
        <v/>
      </c>
      <c r="F35" s="48" t="str">
        <f aca="false">IF(ISBLANK(sWGA!$D37),"",sWGA!$D37)</f>
        <v/>
      </c>
      <c r="G35" s="48" t="str">
        <f aca="false">IF(ISBLANK(sWGA!$D45),"",sWGA!$D45)</f>
        <v/>
      </c>
      <c r="H35" s="48" t="str">
        <f aca="false">IF(ISBLANK(sWGA!$D53),"",sWGA!$D53)</f>
        <v/>
      </c>
      <c r="I35" s="48" t="str">
        <f aca="false">IF(ISBLANK(sWGA!$D61),"",sWGA!$D61)</f>
        <v/>
      </c>
      <c r="J35" s="48" t="str">
        <f aca="false">IF(ISBLANK(sWGA!$D69),"",sWGA!$D69)</f>
        <v/>
      </c>
      <c r="K35" s="48" t="str">
        <f aca="false">IF(ISBLANK(sWGA!$D77),"",sWGA!$D77)</f>
        <v/>
      </c>
      <c r="L35" s="48" t="str">
        <f aca="false">IF(ISBLANK(sWGA!$D85),"",sWGA!$D85)</f>
        <v/>
      </c>
      <c r="M35" s="48" t="str">
        <f aca="false">IF(ISBLANK(sWGA!$D93),"",sWGA!$D93)</f>
        <v/>
      </c>
    </row>
    <row r="36" customFormat="false" ht="15.75" hidden="false" customHeight="false" outlineLevel="0" collapsed="false">
      <c r="A36" s="47" t="s">
        <v>56</v>
      </c>
      <c r="B36" s="48" t="str">
        <f aca="false">IF(ISBLANK(sWGA!$D6),"",sWGA!$D6)</f>
        <v>MJ004</v>
      </c>
      <c r="C36" s="48" t="str">
        <f aca="false">IF(ISBLANK(sWGA!D14),"",sWGA!D14)</f>
        <v>Dd2_01a</v>
      </c>
      <c r="D36" s="48" t="str">
        <f aca="false">IF(ISBLANK(sWGA!$D22),"",sWGA!$D22)</f>
        <v/>
      </c>
      <c r="E36" s="48" t="str">
        <f aca="false">IF(ISBLANK(sWGA!$D30),"",sWGA!$D30)</f>
        <v/>
      </c>
      <c r="F36" s="48" t="str">
        <f aca="false">IF(ISBLANK(sWGA!$D38),"",sWGA!$D38)</f>
        <v/>
      </c>
      <c r="G36" s="48" t="str">
        <f aca="false">IF(ISBLANK(sWGA!$D46),"",sWGA!$D46)</f>
        <v/>
      </c>
      <c r="H36" s="48" t="str">
        <f aca="false">IF(ISBLANK(sWGA!$D54),"",sWGA!$D54)</f>
        <v/>
      </c>
      <c r="I36" s="48" t="str">
        <f aca="false">IF(ISBLANK(sWGA!$D62),"",sWGA!$D62)</f>
        <v/>
      </c>
      <c r="J36" s="48" t="str">
        <f aca="false">IF(ISBLANK(sWGA!$D70),"",sWGA!$D70)</f>
        <v/>
      </c>
      <c r="K36" s="48" t="str">
        <f aca="false">IF(ISBLANK(sWGA!$D78),"",sWGA!$D78)</f>
        <v/>
      </c>
      <c r="L36" s="48" t="str">
        <f aca="false">IF(ISBLANK(sWGA!$D86),"",sWGA!$D86)</f>
        <v/>
      </c>
      <c r="M36" s="48" t="str">
        <f aca="false">IF(ISBLANK(sWGA!$D94),"",sWGA!$D94)</f>
        <v/>
      </c>
    </row>
    <row r="37" customFormat="false" ht="15.75" hidden="false" customHeight="false" outlineLevel="0" collapsed="false">
      <c r="A37" s="47" t="s">
        <v>57</v>
      </c>
      <c r="B37" s="48" t="str">
        <f aca="false">IF(ISBLANK(sWGA!$D7),"",sWGA!$D7)</f>
        <v>MJ113</v>
      </c>
      <c r="C37" s="48" t="str">
        <f aca="false">IF(ISBLANK(sWGA!D15),"",sWGA!D15)</f>
        <v>NTC_SWJS044</v>
      </c>
      <c r="D37" s="48" t="str">
        <f aca="false">IF(ISBLANK(sWGA!$D23),"",sWGA!$D23)</f>
        <v/>
      </c>
      <c r="E37" s="48" t="str">
        <f aca="false">IF(ISBLANK(sWGA!$D31),"",sWGA!$D31)</f>
        <v/>
      </c>
      <c r="F37" s="48" t="str">
        <f aca="false">IF(ISBLANK(sWGA!$D39),"",sWGA!$D39)</f>
        <v/>
      </c>
      <c r="G37" s="48" t="str">
        <f aca="false">IF(ISBLANK(sWGA!$D47),"",sWGA!$D47)</f>
        <v/>
      </c>
      <c r="H37" s="48" t="str">
        <f aca="false">IF(ISBLANK(sWGA!$D55),"",sWGA!$D55)</f>
        <v/>
      </c>
      <c r="I37" s="48" t="str">
        <f aca="false">IF(ISBLANK(sWGA!$D63),"",sWGA!$D63)</f>
        <v/>
      </c>
      <c r="J37" s="48" t="str">
        <f aca="false">IF(ISBLANK(sWGA!$D71),"",sWGA!$D71)</f>
        <v/>
      </c>
      <c r="K37" s="48" t="str">
        <f aca="false">IF(ISBLANK(sWGA!$D79),"",sWGA!$D79)</f>
        <v/>
      </c>
      <c r="L37" s="48" t="str">
        <f aca="false">IF(ISBLANK(sWGA!$D87),"",sWGA!$D87)</f>
        <v/>
      </c>
      <c r="M37" s="48" t="str">
        <f aca="false">IF(ISBLANK(sWGA!$D95),"",sWGA!$D95)</f>
        <v/>
      </c>
    </row>
    <row r="38" customFormat="false" ht="15.75" hidden="false" customHeight="false" outlineLevel="0" collapsed="false">
      <c r="A38" s="47" t="s">
        <v>20</v>
      </c>
      <c r="B38" s="48" t="str">
        <f aca="false">IF(ISBLANK(sWGA!$D8),"",sWGA!$D8)</f>
        <v>MJ114</v>
      </c>
      <c r="C38" s="48" t="str">
        <f aca="false">IF(ISBLANK(sWGA!D16),"",sWGA!D16)</f>
        <v/>
      </c>
      <c r="D38" s="48" t="str">
        <f aca="false">IF(ISBLANK(sWGA!$D24),"",sWGA!$D24)</f>
        <v/>
      </c>
      <c r="E38" s="48" t="str">
        <f aca="false">IF(ISBLANK(sWGA!$D32),"",sWGA!$D32)</f>
        <v/>
      </c>
      <c r="F38" s="48" t="str">
        <f aca="false">IF(ISBLANK(sWGA!$D40),"",sWGA!$D40)</f>
        <v/>
      </c>
      <c r="G38" s="48" t="str">
        <f aca="false">IF(ISBLANK(sWGA!$D48),"",sWGA!$D48)</f>
        <v/>
      </c>
      <c r="H38" s="48" t="str">
        <f aca="false">IF(ISBLANK(sWGA!$D56),"",sWGA!$D56)</f>
        <v/>
      </c>
      <c r="I38" s="48" t="str">
        <f aca="false">IF(ISBLANK(sWGA!$D64),"",sWGA!$D64)</f>
        <v/>
      </c>
      <c r="J38" s="48" t="str">
        <f aca="false">IF(ISBLANK(sWGA!$D72),"",sWGA!$D72)</f>
        <v/>
      </c>
      <c r="K38" s="48" t="str">
        <f aca="false">IF(ISBLANK(sWGA!$D80),"",sWGA!$D80)</f>
        <v/>
      </c>
      <c r="L38" s="48" t="str">
        <f aca="false">IF(ISBLANK(sWGA!$D88),"",sWGA!$D88)</f>
        <v/>
      </c>
      <c r="M38" s="48" t="str">
        <f aca="false">IF(ISBLANK(sWGA!$D96),"",sWGA!$D96)</f>
        <v/>
      </c>
    </row>
    <row r="39" customFormat="false" ht="15.75" hidden="false" customHeight="false" outlineLevel="0" collapsed="false">
      <c r="A39" s="47" t="s">
        <v>58</v>
      </c>
      <c r="B39" s="48" t="str">
        <f aca="false">IF(ISBLANK(sWGA!$D9),"",sWGA!$D9)</f>
        <v>MJ115</v>
      </c>
      <c r="C39" s="48" t="str">
        <f aca="false">IF(ISBLANK(sWGA!D17),"",sWGA!D17)</f>
        <v/>
      </c>
      <c r="D39" s="48" t="str">
        <f aca="false">IF(ISBLANK(sWGA!$D25),"",sWGA!$D25)</f>
        <v/>
      </c>
      <c r="E39" s="48" t="str">
        <f aca="false">IF(ISBLANK(sWGA!$D33),"",sWGA!$D33)</f>
        <v/>
      </c>
      <c r="F39" s="48" t="str">
        <f aca="false">IF(ISBLANK(sWGA!$D41),"",sWGA!$D41)</f>
        <v/>
      </c>
      <c r="G39" s="48" t="str">
        <f aca="false">IF(ISBLANK(sWGA!$D49),"",sWGA!$D49)</f>
        <v/>
      </c>
      <c r="H39" s="48" t="str">
        <f aca="false">IF(ISBLANK(sWGA!$D57),"",sWGA!$D57)</f>
        <v/>
      </c>
      <c r="I39" s="48" t="str">
        <f aca="false">IF(ISBLANK(sWGA!$D65),"",sWGA!$D65)</f>
        <v/>
      </c>
      <c r="J39" s="48" t="str">
        <f aca="false">IF(ISBLANK(sWGA!$D73),"",sWGA!$D73)</f>
        <v/>
      </c>
      <c r="K39" s="48" t="str">
        <f aca="false">IF(ISBLANK(sWGA!$D81),"",sWGA!$D81)</f>
        <v/>
      </c>
      <c r="L39" s="48" t="str">
        <f aca="false">IF(ISBLANK(sWGA!$D89),"",sWGA!$D89)</f>
        <v/>
      </c>
      <c r="M39" s="48" t="str">
        <f aca="false">IF(ISBLANK(sWGA!$D97),"",sWGA!$D97)</f>
        <v/>
      </c>
    </row>
    <row r="40" customFormat="false" ht="15.75" hidden="false" customHeight="false" outlineLevel="0" collapsed="false">
      <c r="A40" s="47" t="s">
        <v>59</v>
      </c>
      <c r="B40" s="48" t="str">
        <f aca="false">IF(ISBLANK(sWGA!$D10),"",sWGA!$D10)</f>
        <v>MJ116</v>
      </c>
      <c r="C40" s="48" t="str">
        <f aca="false">IF(ISBLANK(sWGA!D18),"",sWGA!D18)</f>
        <v/>
      </c>
      <c r="D40" s="48" t="str">
        <f aca="false">IF(ISBLANK(sWGA!$D26),"",sWGA!$D26)</f>
        <v/>
      </c>
      <c r="E40" s="48" t="str">
        <f aca="false">IF(ISBLANK(sWGA!$D34),"",sWGA!$D34)</f>
        <v/>
      </c>
      <c r="F40" s="48" t="str">
        <f aca="false">IF(ISBLANK(sWGA!$D42),"",sWGA!$D42)</f>
        <v/>
      </c>
      <c r="G40" s="48" t="str">
        <f aca="false">IF(ISBLANK(sWGA!$D50),"",sWGA!$D50)</f>
        <v/>
      </c>
      <c r="H40" s="48" t="str">
        <f aca="false">IF(ISBLANK(sWGA!$D58),"",sWGA!$D58)</f>
        <v/>
      </c>
      <c r="I40" s="48" t="str">
        <f aca="false">IF(ISBLANK(sWGA!$D66),"",sWGA!$D66)</f>
        <v/>
      </c>
      <c r="J40" s="48" t="str">
        <f aca="false">IF(ISBLANK(sWGA!$D74),"",sWGA!$D74)</f>
        <v/>
      </c>
      <c r="K40" s="48" t="str">
        <f aca="false">IF(ISBLANK(sWGA!$D82),"",sWGA!$D82)</f>
        <v/>
      </c>
      <c r="L40" s="48" t="str">
        <f aca="false">IF(ISBLANK(sWGA!$D90),"",sWGA!$D90)</f>
        <v/>
      </c>
      <c r="M40" s="48" t="str">
        <f aca="false">IF(ISBLANK(sWGA!$D98),"",sWGA!$D98)</f>
        <v/>
      </c>
    </row>
  </sheetData>
  <mergeCells count="60">
    <mergeCell ref="A1:M1"/>
    <mergeCell ref="A2:B2"/>
    <mergeCell ref="C2:F2"/>
    <mergeCell ref="G2:H2"/>
    <mergeCell ref="K2:L2"/>
    <mergeCell ref="A3:B3"/>
    <mergeCell ref="C3:F3"/>
    <mergeCell ref="K3:L3"/>
    <mergeCell ref="A4:B4"/>
    <mergeCell ref="C4:F4"/>
    <mergeCell ref="K4:L4"/>
    <mergeCell ref="A5:B5"/>
    <mergeCell ref="C5:F5"/>
    <mergeCell ref="K5:L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C11:F11"/>
    <mergeCell ref="C12:F12"/>
    <mergeCell ref="C13:K14"/>
    <mergeCell ref="A18:C18"/>
    <mergeCell ref="D18:E18"/>
    <mergeCell ref="F18:G18"/>
    <mergeCell ref="J18:K18"/>
    <mergeCell ref="A19:C19"/>
    <mergeCell ref="D19:E19"/>
    <mergeCell ref="F19:G19"/>
    <mergeCell ref="J19:K19"/>
    <mergeCell ref="A20:C20"/>
    <mergeCell ref="D20:E20"/>
    <mergeCell ref="F20:G20"/>
    <mergeCell ref="J20:K20"/>
    <mergeCell ref="A21:C21"/>
    <mergeCell ref="D21:E21"/>
    <mergeCell ref="F21:G21"/>
    <mergeCell ref="J21:K21"/>
    <mergeCell ref="A22:C22"/>
    <mergeCell ref="D22:E22"/>
    <mergeCell ref="F22:G22"/>
    <mergeCell ref="J22:K22"/>
    <mergeCell ref="A23:C23"/>
    <mergeCell ref="D23:E23"/>
    <mergeCell ref="F23:G23"/>
    <mergeCell ref="J23:K23"/>
    <mergeCell ref="A24:C24"/>
    <mergeCell ref="D24:E24"/>
    <mergeCell ref="F24:G24"/>
    <mergeCell ref="J24:K24"/>
    <mergeCell ref="J25:K25"/>
    <mergeCell ref="J26:K26"/>
    <mergeCell ref="K27:M27"/>
    <mergeCell ref="K29:M29"/>
  </mergeCells>
  <conditionalFormatting sqref="C7:C8">
    <cfRule type="expression" priority="2" aboveAverage="0" equalAverage="0" bottom="0" percent="0" rank="0" text="" dxfId="0">
      <formula>COUNTIF(C7,"")</formula>
    </cfRule>
  </conditionalFormatting>
  <conditionalFormatting sqref="C2:C4 C11:C13">
    <cfRule type="expression" priority="3" aboveAverage="0" equalAverage="0" bottom="0" percent="0" rank="0" text="" dxfId="1">
      <formula>COUNTIF(C2,"")</formula>
    </cfRule>
  </conditionalFormatting>
  <dataValidations count="4">
    <dataValidation allowBlank="true" error="The aim must be 5-20 characters long as it is used to name folders downstream so can not be too verbose." errorStyle="stop" errorTitle="Experimental Aim" operator="between" showDropDown="false" showErrorMessage="true" showInputMessage="true" sqref="C9:F9 C10" type="none">
      <formula1>0</formula1>
      <formula2>0</formula2>
    </dataValidation>
    <dataValidation allowBlank="true" errorStyle="stop" operator="between" showDropDown="false" showErrorMessage="true" showInputMessage="true" sqref="C12" type="list">
      <formula1>reference!$E$3:$E$4</formula1>
      <formula2>0</formula2>
    </dataValidation>
    <dataValidation allowBlank="true" errorStyle="stop" operator="between" showDropDown="false" showErrorMessage="true" showInputMessage="true" sqref="C7:F7" type="list">
      <formula1>reference!$J$3:$J$5</formula1>
      <formula2>0</formula2>
    </dataValidation>
    <dataValidation allowBlank="true" errorStyle="stop" operator="between" showDropDown="false" showErrorMessage="true" showInputMessage="true" sqref="C3" type="list">
      <formula1>reference!$G$3:$G$5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8611111111111" header="0.511811023622047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J1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7" activeCellId="0" sqref="H7"/>
    </sheetView>
  </sheetViews>
  <sheetFormatPr defaultColWidth="11.00390625" defaultRowHeight="15.75" zeroHeight="false" outlineLevelRow="0" outlineLevelCol="0"/>
  <cols>
    <col collapsed="false" customWidth="true" hidden="false" outlineLevel="0" max="2" min="1" style="49" width="6.63"/>
    <col collapsed="false" customWidth="true" hidden="false" outlineLevel="0" max="3" min="3" style="49" width="11.75"/>
    <col collapsed="false" customWidth="true" hidden="false" outlineLevel="0" max="4" min="4" style="50" width="13.5"/>
    <col collapsed="false" customWidth="true" hidden="false" outlineLevel="0" max="5" min="5" style="49" width="13"/>
    <col collapsed="false" customWidth="true" hidden="false" outlineLevel="0" max="6" min="6" style="49" width="13.75"/>
    <col collapsed="false" customWidth="true" hidden="false" outlineLevel="0" max="7" min="7" style="49" width="14.75"/>
    <col collapsed="false" customWidth="true" hidden="false" outlineLevel="0" max="8" min="8" style="49" width="14.12"/>
    <col collapsed="false" customWidth="true" hidden="false" outlineLevel="0" max="9" min="9" style="49" width="14.63"/>
    <col collapsed="false" customWidth="true" hidden="false" outlineLevel="0" max="10" min="10" style="49" width="14.25"/>
  </cols>
  <sheetData>
    <row r="1" customFormat="false" ht="15.75" hidden="false" customHeight="false" outlineLevel="0" collapsed="false">
      <c r="C1" s="51" t="s">
        <v>60</v>
      </c>
      <c r="D1" s="51"/>
      <c r="E1" s="52" t="s">
        <v>61</v>
      </c>
      <c r="F1" s="52"/>
      <c r="G1" s="52"/>
      <c r="H1" s="52"/>
      <c r="I1" s="52"/>
      <c r="J1" s="52"/>
    </row>
    <row r="2" s="49" customFormat="true" ht="48.75" hidden="false" customHeight="true" outlineLevel="0" collapsed="false">
      <c r="A2" s="53" t="s">
        <v>62</v>
      </c>
      <c r="B2" s="53" t="s">
        <v>63</v>
      </c>
      <c r="C2" s="54" t="s">
        <v>64</v>
      </c>
      <c r="D2" s="55" t="s">
        <v>65</v>
      </c>
      <c r="E2" s="56" t="s">
        <v>66</v>
      </c>
      <c r="F2" s="56" t="s">
        <v>67</v>
      </c>
      <c r="G2" s="56" t="s">
        <v>68</v>
      </c>
      <c r="H2" s="56" t="s">
        <v>69</v>
      </c>
      <c r="I2" s="56" t="s">
        <v>70</v>
      </c>
      <c r="J2" s="56" t="s">
        <v>71</v>
      </c>
    </row>
    <row r="3" customFormat="false" ht="15.75" hidden="false" customHeight="true" outlineLevel="0" collapsed="false">
      <c r="A3" s="57" t="n">
        <v>1</v>
      </c>
      <c r="B3" s="58" t="s">
        <v>72</v>
      </c>
      <c r="C3" s="59" t="s">
        <v>73</v>
      </c>
      <c r="D3" s="60" t="s">
        <v>74</v>
      </c>
      <c r="E3" s="46" t="str">
        <f aca="false">IF(SUM(LEN(tbl_sWGA[[#This Row],[Sample ID]])+LEN(tbl_sWGA[[#This Row],[Extraction ID]]))=0,"",_xlfn.CONCAT(exp_id,"_",tbl_sWGA[[#This Row],[Well]]))</f>
        <v>SWJS044_A1</v>
      </c>
      <c r="F3" s="61" t="n">
        <v>10</v>
      </c>
      <c r="G3" s="61" t="n">
        <v>53.2</v>
      </c>
      <c r="H3" s="61" t="n">
        <v>1</v>
      </c>
      <c r="I3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53.2</v>
      </c>
      <c r="J3" s="63" t="s">
        <v>75</v>
      </c>
    </row>
    <row r="4" customFormat="false" ht="15.75" hidden="false" customHeight="true" outlineLevel="0" collapsed="false">
      <c r="A4" s="57" t="n">
        <v>2</v>
      </c>
      <c r="B4" s="58" t="s">
        <v>76</v>
      </c>
      <c r="C4" s="59" t="s">
        <v>77</v>
      </c>
      <c r="D4" s="60" t="s">
        <v>78</v>
      </c>
      <c r="E4" s="46" t="str">
        <f aca="false">IF(SUM(LEN(tbl_sWGA[[#This Row],[Sample ID]])+LEN(tbl_sWGA[[#This Row],[Extraction ID]]))=0,"",_xlfn.CONCAT(exp_id,"_",tbl_sWGA[[#This Row],[Well]]))</f>
        <v>SWJS044_B1</v>
      </c>
      <c r="F4" s="61" t="n">
        <v>10</v>
      </c>
      <c r="G4" s="61" t="n">
        <v>41.5</v>
      </c>
      <c r="H4" s="61" t="n">
        <v>1</v>
      </c>
      <c r="I4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41.5</v>
      </c>
      <c r="J4" s="63" t="s">
        <v>75</v>
      </c>
    </row>
    <row r="5" customFormat="false" ht="15.75" hidden="true" customHeight="true" outlineLevel="0" collapsed="false">
      <c r="A5" s="57" t="n">
        <v>3</v>
      </c>
      <c r="B5" s="58" t="s">
        <v>79</v>
      </c>
      <c r="C5" s="59" t="s">
        <v>80</v>
      </c>
      <c r="D5" s="60" t="s">
        <v>81</v>
      </c>
      <c r="E5" s="46" t="str">
        <f aca="false">IF(SUM(LEN(tbl_sWGA[[#This Row],[Sample ID]])+LEN(tbl_sWGA[[#This Row],[Extraction ID]]))=0,"",_xlfn.CONCAT(exp_id,"_",tbl_sWGA[[#This Row],[Well]]))</f>
        <v>SWJS044_C1</v>
      </c>
      <c r="F5" s="61" t="n">
        <v>10</v>
      </c>
      <c r="G5" s="61" t="n">
        <v>1.43</v>
      </c>
      <c r="H5" s="61" t="n">
        <v>1</v>
      </c>
      <c r="I5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1.43</v>
      </c>
      <c r="J5" s="63" t="s">
        <v>82</v>
      </c>
    </row>
    <row r="6" customFormat="false" ht="15.75" hidden="true" customHeight="true" outlineLevel="0" collapsed="false">
      <c r="A6" s="57" t="n">
        <v>4</v>
      </c>
      <c r="B6" s="58" t="s">
        <v>83</v>
      </c>
      <c r="C6" s="59" t="s">
        <v>84</v>
      </c>
      <c r="D6" s="60" t="s">
        <v>85</v>
      </c>
      <c r="E6" s="46" t="str">
        <f aca="false">IF(SUM(LEN(tbl_sWGA[[#This Row],[Sample ID]])+LEN(tbl_sWGA[[#This Row],[Extraction ID]]))=0,"",_xlfn.CONCAT(exp_id,"_",tbl_sWGA[[#This Row],[Well]]))</f>
        <v>SWJS044_D1</v>
      </c>
      <c r="F6" s="61" t="n">
        <v>10</v>
      </c>
      <c r="G6" s="61" t="n">
        <v>0.89</v>
      </c>
      <c r="H6" s="61" t="n">
        <v>1</v>
      </c>
      <c r="I6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0.89</v>
      </c>
      <c r="J6" s="63" t="s">
        <v>82</v>
      </c>
    </row>
    <row r="7" customFormat="false" ht="15.75" hidden="false" customHeight="true" outlineLevel="0" collapsed="false">
      <c r="A7" s="57" t="n">
        <v>5</v>
      </c>
      <c r="B7" s="58" t="s">
        <v>86</v>
      </c>
      <c r="C7" s="59" t="s">
        <v>87</v>
      </c>
      <c r="D7" s="60" t="s">
        <v>88</v>
      </c>
      <c r="E7" s="46" t="str">
        <f aca="false">IF(SUM(LEN(tbl_sWGA[[#This Row],[Sample ID]])+LEN(tbl_sWGA[[#This Row],[Extraction ID]]))=0,"",_xlfn.CONCAT(exp_id,"_",tbl_sWGA[[#This Row],[Well]]))</f>
        <v>SWJS044_E1</v>
      </c>
      <c r="F7" s="61" t="n">
        <v>10</v>
      </c>
      <c r="G7" s="61" t="n">
        <v>24.1</v>
      </c>
      <c r="H7" s="61" t="n">
        <v>1</v>
      </c>
      <c r="I7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24.1</v>
      </c>
      <c r="J7" s="63" t="s">
        <v>75</v>
      </c>
    </row>
    <row r="8" customFormat="false" ht="15.75" hidden="false" customHeight="true" outlineLevel="0" collapsed="false">
      <c r="A8" s="57" t="n">
        <v>6</v>
      </c>
      <c r="B8" s="58" t="s">
        <v>89</v>
      </c>
      <c r="C8" s="59" t="s">
        <v>90</v>
      </c>
      <c r="D8" s="60" t="s">
        <v>91</v>
      </c>
      <c r="E8" s="46" t="str">
        <f aca="false">IF(SUM(LEN(tbl_sWGA[[#This Row],[Sample ID]])+LEN(tbl_sWGA[[#This Row],[Extraction ID]]))=0,"",_xlfn.CONCAT(exp_id,"_",tbl_sWGA[[#This Row],[Well]]))</f>
        <v>SWJS044_F1</v>
      </c>
      <c r="F8" s="61" t="n">
        <v>10</v>
      </c>
      <c r="G8" s="61" t="n">
        <v>16.8</v>
      </c>
      <c r="H8" s="61" t="n">
        <v>1</v>
      </c>
      <c r="I8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16.8</v>
      </c>
      <c r="J8" s="63" t="s">
        <v>75</v>
      </c>
    </row>
    <row r="9" customFormat="false" ht="15.75" hidden="false" customHeight="true" outlineLevel="0" collapsed="false">
      <c r="A9" s="57" t="n">
        <v>7</v>
      </c>
      <c r="B9" s="58" t="s">
        <v>92</v>
      </c>
      <c r="C9" s="59" t="s">
        <v>93</v>
      </c>
      <c r="D9" s="60" t="s">
        <v>94</v>
      </c>
      <c r="E9" s="46" t="str">
        <f aca="false">IF(SUM(LEN(tbl_sWGA[[#This Row],[Sample ID]])+LEN(tbl_sWGA[[#This Row],[Extraction ID]]))=0,"",_xlfn.CONCAT(exp_id,"_",tbl_sWGA[[#This Row],[Well]]))</f>
        <v>SWJS044_G1</v>
      </c>
      <c r="F9" s="61" t="n">
        <v>10</v>
      </c>
      <c r="G9" s="61" t="n">
        <v>43.3</v>
      </c>
      <c r="H9" s="61" t="n">
        <v>1</v>
      </c>
      <c r="I9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43.3</v>
      </c>
      <c r="J9" s="63" t="s">
        <v>75</v>
      </c>
    </row>
    <row r="10" customFormat="false" ht="15.75" hidden="false" customHeight="true" outlineLevel="0" collapsed="false">
      <c r="A10" s="57" t="n">
        <v>8</v>
      </c>
      <c r="B10" s="58" t="s">
        <v>95</v>
      </c>
      <c r="C10" s="59" t="s">
        <v>96</v>
      </c>
      <c r="D10" s="60" t="s">
        <v>97</v>
      </c>
      <c r="E10" s="46" t="str">
        <f aca="false">IF(SUM(LEN(tbl_sWGA[[#This Row],[Sample ID]])+LEN(tbl_sWGA[[#This Row],[Extraction ID]]))=0,"",_xlfn.CONCAT(exp_id,"_",tbl_sWGA[[#This Row],[Well]]))</f>
        <v>SWJS044_H1</v>
      </c>
      <c r="F10" s="61" t="n">
        <v>10</v>
      </c>
      <c r="G10" s="61" t="n">
        <v>30</v>
      </c>
      <c r="H10" s="61" t="n">
        <v>1</v>
      </c>
      <c r="I10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30</v>
      </c>
      <c r="J10" s="63" t="s">
        <v>75</v>
      </c>
    </row>
    <row r="11" customFormat="false" ht="15.75" hidden="false" customHeight="true" outlineLevel="0" collapsed="false">
      <c r="A11" s="57" t="n">
        <v>9</v>
      </c>
      <c r="B11" s="58" t="s">
        <v>98</v>
      </c>
      <c r="C11" s="59" t="s">
        <v>99</v>
      </c>
      <c r="D11" s="60" t="s">
        <v>100</v>
      </c>
      <c r="E11" s="46" t="str">
        <f aca="false">IF(SUM(LEN(tbl_sWGA[[#This Row],[Sample ID]])+LEN(tbl_sWGA[[#This Row],[Extraction ID]]))=0,"",_xlfn.CONCAT(exp_id,"_",tbl_sWGA[[#This Row],[Well]]))</f>
        <v>SWJS044_A2</v>
      </c>
      <c r="F11" s="61" t="n">
        <v>10</v>
      </c>
      <c r="G11" s="61" t="n">
        <v>21.8</v>
      </c>
      <c r="H11" s="61" t="n">
        <v>1</v>
      </c>
      <c r="I11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21.8</v>
      </c>
      <c r="J11" s="63" t="s">
        <v>75</v>
      </c>
    </row>
    <row r="12" customFormat="false" ht="15.75" hidden="false" customHeight="true" outlineLevel="0" collapsed="false">
      <c r="A12" s="57" t="n">
        <v>10</v>
      </c>
      <c r="B12" s="58" t="s">
        <v>101</v>
      </c>
      <c r="C12" s="59" t="s">
        <v>102</v>
      </c>
      <c r="D12" s="60" t="s">
        <v>103</v>
      </c>
      <c r="E12" s="46" t="str">
        <f aca="false">IF(SUM(LEN(tbl_sWGA[[#This Row],[Sample ID]])+LEN(tbl_sWGA[[#This Row],[Extraction ID]]))=0,"",_xlfn.CONCAT(exp_id,"_",tbl_sWGA[[#This Row],[Well]]))</f>
        <v>SWJS044_B2</v>
      </c>
      <c r="F12" s="61" t="n">
        <v>10</v>
      </c>
      <c r="G12" s="61" t="n">
        <v>18.9</v>
      </c>
      <c r="H12" s="61" t="n">
        <v>1</v>
      </c>
      <c r="I12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18.9</v>
      </c>
      <c r="J12" s="63" t="s">
        <v>75</v>
      </c>
    </row>
    <row r="13" customFormat="false" ht="15.75" hidden="false" customHeight="true" outlineLevel="0" collapsed="false">
      <c r="A13" s="57" t="n">
        <v>11</v>
      </c>
      <c r="B13" s="58" t="s">
        <v>104</v>
      </c>
      <c r="C13" s="59" t="s">
        <v>105</v>
      </c>
      <c r="D13" s="60" t="s">
        <v>106</v>
      </c>
      <c r="E13" s="46" t="str">
        <f aca="false">IF(SUM(LEN(tbl_sWGA[[#This Row],[Sample ID]])+LEN(tbl_sWGA[[#This Row],[Extraction ID]]))=0,"",_xlfn.CONCAT(exp_id,"_",tbl_sWGA[[#This Row],[Well]]))</f>
        <v>SWJS044_C2</v>
      </c>
      <c r="F13" s="61" t="n">
        <v>10</v>
      </c>
      <c r="G13" s="61" t="n">
        <v>76.3</v>
      </c>
      <c r="H13" s="61" t="n">
        <v>1</v>
      </c>
      <c r="I13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76.3</v>
      </c>
      <c r="J13" s="63" t="s">
        <v>75</v>
      </c>
    </row>
    <row r="14" customFormat="false" ht="15.75" hidden="false" customHeight="true" outlineLevel="0" collapsed="false">
      <c r="A14" s="57" t="n">
        <v>12</v>
      </c>
      <c r="B14" s="58" t="s">
        <v>107</v>
      </c>
      <c r="C14" s="59" t="s">
        <v>108</v>
      </c>
      <c r="D14" s="60" t="s">
        <v>109</v>
      </c>
      <c r="E14" s="46" t="str">
        <f aca="false">IF(SUM(LEN(tbl_sWGA[[#This Row],[Sample ID]])+LEN(tbl_sWGA[[#This Row],[Extraction ID]]))=0,"",_xlfn.CONCAT(exp_id,"_",tbl_sWGA[[#This Row],[Well]]))</f>
        <v>SWJS044_D2</v>
      </c>
      <c r="F14" s="61" t="n">
        <v>10</v>
      </c>
      <c r="G14" s="61" t="n">
        <v>66.2</v>
      </c>
      <c r="H14" s="61" t="n">
        <v>1</v>
      </c>
      <c r="I14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66.2</v>
      </c>
      <c r="J14" s="63" t="s">
        <v>75</v>
      </c>
    </row>
    <row r="15" customFormat="false" ht="15.75" hidden="false" customHeight="true" outlineLevel="0" collapsed="false">
      <c r="A15" s="57" t="n">
        <v>13</v>
      </c>
      <c r="B15" s="58" t="s">
        <v>110</v>
      </c>
      <c r="C15" s="59" t="s">
        <v>111</v>
      </c>
      <c r="D15" s="60" t="s">
        <v>112</v>
      </c>
      <c r="E15" s="46" t="str">
        <f aca="false">IF(SUM(LEN(tbl_sWGA[[#This Row],[Sample ID]])+LEN(tbl_sWGA[[#This Row],[Extraction ID]]))=0,"",_xlfn.CONCAT(exp_id,"_",tbl_sWGA[[#This Row],[Well]]))</f>
        <v>SWJS044_E2</v>
      </c>
      <c r="F15" s="61" t="n">
        <v>10</v>
      </c>
      <c r="G15" s="61" t="n">
        <v>0</v>
      </c>
      <c r="H15" s="61" t="n">
        <v>1</v>
      </c>
      <c r="I15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0</v>
      </c>
      <c r="J15" s="63" t="s">
        <v>75</v>
      </c>
    </row>
    <row r="16" customFormat="false" ht="15.75" hidden="false" customHeight="true" outlineLevel="0" collapsed="false">
      <c r="A16" s="57" t="n">
        <v>14</v>
      </c>
      <c r="B16" s="58" t="s">
        <v>113</v>
      </c>
      <c r="C16" s="59"/>
      <c r="D16" s="60"/>
      <c r="E16" s="46" t="str">
        <f aca="false">IF(SUM(LEN(tbl_sWGA[[#This Row],[Sample ID]])+LEN(tbl_sWGA[[#This Row],[Extraction ID]]))=0,"",_xlfn.CONCAT(exp_id,"_",tbl_sWGA[[#This Row],[Well]]))</f>
        <v/>
      </c>
      <c r="F16" s="61"/>
      <c r="G16" s="61"/>
      <c r="H16" s="61"/>
      <c r="I1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6" s="63"/>
    </row>
    <row r="17" customFormat="false" ht="15.75" hidden="false" customHeight="true" outlineLevel="0" collapsed="false">
      <c r="A17" s="57" t="n">
        <v>15</v>
      </c>
      <c r="B17" s="58" t="s">
        <v>114</v>
      </c>
      <c r="C17" s="59"/>
      <c r="D17" s="60"/>
      <c r="E17" s="46" t="str">
        <f aca="false">IF(SUM(LEN(tbl_sWGA[[#This Row],[Sample ID]])+LEN(tbl_sWGA[[#This Row],[Extraction ID]]))=0,"",_xlfn.CONCAT(exp_id,"_",tbl_sWGA[[#This Row],[Well]]))</f>
        <v/>
      </c>
      <c r="F17" s="61"/>
      <c r="G17" s="61"/>
      <c r="H17" s="61"/>
      <c r="I1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7" s="63"/>
    </row>
    <row r="18" customFormat="false" ht="15.75" hidden="false" customHeight="true" outlineLevel="0" collapsed="false">
      <c r="A18" s="57" t="n">
        <v>16</v>
      </c>
      <c r="B18" s="58" t="s">
        <v>115</v>
      </c>
      <c r="C18" s="59"/>
      <c r="D18" s="60"/>
      <c r="E18" s="46" t="str">
        <f aca="false">IF(SUM(LEN(tbl_sWGA[[#This Row],[Sample ID]])+LEN(tbl_sWGA[[#This Row],[Extraction ID]]))=0,"",_xlfn.CONCAT(exp_id,"_",tbl_sWGA[[#This Row],[Well]]))</f>
        <v/>
      </c>
      <c r="F18" s="61"/>
      <c r="G18" s="61"/>
      <c r="H18" s="61"/>
      <c r="I1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8" s="63"/>
    </row>
    <row r="19" customFormat="false" ht="15.75" hidden="false" customHeight="true" outlineLevel="0" collapsed="false">
      <c r="A19" s="57" t="n">
        <v>17</v>
      </c>
      <c r="B19" s="58" t="s">
        <v>116</v>
      </c>
      <c r="C19" s="59"/>
      <c r="D19" s="60"/>
      <c r="E19" s="46" t="str">
        <f aca="false">IF(SUM(LEN(tbl_sWGA[[#This Row],[Sample ID]])+LEN(tbl_sWGA[[#This Row],[Extraction ID]]))=0,"",_xlfn.CONCAT(exp_id,"_",tbl_sWGA[[#This Row],[Well]]))</f>
        <v/>
      </c>
      <c r="F19" s="61"/>
      <c r="G19" s="61"/>
      <c r="H19" s="61"/>
      <c r="I1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9" s="63"/>
    </row>
    <row r="20" customFormat="false" ht="15.75" hidden="false" customHeight="true" outlineLevel="0" collapsed="false">
      <c r="A20" s="57" t="n">
        <v>18</v>
      </c>
      <c r="B20" s="58" t="s">
        <v>117</v>
      </c>
      <c r="C20" s="59"/>
      <c r="D20" s="60"/>
      <c r="E20" s="46" t="str">
        <f aca="false">IF(SUM(LEN(tbl_sWGA[[#This Row],[Sample ID]])+LEN(tbl_sWGA[[#This Row],[Extraction ID]]))=0,"",_xlfn.CONCAT(exp_id,"_",tbl_sWGA[[#This Row],[Well]]))</f>
        <v/>
      </c>
      <c r="F20" s="61"/>
      <c r="G20" s="61"/>
      <c r="H20" s="61"/>
      <c r="I2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0" s="63"/>
    </row>
    <row r="21" customFormat="false" ht="15.75" hidden="false" customHeight="true" outlineLevel="0" collapsed="false">
      <c r="A21" s="57" t="n">
        <v>19</v>
      </c>
      <c r="B21" s="58" t="s">
        <v>118</v>
      </c>
      <c r="C21" s="59"/>
      <c r="D21" s="60"/>
      <c r="E21" s="46" t="str">
        <f aca="false">IF(SUM(LEN(tbl_sWGA[[#This Row],[Sample ID]])+LEN(tbl_sWGA[[#This Row],[Extraction ID]]))=0,"",_xlfn.CONCAT(exp_id,"_",tbl_sWGA[[#This Row],[Well]]))</f>
        <v/>
      </c>
      <c r="F21" s="61"/>
      <c r="G21" s="61"/>
      <c r="H21" s="61"/>
      <c r="I2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1" s="63"/>
    </row>
    <row r="22" customFormat="false" ht="15.75" hidden="false" customHeight="true" outlineLevel="0" collapsed="false">
      <c r="A22" s="57" t="n">
        <v>20</v>
      </c>
      <c r="B22" s="57" t="s">
        <v>119</v>
      </c>
      <c r="C22" s="59"/>
      <c r="D22" s="60"/>
      <c r="E22" s="46" t="str">
        <f aca="false">IF(SUM(LEN(tbl_sWGA[[#This Row],[Sample ID]])+LEN(tbl_sWGA[[#This Row],[Extraction ID]]))=0,"",_xlfn.CONCAT(exp_id,"_",tbl_sWGA[[#This Row],[Well]]))</f>
        <v/>
      </c>
      <c r="F22" s="61"/>
      <c r="G22" s="61"/>
      <c r="H22" s="61"/>
      <c r="I2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2" s="63"/>
    </row>
    <row r="23" customFormat="false" ht="15.75" hidden="false" customHeight="true" outlineLevel="0" collapsed="false">
      <c r="A23" s="57" t="n">
        <v>21</v>
      </c>
      <c r="B23" s="57" t="s">
        <v>120</v>
      </c>
      <c r="C23" s="59"/>
      <c r="D23" s="60"/>
      <c r="E23" s="46" t="str">
        <f aca="false">IF(SUM(LEN(tbl_sWGA[[#This Row],[Sample ID]])+LEN(tbl_sWGA[[#This Row],[Extraction ID]]))=0,"",_xlfn.CONCAT(exp_id,"_",tbl_sWGA[[#This Row],[Well]]))</f>
        <v/>
      </c>
      <c r="F23" s="61"/>
      <c r="G23" s="61"/>
      <c r="H23" s="61"/>
      <c r="I2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3" s="63"/>
    </row>
    <row r="24" customFormat="false" ht="15.75" hidden="false" customHeight="true" outlineLevel="0" collapsed="false">
      <c r="A24" s="57" t="n">
        <v>22</v>
      </c>
      <c r="B24" s="57" t="s">
        <v>121</v>
      </c>
      <c r="C24" s="59"/>
      <c r="D24" s="60"/>
      <c r="E24" s="46" t="str">
        <f aca="false">IF(SUM(LEN(tbl_sWGA[[#This Row],[Sample ID]])+LEN(tbl_sWGA[[#This Row],[Extraction ID]]))=0,"",_xlfn.CONCAT(exp_id,"_",tbl_sWGA[[#This Row],[Well]]))</f>
        <v/>
      </c>
      <c r="F24" s="61"/>
      <c r="G24" s="61"/>
      <c r="H24" s="61"/>
      <c r="I2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4" s="63"/>
    </row>
    <row r="25" customFormat="false" ht="15.75" hidden="false" customHeight="true" outlineLevel="0" collapsed="false">
      <c r="A25" s="57" t="n">
        <v>23</v>
      </c>
      <c r="B25" s="57" t="s">
        <v>122</v>
      </c>
      <c r="C25" s="59"/>
      <c r="D25" s="60"/>
      <c r="E25" s="46" t="str">
        <f aca="false">IF(SUM(LEN(tbl_sWGA[[#This Row],[Sample ID]])+LEN(tbl_sWGA[[#This Row],[Extraction ID]]))=0,"",_xlfn.CONCAT(exp_id,"_",tbl_sWGA[[#This Row],[Well]]))</f>
        <v/>
      </c>
      <c r="F25" s="61"/>
      <c r="G25" s="61"/>
      <c r="H25" s="61"/>
      <c r="I2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5" s="63"/>
    </row>
    <row r="26" customFormat="false" ht="15.75" hidden="false" customHeight="true" outlineLevel="0" collapsed="false">
      <c r="A26" s="57" t="n">
        <v>24</v>
      </c>
      <c r="B26" s="57" t="s">
        <v>123</v>
      </c>
      <c r="C26" s="59"/>
      <c r="D26" s="60"/>
      <c r="E26" s="46" t="str">
        <f aca="false">IF(SUM(LEN(tbl_sWGA[[#This Row],[Sample ID]])+LEN(tbl_sWGA[[#This Row],[Extraction ID]]))=0,"",_xlfn.CONCAT(exp_id,"_",tbl_sWGA[[#This Row],[Well]]))</f>
        <v/>
      </c>
      <c r="F26" s="61"/>
      <c r="G26" s="61"/>
      <c r="H26" s="61"/>
      <c r="I2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6" s="63"/>
    </row>
    <row r="27" customFormat="false" ht="15.75" hidden="false" customHeight="true" outlineLevel="0" collapsed="false">
      <c r="A27" s="57" t="n">
        <v>25</v>
      </c>
      <c r="B27" s="57" t="s">
        <v>124</v>
      </c>
      <c r="C27" s="59"/>
      <c r="D27" s="60"/>
      <c r="E27" s="46" t="str">
        <f aca="false">IF(SUM(LEN(tbl_sWGA[[#This Row],[Sample ID]])+LEN(tbl_sWGA[[#This Row],[Extraction ID]]))=0,"",_xlfn.CONCAT(exp_id,"_",tbl_sWGA[[#This Row],[Well]]))</f>
        <v/>
      </c>
      <c r="F27" s="61"/>
      <c r="G27" s="61"/>
      <c r="H27" s="61"/>
      <c r="I2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7" s="63"/>
    </row>
    <row r="28" customFormat="false" ht="15.75" hidden="false" customHeight="true" outlineLevel="0" collapsed="false">
      <c r="A28" s="57" t="n">
        <v>26</v>
      </c>
      <c r="B28" s="57" t="s">
        <v>125</v>
      </c>
      <c r="C28" s="59"/>
      <c r="D28" s="60"/>
      <c r="E28" s="46" t="str">
        <f aca="false">IF(SUM(LEN(tbl_sWGA[[#This Row],[Sample ID]])+LEN(tbl_sWGA[[#This Row],[Extraction ID]]))=0,"",_xlfn.CONCAT(exp_id,"_",tbl_sWGA[[#This Row],[Well]]))</f>
        <v/>
      </c>
      <c r="F28" s="61"/>
      <c r="G28" s="61"/>
      <c r="H28" s="61"/>
      <c r="I2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8" s="63"/>
    </row>
    <row r="29" customFormat="false" ht="15.75" hidden="false" customHeight="true" outlineLevel="0" collapsed="false">
      <c r="A29" s="57" t="n">
        <v>27</v>
      </c>
      <c r="B29" s="57" t="s">
        <v>126</v>
      </c>
      <c r="C29" s="59"/>
      <c r="D29" s="60"/>
      <c r="E29" s="46" t="str">
        <f aca="false">IF(SUM(LEN(tbl_sWGA[[#This Row],[Sample ID]])+LEN(tbl_sWGA[[#This Row],[Extraction ID]]))=0,"",_xlfn.CONCAT(exp_id,"_",tbl_sWGA[[#This Row],[Well]]))</f>
        <v/>
      </c>
      <c r="F29" s="61"/>
      <c r="G29" s="61"/>
      <c r="H29" s="61"/>
      <c r="I2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9" s="63"/>
    </row>
    <row r="30" customFormat="false" ht="15.75" hidden="false" customHeight="true" outlineLevel="0" collapsed="false">
      <c r="A30" s="57" t="n">
        <v>28</v>
      </c>
      <c r="B30" s="57" t="s">
        <v>127</v>
      </c>
      <c r="C30" s="59"/>
      <c r="D30" s="60"/>
      <c r="E30" s="46" t="str">
        <f aca="false">IF(SUM(LEN(tbl_sWGA[[#This Row],[Sample ID]])+LEN(tbl_sWGA[[#This Row],[Extraction ID]]))=0,"",_xlfn.CONCAT(exp_id,"_",tbl_sWGA[[#This Row],[Well]]))</f>
        <v/>
      </c>
      <c r="F30" s="61"/>
      <c r="G30" s="61"/>
      <c r="H30" s="61"/>
      <c r="I3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0" s="63"/>
    </row>
    <row r="31" customFormat="false" ht="15.75" hidden="false" customHeight="true" outlineLevel="0" collapsed="false">
      <c r="A31" s="57" t="n">
        <v>29</v>
      </c>
      <c r="B31" s="57" t="s">
        <v>128</v>
      </c>
      <c r="C31" s="59"/>
      <c r="D31" s="60"/>
      <c r="E31" s="46" t="str">
        <f aca="false">IF(SUM(LEN(tbl_sWGA[[#This Row],[Sample ID]])+LEN(tbl_sWGA[[#This Row],[Extraction ID]]))=0,"",_xlfn.CONCAT(exp_id,"_",tbl_sWGA[[#This Row],[Well]]))</f>
        <v/>
      </c>
      <c r="F31" s="61"/>
      <c r="G31" s="61"/>
      <c r="H31" s="61"/>
      <c r="I3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1" s="63"/>
    </row>
    <row r="32" customFormat="false" ht="15.75" hidden="false" customHeight="true" outlineLevel="0" collapsed="false">
      <c r="A32" s="57" t="n">
        <v>30</v>
      </c>
      <c r="B32" s="57" t="s">
        <v>129</v>
      </c>
      <c r="C32" s="59"/>
      <c r="D32" s="60"/>
      <c r="E32" s="46" t="str">
        <f aca="false">IF(SUM(LEN(tbl_sWGA[[#This Row],[Sample ID]])+LEN(tbl_sWGA[[#This Row],[Extraction ID]]))=0,"",_xlfn.CONCAT(exp_id,"_",tbl_sWGA[[#This Row],[Well]]))</f>
        <v/>
      </c>
      <c r="F32" s="61"/>
      <c r="G32" s="61"/>
      <c r="H32" s="61"/>
      <c r="I3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2" s="63"/>
    </row>
    <row r="33" customFormat="false" ht="15.75" hidden="false" customHeight="true" outlineLevel="0" collapsed="false">
      <c r="A33" s="57" t="n">
        <v>31</v>
      </c>
      <c r="B33" s="57" t="s">
        <v>130</v>
      </c>
      <c r="C33" s="59"/>
      <c r="D33" s="60"/>
      <c r="E33" s="46" t="str">
        <f aca="false">IF(SUM(LEN(tbl_sWGA[[#This Row],[Sample ID]])+LEN(tbl_sWGA[[#This Row],[Extraction ID]]))=0,"",_xlfn.CONCAT(exp_id,"_",tbl_sWGA[[#This Row],[Well]]))</f>
        <v/>
      </c>
      <c r="F33" s="61"/>
      <c r="G33" s="61"/>
      <c r="H33" s="61"/>
      <c r="I3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3" s="63"/>
    </row>
    <row r="34" customFormat="false" ht="15.75" hidden="false" customHeight="true" outlineLevel="0" collapsed="false">
      <c r="A34" s="57" t="n">
        <v>32</v>
      </c>
      <c r="B34" s="57" t="s">
        <v>131</v>
      </c>
      <c r="C34" s="59"/>
      <c r="D34" s="60"/>
      <c r="E34" s="46" t="str">
        <f aca="false">IF(SUM(LEN(tbl_sWGA[[#This Row],[Sample ID]])+LEN(tbl_sWGA[[#This Row],[Extraction ID]]))=0,"",_xlfn.CONCAT(exp_id,"_",tbl_sWGA[[#This Row],[Well]]))</f>
        <v/>
      </c>
      <c r="F34" s="61"/>
      <c r="G34" s="61"/>
      <c r="H34" s="61"/>
      <c r="I3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4" s="63"/>
    </row>
    <row r="35" customFormat="false" ht="15.75" hidden="false" customHeight="true" outlineLevel="0" collapsed="false">
      <c r="A35" s="57" t="n">
        <v>33</v>
      </c>
      <c r="B35" s="57" t="s">
        <v>132</v>
      </c>
      <c r="C35" s="59"/>
      <c r="D35" s="60"/>
      <c r="E35" s="46" t="str">
        <f aca="false">IF(SUM(LEN(tbl_sWGA[[#This Row],[Sample ID]])+LEN(tbl_sWGA[[#This Row],[Extraction ID]]))=0,"",_xlfn.CONCAT(exp_id,"_",tbl_sWGA[[#This Row],[Well]]))</f>
        <v/>
      </c>
      <c r="F35" s="61"/>
      <c r="G35" s="61"/>
      <c r="H35" s="61"/>
      <c r="I3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5" s="63"/>
    </row>
    <row r="36" customFormat="false" ht="15.75" hidden="false" customHeight="true" outlineLevel="0" collapsed="false">
      <c r="A36" s="57" t="n">
        <v>34</v>
      </c>
      <c r="B36" s="57" t="s">
        <v>133</v>
      </c>
      <c r="C36" s="59"/>
      <c r="D36" s="60"/>
      <c r="E36" s="46" t="str">
        <f aca="false">IF(SUM(LEN(tbl_sWGA[[#This Row],[Sample ID]])+LEN(tbl_sWGA[[#This Row],[Extraction ID]]))=0,"",_xlfn.CONCAT(exp_id,"_",tbl_sWGA[[#This Row],[Well]]))</f>
        <v/>
      </c>
      <c r="F36" s="61"/>
      <c r="G36" s="61"/>
      <c r="H36" s="61"/>
      <c r="I3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6" s="63"/>
    </row>
    <row r="37" customFormat="false" ht="15.75" hidden="false" customHeight="true" outlineLevel="0" collapsed="false">
      <c r="A37" s="57" t="n">
        <v>35</v>
      </c>
      <c r="B37" s="57" t="s">
        <v>134</v>
      </c>
      <c r="C37" s="59"/>
      <c r="D37" s="60"/>
      <c r="E37" s="46" t="str">
        <f aca="false">IF(SUM(LEN(tbl_sWGA[[#This Row],[Sample ID]])+LEN(tbl_sWGA[[#This Row],[Extraction ID]]))=0,"",_xlfn.CONCAT(exp_id,"_",tbl_sWGA[[#This Row],[Well]]))</f>
        <v/>
      </c>
      <c r="F37" s="61"/>
      <c r="G37" s="61"/>
      <c r="H37" s="61"/>
      <c r="I3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7" s="63"/>
    </row>
    <row r="38" customFormat="false" ht="15.75" hidden="false" customHeight="true" outlineLevel="0" collapsed="false">
      <c r="A38" s="57" t="n">
        <v>36</v>
      </c>
      <c r="B38" s="57" t="s">
        <v>135</v>
      </c>
      <c r="C38" s="59"/>
      <c r="D38" s="60"/>
      <c r="E38" s="46" t="str">
        <f aca="false">IF(SUM(LEN(tbl_sWGA[[#This Row],[Sample ID]])+LEN(tbl_sWGA[[#This Row],[Extraction ID]]))=0,"",_xlfn.CONCAT(exp_id,"_",tbl_sWGA[[#This Row],[Well]]))</f>
        <v/>
      </c>
      <c r="F38" s="61"/>
      <c r="G38" s="61"/>
      <c r="H38" s="61"/>
      <c r="I3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8" s="63"/>
    </row>
    <row r="39" customFormat="false" ht="15.75" hidden="false" customHeight="true" outlineLevel="0" collapsed="false">
      <c r="A39" s="57" t="n">
        <v>37</v>
      </c>
      <c r="B39" s="57" t="s">
        <v>136</v>
      </c>
      <c r="C39" s="59"/>
      <c r="D39" s="60"/>
      <c r="E39" s="46" t="str">
        <f aca="false">IF(SUM(LEN(tbl_sWGA[[#This Row],[Sample ID]])+LEN(tbl_sWGA[[#This Row],[Extraction ID]]))=0,"",_xlfn.CONCAT(exp_id,"_",tbl_sWGA[[#This Row],[Well]]))</f>
        <v/>
      </c>
      <c r="F39" s="61"/>
      <c r="G39" s="61"/>
      <c r="H39" s="61"/>
      <c r="I3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9" s="63"/>
    </row>
    <row r="40" customFormat="false" ht="15.75" hidden="false" customHeight="true" outlineLevel="0" collapsed="false">
      <c r="A40" s="57" t="n">
        <v>38</v>
      </c>
      <c r="B40" s="57" t="s">
        <v>137</v>
      </c>
      <c r="C40" s="59"/>
      <c r="D40" s="60"/>
      <c r="E40" s="46" t="str">
        <f aca="false">IF(SUM(LEN(tbl_sWGA[[#This Row],[Sample ID]])+LEN(tbl_sWGA[[#This Row],[Extraction ID]]))=0,"",_xlfn.CONCAT(exp_id,"_",tbl_sWGA[[#This Row],[Well]]))</f>
        <v/>
      </c>
      <c r="F40" s="61"/>
      <c r="G40" s="61"/>
      <c r="H40" s="61"/>
      <c r="I4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0" s="63"/>
    </row>
    <row r="41" customFormat="false" ht="15.75" hidden="false" customHeight="true" outlineLevel="0" collapsed="false">
      <c r="A41" s="57" t="n">
        <v>39</v>
      </c>
      <c r="B41" s="57" t="s">
        <v>138</v>
      </c>
      <c r="C41" s="59"/>
      <c r="D41" s="60"/>
      <c r="E41" s="46" t="str">
        <f aca="false">IF(SUM(LEN(tbl_sWGA[[#This Row],[Sample ID]])+LEN(tbl_sWGA[[#This Row],[Extraction ID]]))=0,"",_xlfn.CONCAT(exp_id,"_",tbl_sWGA[[#This Row],[Well]]))</f>
        <v/>
      </c>
      <c r="F41" s="61"/>
      <c r="G41" s="61"/>
      <c r="H41" s="61"/>
      <c r="I4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1" s="63"/>
    </row>
    <row r="42" customFormat="false" ht="15.75" hidden="false" customHeight="true" outlineLevel="0" collapsed="false">
      <c r="A42" s="57" t="n">
        <v>40</v>
      </c>
      <c r="B42" s="57" t="s">
        <v>139</v>
      </c>
      <c r="C42" s="59"/>
      <c r="D42" s="60"/>
      <c r="E42" s="46" t="str">
        <f aca="false">IF(SUM(LEN(tbl_sWGA[[#This Row],[Sample ID]])+LEN(tbl_sWGA[[#This Row],[Extraction ID]]))=0,"",_xlfn.CONCAT(exp_id,"_",tbl_sWGA[[#This Row],[Well]]))</f>
        <v/>
      </c>
      <c r="F42" s="61"/>
      <c r="G42" s="61"/>
      <c r="H42" s="61"/>
      <c r="I4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2" s="63"/>
    </row>
    <row r="43" customFormat="false" ht="15.75" hidden="false" customHeight="true" outlineLevel="0" collapsed="false">
      <c r="A43" s="57" t="n">
        <v>41</v>
      </c>
      <c r="B43" s="57" t="s">
        <v>140</v>
      </c>
      <c r="C43" s="59"/>
      <c r="D43" s="60"/>
      <c r="E43" s="46" t="str">
        <f aca="false">IF(SUM(LEN(tbl_sWGA[[#This Row],[Sample ID]])+LEN(tbl_sWGA[[#This Row],[Extraction ID]]))=0,"",_xlfn.CONCAT(exp_id,"_",tbl_sWGA[[#This Row],[Well]]))</f>
        <v/>
      </c>
      <c r="F43" s="61"/>
      <c r="G43" s="61"/>
      <c r="H43" s="61"/>
      <c r="I4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3" s="63"/>
    </row>
    <row r="44" customFormat="false" ht="15.75" hidden="false" customHeight="true" outlineLevel="0" collapsed="false">
      <c r="A44" s="57" t="n">
        <v>42</v>
      </c>
      <c r="B44" s="57" t="s">
        <v>141</v>
      </c>
      <c r="C44" s="59"/>
      <c r="D44" s="60"/>
      <c r="E44" s="46" t="str">
        <f aca="false">IF(SUM(LEN(tbl_sWGA[[#This Row],[Sample ID]])+LEN(tbl_sWGA[[#This Row],[Extraction ID]]))=0,"",_xlfn.CONCAT(exp_id,"_",tbl_sWGA[[#This Row],[Well]]))</f>
        <v/>
      </c>
      <c r="F44" s="61"/>
      <c r="G44" s="61"/>
      <c r="H44" s="61"/>
      <c r="I4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4" s="63"/>
    </row>
    <row r="45" customFormat="false" ht="15.75" hidden="false" customHeight="true" outlineLevel="0" collapsed="false">
      <c r="A45" s="57" t="n">
        <v>43</v>
      </c>
      <c r="B45" s="57" t="s">
        <v>142</v>
      </c>
      <c r="C45" s="59"/>
      <c r="D45" s="60"/>
      <c r="E45" s="46" t="str">
        <f aca="false">IF(SUM(LEN(tbl_sWGA[[#This Row],[Sample ID]])+LEN(tbl_sWGA[[#This Row],[Extraction ID]]))=0,"",_xlfn.CONCAT(exp_id,"_",tbl_sWGA[[#This Row],[Well]]))</f>
        <v/>
      </c>
      <c r="F45" s="61"/>
      <c r="G45" s="61"/>
      <c r="H45" s="61"/>
      <c r="I4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5" s="63"/>
    </row>
    <row r="46" customFormat="false" ht="15.75" hidden="false" customHeight="true" outlineLevel="0" collapsed="false">
      <c r="A46" s="57" t="n">
        <v>44</v>
      </c>
      <c r="B46" s="57" t="s">
        <v>143</v>
      </c>
      <c r="C46" s="59"/>
      <c r="D46" s="60"/>
      <c r="E46" s="46" t="str">
        <f aca="false">IF(SUM(LEN(tbl_sWGA[[#This Row],[Sample ID]])+LEN(tbl_sWGA[[#This Row],[Extraction ID]]))=0,"",_xlfn.CONCAT(exp_id,"_",tbl_sWGA[[#This Row],[Well]]))</f>
        <v/>
      </c>
      <c r="F46" s="61"/>
      <c r="G46" s="61"/>
      <c r="H46" s="61"/>
      <c r="I4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6" s="63"/>
    </row>
    <row r="47" customFormat="false" ht="15.75" hidden="false" customHeight="true" outlineLevel="0" collapsed="false">
      <c r="A47" s="57" t="n">
        <v>45</v>
      </c>
      <c r="B47" s="57" t="s">
        <v>144</v>
      </c>
      <c r="C47" s="59"/>
      <c r="D47" s="60"/>
      <c r="E47" s="46" t="str">
        <f aca="false">IF(SUM(LEN(tbl_sWGA[[#This Row],[Sample ID]])+LEN(tbl_sWGA[[#This Row],[Extraction ID]]))=0,"",_xlfn.CONCAT(exp_id,"_",tbl_sWGA[[#This Row],[Well]]))</f>
        <v/>
      </c>
      <c r="F47" s="61"/>
      <c r="G47" s="61"/>
      <c r="H47" s="61"/>
      <c r="I4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7" s="63"/>
    </row>
    <row r="48" customFormat="false" ht="15.75" hidden="false" customHeight="true" outlineLevel="0" collapsed="false">
      <c r="A48" s="57" t="n">
        <v>46</v>
      </c>
      <c r="B48" s="57" t="s">
        <v>145</v>
      </c>
      <c r="C48" s="59"/>
      <c r="D48" s="60"/>
      <c r="E48" s="46" t="str">
        <f aca="false">IF(SUM(LEN(tbl_sWGA[[#This Row],[Sample ID]])+LEN(tbl_sWGA[[#This Row],[Extraction ID]]))=0,"",_xlfn.CONCAT(exp_id,"_",tbl_sWGA[[#This Row],[Well]]))</f>
        <v/>
      </c>
      <c r="F48" s="61"/>
      <c r="G48" s="61"/>
      <c r="H48" s="61"/>
      <c r="I4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8" s="63"/>
    </row>
    <row r="49" customFormat="false" ht="15.75" hidden="false" customHeight="true" outlineLevel="0" collapsed="false">
      <c r="A49" s="57" t="n">
        <v>47</v>
      </c>
      <c r="B49" s="57" t="s">
        <v>146</v>
      </c>
      <c r="C49" s="59"/>
      <c r="D49" s="60"/>
      <c r="E49" s="46" t="str">
        <f aca="false">IF(SUM(LEN(tbl_sWGA[[#This Row],[Sample ID]])+LEN(tbl_sWGA[[#This Row],[Extraction ID]]))=0,"",_xlfn.CONCAT(exp_id,"_",tbl_sWGA[[#This Row],[Well]]))</f>
        <v/>
      </c>
      <c r="F49" s="61"/>
      <c r="G49" s="61"/>
      <c r="H49" s="61"/>
      <c r="I4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9" s="63"/>
    </row>
    <row r="50" customFormat="false" ht="15.75" hidden="false" customHeight="true" outlineLevel="0" collapsed="false">
      <c r="A50" s="57" t="n">
        <v>48</v>
      </c>
      <c r="B50" s="57" t="s">
        <v>147</v>
      </c>
      <c r="C50" s="59"/>
      <c r="D50" s="60"/>
      <c r="E50" s="46" t="str">
        <f aca="false">IF(SUM(LEN(tbl_sWGA[[#This Row],[Sample ID]])+LEN(tbl_sWGA[[#This Row],[Extraction ID]]))=0,"",_xlfn.CONCAT(exp_id,"_",tbl_sWGA[[#This Row],[Well]]))</f>
        <v/>
      </c>
      <c r="F50" s="61"/>
      <c r="G50" s="61"/>
      <c r="H50" s="61"/>
      <c r="I5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0" s="63"/>
    </row>
    <row r="51" customFormat="false" ht="15.75" hidden="false" customHeight="true" outlineLevel="0" collapsed="false">
      <c r="A51" s="57" t="n">
        <v>49</v>
      </c>
      <c r="B51" s="57" t="s">
        <v>148</v>
      </c>
      <c r="C51" s="59"/>
      <c r="D51" s="60"/>
      <c r="E51" s="46" t="str">
        <f aca="false">IF(SUM(LEN(tbl_sWGA[[#This Row],[Sample ID]])+LEN(tbl_sWGA[[#This Row],[Extraction ID]]))=0,"",_xlfn.CONCAT(exp_id,"_",tbl_sWGA[[#This Row],[Well]]))</f>
        <v/>
      </c>
      <c r="F51" s="61"/>
      <c r="G51" s="61"/>
      <c r="H51" s="61"/>
      <c r="I5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1" s="63"/>
    </row>
    <row r="52" customFormat="false" ht="15.75" hidden="false" customHeight="true" outlineLevel="0" collapsed="false">
      <c r="A52" s="57" t="n">
        <v>50</v>
      </c>
      <c r="B52" s="57" t="s">
        <v>149</v>
      </c>
      <c r="C52" s="59"/>
      <c r="D52" s="60"/>
      <c r="E52" s="46" t="str">
        <f aca="false">IF(SUM(LEN(tbl_sWGA[[#This Row],[Sample ID]])+LEN(tbl_sWGA[[#This Row],[Extraction ID]]))=0,"",_xlfn.CONCAT(exp_id,"_",tbl_sWGA[[#This Row],[Well]]))</f>
        <v/>
      </c>
      <c r="F52" s="61"/>
      <c r="G52" s="61"/>
      <c r="H52" s="61"/>
      <c r="I5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2" s="63"/>
    </row>
    <row r="53" customFormat="false" ht="15.75" hidden="false" customHeight="true" outlineLevel="0" collapsed="false">
      <c r="A53" s="57" t="n">
        <v>51</v>
      </c>
      <c r="B53" s="57" t="s">
        <v>150</v>
      </c>
      <c r="C53" s="59"/>
      <c r="D53" s="60"/>
      <c r="E53" s="46" t="str">
        <f aca="false">IF(SUM(LEN(tbl_sWGA[[#This Row],[Sample ID]])+LEN(tbl_sWGA[[#This Row],[Extraction ID]]))=0,"",_xlfn.CONCAT(exp_id,"_",tbl_sWGA[[#This Row],[Well]]))</f>
        <v/>
      </c>
      <c r="F53" s="61"/>
      <c r="G53" s="61"/>
      <c r="H53" s="61"/>
      <c r="I5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3" s="63"/>
    </row>
    <row r="54" customFormat="false" ht="15.75" hidden="false" customHeight="true" outlineLevel="0" collapsed="false">
      <c r="A54" s="57" t="n">
        <v>52</v>
      </c>
      <c r="B54" s="57" t="s">
        <v>151</v>
      </c>
      <c r="C54" s="59"/>
      <c r="D54" s="60"/>
      <c r="E54" s="46" t="str">
        <f aca="false">IF(SUM(LEN(tbl_sWGA[[#This Row],[Sample ID]])+LEN(tbl_sWGA[[#This Row],[Extraction ID]]))=0,"",_xlfn.CONCAT(exp_id,"_",tbl_sWGA[[#This Row],[Well]]))</f>
        <v/>
      </c>
      <c r="F54" s="61"/>
      <c r="G54" s="61"/>
      <c r="H54" s="61"/>
      <c r="I5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4" s="63"/>
    </row>
    <row r="55" customFormat="false" ht="15.75" hidden="false" customHeight="true" outlineLevel="0" collapsed="false">
      <c r="A55" s="57" t="n">
        <v>53</v>
      </c>
      <c r="B55" s="57" t="s">
        <v>152</v>
      </c>
      <c r="C55" s="59"/>
      <c r="D55" s="60"/>
      <c r="E55" s="46" t="str">
        <f aca="false">IF(SUM(LEN(tbl_sWGA[[#This Row],[Sample ID]])+LEN(tbl_sWGA[[#This Row],[Extraction ID]]))=0,"",_xlfn.CONCAT(exp_id,"_",tbl_sWGA[[#This Row],[Well]]))</f>
        <v/>
      </c>
      <c r="F55" s="61"/>
      <c r="G55" s="61"/>
      <c r="H55" s="61"/>
      <c r="I5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5" s="63"/>
    </row>
    <row r="56" customFormat="false" ht="15.75" hidden="false" customHeight="true" outlineLevel="0" collapsed="false">
      <c r="A56" s="57" t="n">
        <v>54</v>
      </c>
      <c r="B56" s="57" t="s">
        <v>153</v>
      </c>
      <c r="C56" s="59"/>
      <c r="D56" s="60"/>
      <c r="E56" s="46" t="str">
        <f aca="false">IF(SUM(LEN(tbl_sWGA[[#This Row],[Sample ID]])+LEN(tbl_sWGA[[#This Row],[Extraction ID]]))=0,"",_xlfn.CONCAT(exp_id,"_",tbl_sWGA[[#This Row],[Well]]))</f>
        <v/>
      </c>
      <c r="F56" s="61"/>
      <c r="G56" s="61"/>
      <c r="H56" s="61"/>
      <c r="I5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6" s="63"/>
    </row>
    <row r="57" customFormat="false" ht="15.75" hidden="false" customHeight="true" outlineLevel="0" collapsed="false">
      <c r="A57" s="57" t="n">
        <v>55</v>
      </c>
      <c r="B57" s="57" t="s">
        <v>154</v>
      </c>
      <c r="C57" s="59"/>
      <c r="D57" s="60"/>
      <c r="E57" s="46" t="str">
        <f aca="false">IF(SUM(LEN(tbl_sWGA[[#This Row],[Sample ID]])+LEN(tbl_sWGA[[#This Row],[Extraction ID]]))=0,"",_xlfn.CONCAT(exp_id,"_",tbl_sWGA[[#This Row],[Well]]))</f>
        <v/>
      </c>
      <c r="F57" s="61"/>
      <c r="G57" s="61"/>
      <c r="H57" s="61"/>
      <c r="I5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7" s="63"/>
    </row>
    <row r="58" customFormat="false" ht="15.75" hidden="false" customHeight="true" outlineLevel="0" collapsed="false">
      <c r="A58" s="57" t="n">
        <v>56</v>
      </c>
      <c r="B58" s="57" t="s">
        <v>155</v>
      </c>
      <c r="C58" s="59"/>
      <c r="D58" s="60"/>
      <c r="E58" s="46" t="str">
        <f aca="false">IF(SUM(LEN(tbl_sWGA[[#This Row],[Sample ID]])+LEN(tbl_sWGA[[#This Row],[Extraction ID]]))=0,"",_xlfn.CONCAT(exp_id,"_",tbl_sWGA[[#This Row],[Well]]))</f>
        <v/>
      </c>
      <c r="F58" s="61"/>
      <c r="G58" s="61"/>
      <c r="H58" s="61"/>
      <c r="I5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8" s="63"/>
    </row>
    <row r="59" customFormat="false" ht="15.75" hidden="false" customHeight="true" outlineLevel="0" collapsed="false">
      <c r="A59" s="57" t="n">
        <v>57</v>
      </c>
      <c r="B59" s="57" t="s">
        <v>156</v>
      </c>
      <c r="C59" s="59"/>
      <c r="D59" s="60"/>
      <c r="E59" s="46" t="str">
        <f aca="false">IF(SUM(LEN(tbl_sWGA[[#This Row],[Sample ID]])+LEN(tbl_sWGA[[#This Row],[Extraction ID]]))=0,"",_xlfn.CONCAT(exp_id,"_",tbl_sWGA[[#This Row],[Well]]))</f>
        <v/>
      </c>
      <c r="F59" s="61"/>
      <c r="G59" s="61"/>
      <c r="H59" s="61"/>
      <c r="I5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9" s="63"/>
    </row>
    <row r="60" customFormat="false" ht="15.75" hidden="false" customHeight="true" outlineLevel="0" collapsed="false">
      <c r="A60" s="57" t="n">
        <v>58</v>
      </c>
      <c r="B60" s="57" t="s">
        <v>157</v>
      </c>
      <c r="C60" s="59"/>
      <c r="D60" s="60"/>
      <c r="E60" s="46" t="str">
        <f aca="false">IF(SUM(LEN(tbl_sWGA[[#This Row],[Sample ID]])+LEN(tbl_sWGA[[#This Row],[Extraction ID]]))=0,"",_xlfn.CONCAT(exp_id,"_",tbl_sWGA[[#This Row],[Well]]))</f>
        <v/>
      </c>
      <c r="F60" s="61"/>
      <c r="G60" s="61"/>
      <c r="H60" s="61"/>
      <c r="I6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0" s="63"/>
    </row>
    <row r="61" customFormat="false" ht="15.75" hidden="false" customHeight="true" outlineLevel="0" collapsed="false">
      <c r="A61" s="57" t="n">
        <v>59</v>
      </c>
      <c r="B61" s="57" t="s">
        <v>158</v>
      </c>
      <c r="C61" s="59"/>
      <c r="D61" s="60"/>
      <c r="E61" s="46" t="str">
        <f aca="false">IF(SUM(LEN(tbl_sWGA[[#This Row],[Sample ID]])+LEN(tbl_sWGA[[#This Row],[Extraction ID]]))=0,"",_xlfn.CONCAT(exp_id,"_",tbl_sWGA[[#This Row],[Well]]))</f>
        <v/>
      </c>
      <c r="F61" s="61"/>
      <c r="G61" s="61"/>
      <c r="H61" s="61"/>
      <c r="I6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1" s="63"/>
    </row>
    <row r="62" customFormat="false" ht="15.75" hidden="false" customHeight="true" outlineLevel="0" collapsed="false">
      <c r="A62" s="57" t="n">
        <v>60</v>
      </c>
      <c r="B62" s="57" t="s">
        <v>159</v>
      </c>
      <c r="C62" s="59"/>
      <c r="D62" s="60"/>
      <c r="E62" s="46" t="str">
        <f aca="false">IF(SUM(LEN(tbl_sWGA[[#This Row],[Sample ID]])+LEN(tbl_sWGA[[#This Row],[Extraction ID]]))=0,"",_xlfn.CONCAT(exp_id,"_",tbl_sWGA[[#This Row],[Well]]))</f>
        <v/>
      </c>
      <c r="F62" s="61"/>
      <c r="G62" s="61"/>
      <c r="H62" s="61"/>
      <c r="I6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2" s="63"/>
    </row>
    <row r="63" customFormat="false" ht="15.75" hidden="false" customHeight="true" outlineLevel="0" collapsed="false">
      <c r="A63" s="57" t="n">
        <v>61</v>
      </c>
      <c r="B63" s="57" t="s">
        <v>160</v>
      </c>
      <c r="C63" s="59"/>
      <c r="D63" s="60"/>
      <c r="E63" s="46" t="str">
        <f aca="false">IF(SUM(LEN(tbl_sWGA[[#This Row],[Sample ID]])+LEN(tbl_sWGA[[#This Row],[Extraction ID]]))=0,"",_xlfn.CONCAT(exp_id,"_",tbl_sWGA[[#This Row],[Well]]))</f>
        <v/>
      </c>
      <c r="F63" s="61"/>
      <c r="G63" s="61"/>
      <c r="H63" s="61"/>
      <c r="I6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3" s="63"/>
    </row>
    <row r="64" customFormat="false" ht="15.75" hidden="false" customHeight="true" outlineLevel="0" collapsed="false">
      <c r="A64" s="57" t="n">
        <v>62</v>
      </c>
      <c r="B64" s="57" t="s">
        <v>161</v>
      </c>
      <c r="C64" s="59"/>
      <c r="D64" s="60"/>
      <c r="E64" s="46" t="str">
        <f aca="false">IF(SUM(LEN(tbl_sWGA[[#This Row],[Sample ID]])+LEN(tbl_sWGA[[#This Row],[Extraction ID]]))=0,"",_xlfn.CONCAT(exp_id,"_",tbl_sWGA[[#This Row],[Well]]))</f>
        <v/>
      </c>
      <c r="F64" s="61"/>
      <c r="G64" s="61"/>
      <c r="H64" s="61"/>
      <c r="I6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4" s="63"/>
    </row>
    <row r="65" customFormat="false" ht="15.75" hidden="false" customHeight="true" outlineLevel="0" collapsed="false">
      <c r="A65" s="57" t="n">
        <v>63</v>
      </c>
      <c r="B65" s="57" t="s">
        <v>162</v>
      </c>
      <c r="C65" s="59"/>
      <c r="D65" s="60"/>
      <c r="E65" s="46" t="str">
        <f aca="false">IF(SUM(LEN(tbl_sWGA[[#This Row],[Sample ID]])+LEN(tbl_sWGA[[#This Row],[Extraction ID]]))=0,"",_xlfn.CONCAT(exp_id,"_",tbl_sWGA[[#This Row],[Well]]))</f>
        <v/>
      </c>
      <c r="F65" s="61"/>
      <c r="G65" s="61"/>
      <c r="H65" s="61"/>
      <c r="I6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5" s="63"/>
    </row>
    <row r="66" customFormat="false" ht="15.75" hidden="false" customHeight="true" outlineLevel="0" collapsed="false">
      <c r="A66" s="57" t="n">
        <v>64</v>
      </c>
      <c r="B66" s="57" t="s">
        <v>163</v>
      </c>
      <c r="C66" s="59"/>
      <c r="D66" s="60"/>
      <c r="E66" s="46" t="str">
        <f aca="false">IF(SUM(LEN(tbl_sWGA[[#This Row],[Sample ID]])+LEN(tbl_sWGA[[#This Row],[Extraction ID]]))=0,"",_xlfn.CONCAT(exp_id,"_",tbl_sWGA[[#This Row],[Well]]))</f>
        <v/>
      </c>
      <c r="F66" s="61"/>
      <c r="G66" s="61"/>
      <c r="H66" s="61"/>
      <c r="I6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6" s="63"/>
    </row>
    <row r="67" customFormat="false" ht="15.75" hidden="false" customHeight="true" outlineLevel="0" collapsed="false">
      <c r="A67" s="57" t="n">
        <v>65</v>
      </c>
      <c r="B67" s="57" t="s">
        <v>164</v>
      </c>
      <c r="C67" s="59"/>
      <c r="D67" s="60"/>
      <c r="E67" s="46" t="str">
        <f aca="false">IF(SUM(LEN(tbl_sWGA[[#This Row],[Sample ID]])+LEN(tbl_sWGA[[#This Row],[Extraction ID]]))=0,"",_xlfn.CONCAT(exp_id,"_",tbl_sWGA[[#This Row],[Well]]))</f>
        <v/>
      </c>
      <c r="F67" s="61"/>
      <c r="G67" s="61"/>
      <c r="H67" s="61"/>
      <c r="I6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7" s="63"/>
    </row>
    <row r="68" customFormat="false" ht="15.75" hidden="false" customHeight="true" outlineLevel="0" collapsed="false">
      <c r="A68" s="57" t="n">
        <v>66</v>
      </c>
      <c r="B68" s="57" t="s">
        <v>165</v>
      </c>
      <c r="C68" s="59"/>
      <c r="D68" s="60"/>
      <c r="E68" s="46" t="str">
        <f aca="false">IF(SUM(LEN(tbl_sWGA[[#This Row],[Sample ID]])+LEN(tbl_sWGA[[#This Row],[Extraction ID]]))=0,"",_xlfn.CONCAT(exp_id,"_",tbl_sWGA[[#This Row],[Well]]))</f>
        <v/>
      </c>
      <c r="F68" s="61"/>
      <c r="G68" s="61"/>
      <c r="H68" s="61"/>
      <c r="I6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8" s="63"/>
    </row>
    <row r="69" customFormat="false" ht="15.75" hidden="false" customHeight="true" outlineLevel="0" collapsed="false">
      <c r="A69" s="57" t="n">
        <v>67</v>
      </c>
      <c r="B69" s="57" t="s">
        <v>166</v>
      </c>
      <c r="C69" s="59"/>
      <c r="D69" s="60"/>
      <c r="E69" s="46" t="str">
        <f aca="false">IF(SUM(LEN(tbl_sWGA[[#This Row],[Sample ID]])+LEN(tbl_sWGA[[#This Row],[Extraction ID]]))=0,"",_xlfn.CONCAT(exp_id,"_",tbl_sWGA[[#This Row],[Well]]))</f>
        <v/>
      </c>
      <c r="F69" s="61"/>
      <c r="G69" s="61"/>
      <c r="H69" s="61"/>
      <c r="I6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9" s="63"/>
    </row>
    <row r="70" customFormat="false" ht="15.75" hidden="false" customHeight="true" outlineLevel="0" collapsed="false">
      <c r="A70" s="57" t="n">
        <v>68</v>
      </c>
      <c r="B70" s="57" t="s">
        <v>167</v>
      </c>
      <c r="C70" s="59"/>
      <c r="D70" s="60"/>
      <c r="E70" s="46" t="str">
        <f aca="false">IF(SUM(LEN(tbl_sWGA[[#This Row],[Sample ID]])+LEN(tbl_sWGA[[#This Row],[Extraction ID]]))=0,"",_xlfn.CONCAT(exp_id,"_",tbl_sWGA[[#This Row],[Well]]))</f>
        <v/>
      </c>
      <c r="F70" s="61"/>
      <c r="G70" s="61"/>
      <c r="H70" s="61"/>
      <c r="I7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0" s="63"/>
    </row>
    <row r="71" customFormat="false" ht="15.75" hidden="false" customHeight="true" outlineLevel="0" collapsed="false">
      <c r="A71" s="57" t="n">
        <v>69</v>
      </c>
      <c r="B71" s="57" t="s">
        <v>168</v>
      </c>
      <c r="C71" s="59"/>
      <c r="D71" s="60"/>
      <c r="E71" s="46" t="str">
        <f aca="false">IF(SUM(LEN(tbl_sWGA[[#This Row],[Sample ID]])+LEN(tbl_sWGA[[#This Row],[Extraction ID]]))=0,"",_xlfn.CONCAT(exp_id,"_",tbl_sWGA[[#This Row],[Well]]))</f>
        <v/>
      </c>
      <c r="F71" s="61"/>
      <c r="G71" s="61"/>
      <c r="H71" s="61"/>
      <c r="I7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1" s="63"/>
    </row>
    <row r="72" customFormat="false" ht="15.75" hidden="false" customHeight="true" outlineLevel="0" collapsed="false">
      <c r="A72" s="57" t="n">
        <v>70</v>
      </c>
      <c r="B72" s="57" t="s">
        <v>169</v>
      </c>
      <c r="C72" s="59"/>
      <c r="D72" s="60"/>
      <c r="E72" s="46" t="str">
        <f aca="false">IF(SUM(LEN(tbl_sWGA[[#This Row],[Sample ID]])+LEN(tbl_sWGA[[#This Row],[Extraction ID]]))=0,"",_xlfn.CONCAT(exp_id,"_",tbl_sWGA[[#This Row],[Well]]))</f>
        <v/>
      </c>
      <c r="F72" s="61"/>
      <c r="G72" s="61"/>
      <c r="H72" s="61"/>
      <c r="I7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2" s="63"/>
    </row>
    <row r="73" customFormat="false" ht="15.75" hidden="false" customHeight="true" outlineLevel="0" collapsed="false">
      <c r="A73" s="57" t="n">
        <v>71</v>
      </c>
      <c r="B73" s="57" t="s">
        <v>170</v>
      </c>
      <c r="C73" s="59"/>
      <c r="D73" s="60"/>
      <c r="E73" s="46" t="str">
        <f aca="false">IF(SUM(LEN(tbl_sWGA[[#This Row],[Sample ID]])+LEN(tbl_sWGA[[#This Row],[Extraction ID]]))=0,"",_xlfn.CONCAT(exp_id,"_",tbl_sWGA[[#This Row],[Well]]))</f>
        <v/>
      </c>
      <c r="F73" s="61"/>
      <c r="G73" s="61"/>
      <c r="H73" s="61"/>
      <c r="I7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3" s="63"/>
    </row>
    <row r="74" customFormat="false" ht="15.75" hidden="false" customHeight="true" outlineLevel="0" collapsed="false">
      <c r="A74" s="57" t="n">
        <v>72</v>
      </c>
      <c r="B74" s="57" t="s">
        <v>171</v>
      </c>
      <c r="C74" s="59"/>
      <c r="D74" s="60"/>
      <c r="E74" s="46" t="str">
        <f aca="false">IF(SUM(LEN(tbl_sWGA[[#This Row],[Sample ID]])+LEN(tbl_sWGA[[#This Row],[Extraction ID]]))=0,"",_xlfn.CONCAT(exp_id,"_",tbl_sWGA[[#This Row],[Well]]))</f>
        <v/>
      </c>
      <c r="F74" s="61"/>
      <c r="G74" s="61"/>
      <c r="H74" s="61"/>
      <c r="I7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4" s="63"/>
    </row>
    <row r="75" customFormat="false" ht="15.75" hidden="false" customHeight="true" outlineLevel="0" collapsed="false">
      <c r="A75" s="57" t="n">
        <v>73</v>
      </c>
      <c r="B75" s="57" t="s">
        <v>172</v>
      </c>
      <c r="C75" s="59"/>
      <c r="D75" s="60"/>
      <c r="E75" s="46" t="str">
        <f aca="false">IF(SUM(LEN(tbl_sWGA[[#This Row],[Sample ID]])+LEN(tbl_sWGA[[#This Row],[Extraction ID]]))=0,"",_xlfn.CONCAT(exp_id,"_",tbl_sWGA[[#This Row],[Well]]))</f>
        <v/>
      </c>
      <c r="F75" s="61"/>
      <c r="G75" s="61"/>
      <c r="H75" s="61"/>
      <c r="I7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5" s="63"/>
    </row>
    <row r="76" customFormat="false" ht="15.75" hidden="false" customHeight="true" outlineLevel="0" collapsed="false">
      <c r="A76" s="57" t="n">
        <v>74</v>
      </c>
      <c r="B76" s="57" t="s">
        <v>173</v>
      </c>
      <c r="C76" s="59"/>
      <c r="D76" s="60"/>
      <c r="E76" s="46" t="str">
        <f aca="false">IF(SUM(LEN(tbl_sWGA[[#This Row],[Sample ID]])+LEN(tbl_sWGA[[#This Row],[Extraction ID]]))=0,"",_xlfn.CONCAT(exp_id,"_",tbl_sWGA[[#This Row],[Well]]))</f>
        <v/>
      </c>
      <c r="F76" s="61"/>
      <c r="G76" s="61"/>
      <c r="H76" s="61"/>
      <c r="I7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6" s="63"/>
    </row>
    <row r="77" customFormat="false" ht="15.75" hidden="false" customHeight="true" outlineLevel="0" collapsed="false">
      <c r="A77" s="57" t="n">
        <v>75</v>
      </c>
      <c r="B77" s="57" t="s">
        <v>174</v>
      </c>
      <c r="C77" s="59"/>
      <c r="D77" s="60"/>
      <c r="E77" s="46" t="str">
        <f aca="false">IF(SUM(LEN(tbl_sWGA[[#This Row],[Sample ID]])+LEN(tbl_sWGA[[#This Row],[Extraction ID]]))=0,"",_xlfn.CONCAT(exp_id,"_",tbl_sWGA[[#This Row],[Well]]))</f>
        <v/>
      </c>
      <c r="F77" s="61"/>
      <c r="G77" s="61"/>
      <c r="H77" s="61"/>
      <c r="I7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7" s="63"/>
    </row>
    <row r="78" customFormat="false" ht="15.75" hidden="false" customHeight="true" outlineLevel="0" collapsed="false">
      <c r="A78" s="57" t="n">
        <v>76</v>
      </c>
      <c r="B78" s="57" t="s">
        <v>175</v>
      </c>
      <c r="C78" s="59"/>
      <c r="D78" s="60"/>
      <c r="E78" s="46" t="str">
        <f aca="false">IF(SUM(LEN(tbl_sWGA[[#This Row],[Sample ID]])+LEN(tbl_sWGA[[#This Row],[Extraction ID]]))=0,"",_xlfn.CONCAT(exp_id,"_",tbl_sWGA[[#This Row],[Well]]))</f>
        <v/>
      </c>
      <c r="F78" s="61"/>
      <c r="G78" s="61"/>
      <c r="H78" s="61"/>
      <c r="I7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8" s="63"/>
    </row>
    <row r="79" customFormat="false" ht="15.75" hidden="false" customHeight="true" outlineLevel="0" collapsed="false">
      <c r="A79" s="57" t="n">
        <v>77</v>
      </c>
      <c r="B79" s="57" t="s">
        <v>176</v>
      </c>
      <c r="C79" s="59"/>
      <c r="D79" s="60"/>
      <c r="E79" s="46" t="str">
        <f aca="false">IF(SUM(LEN(tbl_sWGA[[#This Row],[Sample ID]])+LEN(tbl_sWGA[[#This Row],[Extraction ID]]))=0,"",_xlfn.CONCAT(exp_id,"_",tbl_sWGA[[#This Row],[Well]]))</f>
        <v/>
      </c>
      <c r="F79" s="61"/>
      <c r="G79" s="61"/>
      <c r="H79" s="61"/>
      <c r="I7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9" s="63"/>
    </row>
    <row r="80" customFormat="false" ht="15.75" hidden="false" customHeight="true" outlineLevel="0" collapsed="false">
      <c r="A80" s="57" t="n">
        <v>78</v>
      </c>
      <c r="B80" s="57" t="s">
        <v>177</v>
      </c>
      <c r="C80" s="59"/>
      <c r="D80" s="60"/>
      <c r="E80" s="46" t="str">
        <f aca="false">IF(SUM(LEN(tbl_sWGA[[#This Row],[Sample ID]])+LEN(tbl_sWGA[[#This Row],[Extraction ID]]))=0,"",_xlfn.CONCAT(exp_id,"_",tbl_sWGA[[#This Row],[Well]]))</f>
        <v/>
      </c>
      <c r="F80" s="61"/>
      <c r="G80" s="61"/>
      <c r="H80" s="61"/>
      <c r="I8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0" s="63"/>
    </row>
    <row r="81" customFormat="false" ht="15.75" hidden="false" customHeight="true" outlineLevel="0" collapsed="false">
      <c r="A81" s="57" t="n">
        <v>79</v>
      </c>
      <c r="B81" s="57" t="s">
        <v>178</v>
      </c>
      <c r="C81" s="59"/>
      <c r="D81" s="60"/>
      <c r="E81" s="46" t="str">
        <f aca="false">IF(SUM(LEN(tbl_sWGA[[#This Row],[Sample ID]])+LEN(tbl_sWGA[[#This Row],[Extraction ID]]))=0,"",_xlfn.CONCAT(exp_id,"_",tbl_sWGA[[#This Row],[Well]]))</f>
        <v/>
      </c>
      <c r="F81" s="61"/>
      <c r="G81" s="61"/>
      <c r="H81" s="61"/>
      <c r="I8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1" s="63"/>
    </row>
    <row r="82" customFormat="false" ht="15.75" hidden="false" customHeight="true" outlineLevel="0" collapsed="false">
      <c r="A82" s="57" t="n">
        <v>80</v>
      </c>
      <c r="B82" s="57" t="s">
        <v>179</v>
      </c>
      <c r="C82" s="59"/>
      <c r="D82" s="60"/>
      <c r="E82" s="46" t="str">
        <f aca="false">IF(SUM(LEN(tbl_sWGA[[#This Row],[Sample ID]])+LEN(tbl_sWGA[[#This Row],[Extraction ID]]))=0,"",_xlfn.CONCAT(exp_id,"_",tbl_sWGA[[#This Row],[Well]]))</f>
        <v/>
      </c>
      <c r="F82" s="61"/>
      <c r="G82" s="61"/>
      <c r="H82" s="61"/>
      <c r="I8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2" s="63"/>
    </row>
    <row r="83" customFormat="false" ht="15.75" hidden="false" customHeight="true" outlineLevel="0" collapsed="false">
      <c r="A83" s="57" t="n">
        <v>81</v>
      </c>
      <c r="B83" s="57" t="s">
        <v>180</v>
      </c>
      <c r="C83" s="59"/>
      <c r="D83" s="60"/>
      <c r="E83" s="46" t="str">
        <f aca="false">IF(SUM(LEN(tbl_sWGA[[#This Row],[Sample ID]])+LEN(tbl_sWGA[[#This Row],[Extraction ID]]))=0,"",_xlfn.CONCAT(exp_id,"_",tbl_sWGA[[#This Row],[Well]]))</f>
        <v/>
      </c>
      <c r="F83" s="61"/>
      <c r="G83" s="61"/>
      <c r="H83" s="61"/>
      <c r="I8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3" s="63"/>
    </row>
    <row r="84" customFormat="false" ht="15.75" hidden="false" customHeight="true" outlineLevel="0" collapsed="false">
      <c r="A84" s="57" t="n">
        <v>82</v>
      </c>
      <c r="B84" s="57" t="s">
        <v>181</v>
      </c>
      <c r="C84" s="59"/>
      <c r="D84" s="60"/>
      <c r="E84" s="46" t="str">
        <f aca="false">IF(SUM(LEN(tbl_sWGA[[#This Row],[Sample ID]])+LEN(tbl_sWGA[[#This Row],[Extraction ID]]))=0,"",_xlfn.CONCAT(exp_id,"_",tbl_sWGA[[#This Row],[Well]]))</f>
        <v/>
      </c>
      <c r="F84" s="61"/>
      <c r="G84" s="61"/>
      <c r="H84" s="61"/>
      <c r="I8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4" s="63"/>
    </row>
    <row r="85" customFormat="false" ht="15.75" hidden="false" customHeight="true" outlineLevel="0" collapsed="false">
      <c r="A85" s="57" t="n">
        <v>83</v>
      </c>
      <c r="B85" s="57" t="s">
        <v>182</v>
      </c>
      <c r="C85" s="59"/>
      <c r="D85" s="60"/>
      <c r="E85" s="46" t="str">
        <f aca="false">IF(SUM(LEN(tbl_sWGA[[#This Row],[Sample ID]])+LEN(tbl_sWGA[[#This Row],[Extraction ID]]))=0,"",_xlfn.CONCAT(exp_id,"_",tbl_sWGA[[#This Row],[Well]]))</f>
        <v/>
      </c>
      <c r="F85" s="61"/>
      <c r="G85" s="61"/>
      <c r="H85" s="61"/>
      <c r="I8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5" s="63"/>
    </row>
    <row r="86" customFormat="false" ht="15.75" hidden="false" customHeight="true" outlineLevel="0" collapsed="false">
      <c r="A86" s="57" t="n">
        <v>84</v>
      </c>
      <c r="B86" s="57" t="s">
        <v>183</v>
      </c>
      <c r="C86" s="59"/>
      <c r="D86" s="60"/>
      <c r="E86" s="46" t="str">
        <f aca="false">IF(SUM(LEN(tbl_sWGA[[#This Row],[Sample ID]])+LEN(tbl_sWGA[[#This Row],[Extraction ID]]))=0,"",_xlfn.CONCAT(exp_id,"_",tbl_sWGA[[#This Row],[Well]]))</f>
        <v/>
      </c>
      <c r="F86" s="61"/>
      <c r="G86" s="61"/>
      <c r="H86" s="61"/>
      <c r="I8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6" s="63"/>
    </row>
    <row r="87" customFormat="false" ht="15.75" hidden="false" customHeight="true" outlineLevel="0" collapsed="false">
      <c r="A87" s="57" t="n">
        <v>85</v>
      </c>
      <c r="B87" s="57" t="s">
        <v>184</v>
      </c>
      <c r="C87" s="59"/>
      <c r="D87" s="60"/>
      <c r="E87" s="46" t="str">
        <f aca="false">IF(SUM(LEN(tbl_sWGA[[#This Row],[Sample ID]])+LEN(tbl_sWGA[[#This Row],[Extraction ID]]))=0,"",_xlfn.CONCAT(exp_id,"_",tbl_sWGA[[#This Row],[Well]]))</f>
        <v/>
      </c>
      <c r="F87" s="61"/>
      <c r="G87" s="61"/>
      <c r="H87" s="61"/>
      <c r="I8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7" s="63"/>
    </row>
    <row r="88" customFormat="false" ht="15.75" hidden="false" customHeight="true" outlineLevel="0" collapsed="false">
      <c r="A88" s="57" t="n">
        <v>86</v>
      </c>
      <c r="B88" s="57" t="s">
        <v>185</v>
      </c>
      <c r="C88" s="59"/>
      <c r="D88" s="60"/>
      <c r="E88" s="46" t="str">
        <f aca="false">IF(SUM(LEN(tbl_sWGA[[#This Row],[Sample ID]])+LEN(tbl_sWGA[[#This Row],[Extraction ID]]))=0,"",_xlfn.CONCAT(exp_id,"_",tbl_sWGA[[#This Row],[Well]]))</f>
        <v/>
      </c>
      <c r="F88" s="61"/>
      <c r="G88" s="61"/>
      <c r="H88" s="61"/>
      <c r="I8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8" s="63"/>
    </row>
    <row r="89" customFormat="false" ht="15.75" hidden="false" customHeight="true" outlineLevel="0" collapsed="false">
      <c r="A89" s="57" t="n">
        <v>87</v>
      </c>
      <c r="B89" s="57" t="s">
        <v>186</v>
      </c>
      <c r="C89" s="59"/>
      <c r="D89" s="60"/>
      <c r="E89" s="46" t="str">
        <f aca="false">IF(SUM(LEN(tbl_sWGA[[#This Row],[Sample ID]])+LEN(tbl_sWGA[[#This Row],[Extraction ID]]))=0,"",_xlfn.CONCAT(exp_id,"_",tbl_sWGA[[#This Row],[Well]]))</f>
        <v/>
      </c>
      <c r="F89" s="61"/>
      <c r="G89" s="61"/>
      <c r="H89" s="61"/>
      <c r="I8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9" s="63"/>
    </row>
    <row r="90" customFormat="false" ht="15.75" hidden="false" customHeight="true" outlineLevel="0" collapsed="false">
      <c r="A90" s="57" t="n">
        <v>88</v>
      </c>
      <c r="B90" s="57" t="s">
        <v>187</v>
      </c>
      <c r="C90" s="59"/>
      <c r="D90" s="60"/>
      <c r="E90" s="46" t="str">
        <f aca="false">IF(SUM(LEN(tbl_sWGA[[#This Row],[Sample ID]])+LEN(tbl_sWGA[[#This Row],[Extraction ID]]))=0,"",_xlfn.CONCAT(exp_id,"_",tbl_sWGA[[#This Row],[Well]]))</f>
        <v/>
      </c>
      <c r="F90" s="61"/>
      <c r="G90" s="61"/>
      <c r="H90" s="61"/>
      <c r="I9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0" s="63"/>
    </row>
    <row r="91" customFormat="false" ht="15.75" hidden="false" customHeight="true" outlineLevel="0" collapsed="false">
      <c r="A91" s="57" t="n">
        <v>89</v>
      </c>
      <c r="B91" s="57" t="s">
        <v>188</v>
      </c>
      <c r="C91" s="59"/>
      <c r="D91" s="60"/>
      <c r="E91" s="46" t="str">
        <f aca="false">IF(SUM(LEN(tbl_sWGA[[#This Row],[Sample ID]])+LEN(tbl_sWGA[[#This Row],[Extraction ID]]))=0,"",_xlfn.CONCAT(exp_id,"_",tbl_sWGA[[#This Row],[Well]]))</f>
        <v/>
      </c>
      <c r="F91" s="61"/>
      <c r="G91" s="61"/>
      <c r="H91" s="61"/>
      <c r="I9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1" s="63"/>
    </row>
    <row r="92" customFormat="false" ht="15.75" hidden="false" customHeight="true" outlineLevel="0" collapsed="false">
      <c r="A92" s="57" t="n">
        <v>90</v>
      </c>
      <c r="B92" s="57" t="s">
        <v>189</v>
      </c>
      <c r="C92" s="59"/>
      <c r="D92" s="60"/>
      <c r="E92" s="46" t="str">
        <f aca="false">IF(SUM(LEN(tbl_sWGA[[#This Row],[Sample ID]])+LEN(tbl_sWGA[[#This Row],[Extraction ID]]))=0,"",_xlfn.CONCAT(exp_id,"_",tbl_sWGA[[#This Row],[Well]]))</f>
        <v/>
      </c>
      <c r="F92" s="61"/>
      <c r="G92" s="61"/>
      <c r="H92" s="61"/>
      <c r="I9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2" s="63"/>
    </row>
    <row r="93" customFormat="false" ht="15.75" hidden="false" customHeight="true" outlineLevel="0" collapsed="false">
      <c r="A93" s="57" t="n">
        <v>91</v>
      </c>
      <c r="B93" s="57" t="s">
        <v>190</v>
      </c>
      <c r="C93" s="59"/>
      <c r="D93" s="60"/>
      <c r="E93" s="46" t="str">
        <f aca="false">IF(SUM(LEN(tbl_sWGA[[#This Row],[Sample ID]])+LEN(tbl_sWGA[[#This Row],[Extraction ID]]))=0,"",_xlfn.CONCAT(exp_id,"_",tbl_sWGA[[#This Row],[Well]]))</f>
        <v/>
      </c>
      <c r="F93" s="61"/>
      <c r="G93" s="61"/>
      <c r="H93" s="61"/>
      <c r="I9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3" s="63"/>
    </row>
    <row r="94" customFormat="false" ht="15.75" hidden="false" customHeight="true" outlineLevel="0" collapsed="false">
      <c r="A94" s="57" t="n">
        <v>92</v>
      </c>
      <c r="B94" s="57" t="s">
        <v>191</v>
      </c>
      <c r="C94" s="59"/>
      <c r="D94" s="60"/>
      <c r="E94" s="46" t="str">
        <f aca="false">IF(SUM(LEN(tbl_sWGA[[#This Row],[Sample ID]])+LEN(tbl_sWGA[[#This Row],[Extraction ID]]))=0,"",_xlfn.CONCAT(exp_id,"_",tbl_sWGA[[#This Row],[Well]]))</f>
        <v/>
      </c>
      <c r="F94" s="61"/>
      <c r="G94" s="61"/>
      <c r="H94" s="61"/>
      <c r="I9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4" s="63"/>
    </row>
    <row r="95" customFormat="false" ht="15.75" hidden="false" customHeight="true" outlineLevel="0" collapsed="false">
      <c r="A95" s="57" t="n">
        <v>93</v>
      </c>
      <c r="B95" s="57" t="s">
        <v>192</v>
      </c>
      <c r="C95" s="59"/>
      <c r="D95" s="60"/>
      <c r="E95" s="46" t="str">
        <f aca="false">IF(SUM(LEN(tbl_sWGA[[#This Row],[Sample ID]])+LEN(tbl_sWGA[[#This Row],[Extraction ID]]))=0,"",_xlfn.CONCAT(exp_id,"_",tbl_sWGA[[#This Row],[Well]]))</f>
        <v/>
      </c>
      <c r="F95" s="61"/>
      <c r="G95" s="61"/>
      <c r="H95" s="61"/>
      <c r="I9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5" s="63"/>
    </row>
    <row r="96" customFormat="false" ht="15.75" hidden="false" customHeight="true" outlineLevel="0" collapsed="false">
      <c r="A96" s="57" t="n">
        <v>94</v>
      </c>
      <c r="B96" s="57" t="s">
        <v>193</v>
      </c>
      <c r="C96" s="59"/>
      <c r="D96" s="60"/>
      <c r="E96" s="46" t="str">
        <f aca="false">IF(SUM(LEN(tbl_sWGA[[#This Row],[Sample ID]])+LEN(tbl_sWGA[[#This Row],[Extraction ID]]))=0,"",_xlfn.CONCAT(exp_id,"_",tbl_sWGA[[#This Row],[Well]]))</f>
        <v/>
      </c>
      <c r="F96" s="61"/>
      <c r="G96" s="61"/>
      <c r="H96" s="61"/>
      <c r="I9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6" s="63"/>
    </row>
    <row r="97" customFormat="false" ht="15.75" hidden="false" customHeight="true" outlineLevel="0" collapsed="false">
      <c r="A97" s="57" t="n">
        <v>95</v>
      </c>
      <c r="B97" s="57" t="s">
        <v>194</v>
      </c>
      <c r="C97" s="59"/>
      <c r="D97" s="60"/>
      <c r="E97" s="46" t="str">
        <f aca="false">IF(SUM(LEN(tbl_sWGA[[#This Row],[Sample ID]])+LEN(tbl_sWGA[[#This Row],[Extraction ID]]))=0,"",_xlfn.CONCAT(exp_id,"_",tbl_sWGA[[#This Row],[Well]]))</f>
        <v/>
      </c>
      <c r="F97" s="61"/>
      <c r="G97" s="61"/>
      <c r="H97" s="61"/>
      <c r="I9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7" s="63"/>
    </row>
    <row r="98" customFormat="false" ht="15.75" hidden="false" customHeight="true" outlineLevel="0" collapsed="false">
      <c r="A98" s="64" t="n">
        <v>96</v>
      </c>
      <c r="B98" s="64" t="s">
        <v>195</v>
      </c>
      <c r="C98" s="59"/>
      <c r="D98" s="60"/>
      <c r="E98" s="46" t="str">
        <f aca="false">IF(SUM(LEN(tbl_sWGA[[#This Row],[Sample ID]])+LEN(tbl_sWGA[[#This Row],[Extraction ID]]))=0,"",_xlfn.CONCAT(exp_id,"_",tbl_sWGA[[#This Row],[Well]]))</f>
        <v/>
      </c>
      <c r="F98" s="65"/>
      <c r="G98" s="65"/>
      <c r="H98" s="61"/>
      <c r="I98" s="66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8" s="63"/>
    </row>
    <row r="99" s="68" customFormat="true" ht="15.75" hidden="false" customHeight="false" outlineLevel="0" collapsed="false">
      <c r="A99" s="67"/>
      <c r="B99" s="67"/>
      <c r="C99" s="67" t="n">
        <v>1</v>
      </c>
      <c r="D99" s="67" t="n">
        <v>1</v>
      </c>
      <c r="E99" s="67"/>
      <c r="F99" s="67" t="n">
        <v>1</v>
      </c>
      <c r="G99" s="67"/>
      <c r="H99" s="67" t="n">
        <v>1</v>
      </c>
      <c r="I99" s="67"/>
      <c r="J99" s="67"/>
    </row>
    <row r="100" customFormat="false" ht="15.75" hidden="false" customHeight="false" outlineLevel="0" collapsed="false">
      <c r="A100" s="50"/>
      <c r="B100" s="50"/>
      <c r="C100" s="50"/>
      <c r="E100" s="50"/>
      <c r="F100" s="50"/>
      <c r="G100" s="50"/>
      <c r="H100" s="50"/>
      <c r="I100" s="50"/>
      <c r="J100" s="50"/>
    </row>
    <row r="101" customFormat="false" ht="15.75" hidden="false" customHeight="false" outlineLevel="0" collapsed="false">
      <c r="A101" s="50"/>
      <c r="B101" s="50"/>
      <c r="C101" s="50"/>
      <c r="E101" s="50"/>
      <c r="F101" s="50"/>
      <c r="G101" s="50"/>
      <c r="H101" s="50"/>
      <c r="I101" s="50"/>
      <c r="J101" s="50"/>
    </row>
    <row r="102" customFormat="false" ht="15.75" hidden="false" customHeight="false" outlineLevel="0" collapsed="false">
      <c r="A102" s="50"/>
      <c r="B102" s="50"/>
      <c r="C102" s="50"/>
      <c r="E102" s="50"/>
      <c r="F102" s="50"/>
      <c r="G102" s="50"/>
      <c r="H102" s="50"/>
      <c r="I102" s="50"/>
      <c r="J102" s="50"/>
    </row>
    <row r="103" customFormat="false" ht="15.75" hidden="false" customHeight="false" outlineLevel="0" collapsed="false">
      <c r="A103" s="50"/>
      <c r="B103" s="50"/>
      <c r="C103" s="50"/>
      <c r="E103" s="50"/>
      <c r="F103" s="50"/>
      <c r="G103" s="50"/>
      <c r="H103" s="50"/>
      <c r="I103" s="50"/>
      <c r="J103" s="50"/>
    </row>
    <row r="104" customFormat="false" ht="15.75" hidden="false" customHeight="false" outlineLevel="0" collapsed="false">
      <c r="A104" s="50"/>
      <c r="B104" s="50"/>
      <c r="C104" s="50"/>
      <c r="E104" s="50"/>
      <c r="F104" s="50"/>
      <c r="G104" s="50"/>
      <c r="H104" s="50"/>
      <c r="I104" s="50"/>
      <c r="J104" s="50"/>
    </row>
    <row r="105" customFormat="false" ht="15.75" hidden="false" customHeight="false" outlineLevel="0" collapsed="false">
      <c r="A105" s="50"/>
      <c r="B105" s="50"/>
      <c r="C105" s="50"/>
      <c r="E105" s="50"/>
      <c r="F105" s="50"/>
      <c r="G105" s="50"/>
      <c r="H105" s="50"/>
      <c r="I105" s="50"/>
      <c r="J105" s="50"/>
    </row>
    <row r="106" customFormat="false" ht="15.75" hidden="false" customHeight="false" outlineLevel="0" collapsed="false">
      <c r="A106" s="50"/>
      <c r="B106" s="50"/>
      <c r="C106" s="50"/>
      <c r="E106" s="50"/>
      <c r="F106" s="50"/>
      <c r="G106" s="50"/>
      <c r="H106" s="50"/>
      <c r="I106" s="50"/>
      <c r="J106" s="50"/>
    </row>
    <row r="107" customFormat="false" ht="15.75" hidden="false" customHeight="false" outlineLevel="0" collapsed="false">
      <c r="A107" s="50"/>
      <c r="B107" s="50"/>
      <c r="C107" s="50"/>
      <c r="E107" s="50"/>
      <c r="F107" s="50"/>
      <c r="G107" s="50"/>
      <c r="H107" s="50"/>
      <c r="I107" s="50"/>
      <c r="J107" s="50"/>
    </row>
    <row r="108" customFormat="false" ht="15.75" hidden="false" customHeight="false" outlineLevel="0" collapsed="false">
      <c r="A108" s="50"/>
      <c r="B108" s="50"/>
      <c r="C108" s="50"/>
      <c r="E108" s="50"/>
      <c r="F108" s="50"/>
      <c r="G108" s="50"/>
      <c r="H108" s="50"/>
      <c r="I108" s="50"/>
      <c r="J108" s="50"/>
    </row>
    <row r="109" customFormat="false" ht="15.75" hidden="false" customHeight="false" outlineLevel="0" collapsed="false">
      <c r="A109" s="50"/>
      <c r="B109" s="50"/>
      <c r="C109" s="50"/>
      <c r="E109" s="50"/>
      <c r="F109" s="50"/>
      <c r="G109" s="50"/>
      <c r="H109" s="50"/>
      <c r="I109" s="50"/>
      <c r="J109" s="50"/>
    </row>
    <row r="110" customFormat="false" ht="15.75" hidden="false" customHeight="false" outlineLevel="0" collapsed="false">
      <c r="A110" s="50"/>
      <c r="B110" s="50"/>
      <c r="C110" s="50"/>
      <c r="E110" s="50"/>
      <c r="F110" s="50"/>
      <c r="G110" s="50"/>
      <c r="H110" s="50"/>
      <c r="I110" s="50"/>
      <c r="J110" s="50"/>
    </row>
    <row r="111" customFormat="false" ht="15.75" hidden="false" customHeight="false" outlineLevel="0" collapsed="false">
      <c r="A111" s="50"/>
      <c r="B111" s="50"/>
      <c r="C111" s="50"/>
      <c r="E111" s="50"/>
      <c r="F111" s="50"/>
      <c r="G111" s="50"/>
      <c r="H111" s="50"/>
      <c r="I111" s="50"/>
      <c r="J111" s="50"/>
    </row>
  </sheetData>
  <mergeCells count="2">
    <mergeCell ref="C1:D1"/>
    <mergeCell ref="E1:J1"/>
  </mergeCells>
  <conditionalFormatting sqref="G7:G14">
    <cfRule type="expression" priority="2" aboveAverage="0" equalAverage="0" bottom="0" percent="0" rank="0" text="" dxfId="9">
      <formula>COUNTIF(G7,"")</formula>
    </cfRule>
  </conditionalFormatting>
  <conditionalFormatting sqref="C3:C98">
    <cfRule type="containsText" priority="3" operator="containsText" aboveAverage="0" equalAverage="0" bottom="0" percent="0" rank="0" text=" " dxfId="10">
      <formula>NOT(ISERROR(SEARCH(" ",C3)))</formula>
    </cfRule>
  </conditionalFormatting>
  <conditionalFormatting sqref="C3:D98 F3:H3 F4:G6 H4:H15 F7:F14 F15:G15 F16:H98 J3:J98">
    <cfRule type="expression" priority="4" aboveAverage="0" equalAverage="0" bottom="0" percent="0" rank="0" text="" dxfId="11">
      <formula>COUNTIF(C3,"")</formula>
    </cfRule>
  </conditionalFormatting>
  <dataValidations count="2">
    <dataValidation allowBlank="true" error="The Extraction ID cannot be left blank." errorStyle="warning" operator="greaterThan" prompt="Enter the Extraction ID" showDropDown="false" showErrorMessage="true" showInputMessage="false" sqref="C3:C98" type="textLength">
      <formula1>0</formula1>
      <formula2>0</formula2>
    </dataValidation>
    <dataValidation allowBlank="true" errorStyle="stop" operator="between" showDropDown="false" showErrorMessage="true" showInputMessage="true" sqref="J3:J98" type="list">
      <formula1>"Yes,No"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62109375" defaultRowHeight="15.75" zeroHeight="false" outlineLevelRow="0" outlineLevelCol="0"/>
  <cols>
    <col collapsed="false" customWidth="true" hidden="false" outlineLevel="0" max="1" min="1" style="49" width="17.5"/>
    <col collapsed="false" customWidth="true" hidden="false" outlineLevel="0" max="2" min="2" style="49" width="20"/>
    <col collapsed="false" customWidth="true" hidden="false" outlineLevel="0" max="3" min="3" style="49" width="19.13"/>
    <col collapsed="false" customWidth="true" hidden="false" outlineLevel="0" max="13" min="4" style="49" width="16.12"/>
    <col collapsed="false" customWidth="true" hidden="false" outlineLevel="0" max="14" min="14" style="49" width="11"/>
    <col collapsed="false" customWidth="true" hidden="false" outlineLevel="0" max="20" min="15" style="49" width="16.12"/>
    <col collapsed="false" customWidth="true" hidden="false" outlineLevel="0" max="21" min="21" style="49" width="11"/>
  </cols>
  <sheetData>
    <row r="1" customFormat="false" ht="15.75" hidden="false" customHeight="false" outlineLevel="0" collapsed="false">
      <c r="A1" s="69" t="s">
        <v>196</v>
      </c>
    </row>
    <row r="2" customFormat="false" ht="15.75" hidden="false" customHeight="false" outlineLevel="0" collapsed="false">
      <c r="A2" s="70" t="s">
        <v>197</v>
      </c>
    </row>
    <row r="3" customFormat="false" ht="15.75" hidden="false" customHeight="false" outlineLevel="0" collapsed="false">
      <c r="A3" s="71" t="s">
        <v>198</v>
      </c>
      <c r="B3" s="70" t="s">
        <v>199</v>
      </c>
    </row>
    <row r="4" customFormat="false" ht="15.75" hidden="false" customHeight="false" outlineLevel="0" collapsed="false">
      <c r="A4" s="71" t="s">
        <v>52</v>
      </c>
      <c r="B4" s="70" t="s">
        <v>200</v>
      </c>
    </row>
    <row r="6" customFormat="false" ht="15.75" hidden="false" customHeight="false" outlineLevel="0" collapsed="false">
      <c r="A6" s="14" t="s">
        <v>201</v>
      </c>
    </row>
    <row r="7" customFormat="false" ht="15.75" hidden="false" customHeight="false" outlineLevel="0" collapsed="false">
      <c r="A7" s="72" t="s">
        <v>202</v>
      </c>
      <c r="B7" s="70" t="s">
        <v>203</v>
      </c>
    </row>
    <row r="8" customFormat="false" ht="15.75" hidden="false" customHeight="false" outlineLevel="0" collapsed="false">
      <c r="A8" s="72" t="s">
        <v>204</v>
      </c>
      <c r="B8" s="70" t="s">
        <v>205</v>
      </c>
    </row>
    <row r="9" customFormat="false" ht="15.75" hidden="false" customHeight="false" outlineLevel="0" collapsed="false">
      <c r="A9" s="72" t="s">
        <v>206</v>
      </c>
      <c r="B9" s="70" t="s">
        <v>207</v>
      </c>
    </row>
    <row r="11" customFormat="false" ht="15.75" hidden="false" customHeight="false" outlineLevel="0" collapsed="false">
      <c r="A11" s="70" t="s">
        <v>208</v>
      </c>
    </row>
    <row r="12" customFormat="false" ht="15.75" hidden="false" customHeight="false" outlineLevel="0" collapsed="false">
      <c r="A12" s="70" t="s">
        <v>209</v>
      </c>
    </row>
    <row r="13" customFormat="false" ht="15.75" hidden="false" customHeight="false" outlineLevel="0" collapsed="false">
      <c r="A13" s="70" t="s">
        <v>210</v>
      </c>
    </row>
    <row r="15" customFormat="false" ht="15.75" hidden="false" customHeight="false" outlineLevel="0" collapsed="false">
      <c r="A15" s="70" t="s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62109375" defaultRowHeight="15.75" zeroHeight="false" outlineLevelRow="0" outlineLevelCol="0"/>
  <cols>
    <col collapsed="false" customWidth="true" hidden="false" outlineLevel="0" max="1" min="1" style="49" width="46.63"/>
    <col collapsed="false" customWidth="true" hidden="false" outlineLevel="0" max="5" min="5" style="49" width="20"/>
    <col collapsed="false" customWidth="true" hidden="false" outlineLevel="0" max="6" min="6" style="49" width="7.51"/>
    <col collapsed="false" customWidth="true" hidden="false" outlineLevel="0" max="7" min="7" style="49" width="21"/>
    <col collapsed="false" customWidth="true" hidden="false" outlineLevel="0" max="8" min="8" style="49" width="10.63"/>
    <col collapsed="false" customWidth="true" hidden="false" outlineLevel="0" max="9" min="9" style="49" width="6.12"/>
    <col collapsed="false" customWidth="true" hidden="false" outlineLevel="0" max="11" min="11" style="49" width="17.75"/>
    <col collapsed="false" customWidth="true" hidden="false" outlineLevel="0" max="12" min="12" style="49" width="28.88"/>
  </cols>
  <sheetData>
    <row r="1" customFormat="false" ht="17.35" hidden="false" customHeight="false" outlineLevel="0" collapsed="false">
      <c r="A1" s="73" t="s">
        <v>212</v>
      </c>
      <c r="C1" s="74"/>
      <c r="D1" s="74"/>
      <c r="E1" s="73" t="s">
        <v>213</v>
      </c>
      <c r="G1" s="73" t="s">
        <v>214</v>
      </c>
    </row>
    <row r="2" customFormat="false" ht="15.75" hidden="false" customHeight="false" outlineLevel="0" collapsed="false">
      <c r="A2" s="75" t="s">
        <v>215</v>
      </c>
      <c r="B2" s="76"/>
      <c r="C2" s="76"/>
      <c r="E2" s="75" t="s">
        <v>216</v>
      </c>
      <c r="G2" s="77" t="s">
        <v>217</v>
      </c>
      <c r="H2" s="77" t="s">
        <v>218</v>
      </c>
      <c r="J2" s="77" t="s">
        <v>219</v>
      </c>
    </row>
    <row r="3" customFormat="false" ht="15.75" hidden="false" customHeight="false" outlineLevel="0" collapsed="false">
      <c r="A3" s="78" t="s">
        <v>220</v>
      </c>
      <c r="B3" s="49" t="n">
        <v>40</v>
      </c>
      <c r="C3" s="79" t="s">
        <v>221</v>
      </c>
      <c r="E3" s="49" t="n">
        <v>30</v>
      </c>
      <c r="G3" s="80" t="s">
        <v>6</v>
      </c>
      <c r="H3" s="80" t="s">
        <v>222</v>
      </c>
      <c r="J3" s="80" t="s">
        <v>223</v>
      </c>
    </row>
    <row r="4" customFormat="false" ht="15.75" hidden="false" customHeight="false" outlineLevel="0" collapsed="false">
      <c r="B4" s="81"/>
      <c r="C4" s="74"/>
      <c r="D4" s="74"/>
      <c r="E4" s="49" t="n">
        <v>50</v>
      </c>
      <c r="G4" s="80" t="s">
        <v>224</v>
      </c>
      <c r="H4" s="80" t="s">
        <v>225</v>
      </c>
      <c r="J4" s="80" t="s">
        <v>226</v>
      </c>
    </row>
    <row r="5" customFormat="false" ht="17.35" hidden="false" customHeight="false" outlineLevel="0" collapsed="false">
      <c r="E5" s="73"/>
      <c r="G5" s="80" t="s">
        <v>227</v>
      </c>
      <c r="H5" s="80" t="s">
        <v>228</v>
      </c>
      <c r="J5" s="80" t="s">
        <v>18</v>
      </c>
    </row>
    <row r="6" customFormat="false" ht="15.75" hidden="false" customHeight="false" outlineLevel="0" collapsed="false">
      <c r="A6" s="75" t="s">
        <v>229</v>
      </c>
      <c r="B6" s="76"/>
      <c r="C6" s="76"/>
      <c r="G6" s="82" t="s">
        <v>230</v>
      </c>
    </row>
    <row r="7" customFormat="false" ht="15.75" hidden="false" customHeight="false" outlineLevel="0" collapsed="false">
      <c r="A7" s="78" t="s">
        <v>231</v>
      </c>
      <c r="B7" s="79" t="s">
        <v>52</v>
      </c>
      <c r="G7" s="82" t="s">
        <v>232</v>
      </c>
    </row>
    <row r="8" customFormat="false" ht="15.75" hidden="false" customHeight="false" outlineLevel="0" collapsed="false">
      <c r="A8" s="78" t="s">
        <v>233</v>
      </c>
      <c r="B8" s="49" t="n">
        <v>3</v>
      </c>
      <c r="G8" s="82" t="s">
        <v>234</v>
      </c>
    </row>
    <row r="9" customFormat="false" ht="15.75" hidden="false" customHeight="false" outlineLevel="0" collapsed="false">
      <c r="G9" s="82" t="s">
        <v>235</v>
      </c>
    </row>
    <row r="10" customFormat="false" ht="15.75" hidden="false" customHeight="false" outlineLevel="0" collapsed="false">
      <c r="G10" s="82" t="s">
        <v>236</v>
      </c>
    </row>
    <row r="11" customFormat="false" ht="31.5" hidden="false" customHeight="true" outlineLevel="0" collapsed="false"/>
    <row r="12" customFormat="false" ht="15.75" hidden="false" customHeight="false" outlineLevel="0" collapsed="false">
      <c r="K12" s="74"/>
      <c r="L12" s="74"/>
      <c r="M12" s="74"/>
      <c r="N12" s="7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2109375" defaultRowHeight="15.75" zeroHeight="false" outlineLevelRow="0" outlineLevelCol="0"/>
  <cols>
    <col collapsed="false" customWidth="true" hidden="false" outlineLevel="0" max="8" min="1" style="49" width="16.12"/>
    <col collapsed="false" customWidth="true" hidden="false" outlineLevel="0" max="9" min="9" style="49" width="18.88"/>
    <col collapsed="false" customWidth="true" hidden="false" outlineLevel="0" max="10" min="10" style="49" width="26"/>
  </cols>
  <sheetData>
    <row r="1" customFormat="false" ht="17.35" hidden="false" customHeight="false" outlineLevel="0" collapsed="false">
      <c r="A1" s="79" t="s">
        <v>237</v>
      </c>
      <c r="B1" s="79" t="s">
        <v>238</v>
      </c>
      <c r="C1" s="79" t="s">
        <v>239</v>
      </c>
      <c r="D1" s="79" t="s">
        <v>240</v>
      </c>
      <c r="E1" s="79" t="s">
        <v>241</v>
      </c>
      <c r="F1" s="79" t="s">
        <v>242</v>
      </c>
      <c r="G1" s="79" t="s">
        <v>243</v>
      </c>
      <c r="H1" s="79" t="s">
        <v>244</v>
      </c>
      <c r="I1" s="79" t="s">
        <v>245</v>
      </c>
      <c r="J1" s="79" t="s">
        <v>246</v>
      </c>
    </row>
    <row r="2" customFormat="false" ht="15.75" hidden="false" customHeight="false" outlineLevel="0" collapsed="false">
      <c r="A2" s="49" t="str">
        <f aca="false">exp_id</f>
        <v>SWJS044</v>
      </c>
      <c r="B2" s="49" t="str">
        <f aca="false">exp_date</f>
        <v>2024-02-04</v>
      </c>
      <c r="C2" s="49" t="str">
        <f aca="false">exp_user</f>
        <v>John Smith</v>
      </c>
      <c r="D2" s="49" t="str">
        <f aca="false">exp_type</f>
        <v>sWGA</v>
      </c>
      <c r="E2" s="49" t="n">
        <f aca="false">exp_version</f>
        <v>3</v>
      </c>
      <c r="F2" s="49" t="n">
        <f aca="false">exp_rxns</f>
        <v>13</v>
      </c>
      <c r="G2" s="49" t="str">
        <f aca="false">exp_notes</f>
        <v>Batch F</v>
      </c>
      <c r="H2" s="49" t="str">
        <f aca="false" t="array" ref="H2:H2">expt_summary</f>
        <v>MIS2024_BatchF</v>
      </c>
      <c r="I2" s="49" t="n">
        <f aca="false">swga_rxnvol</f>
        <v>50</v>
      </c>
      <c r="J2" s="49" t="n">
        <f aca="false">swga_targetmass</f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2109375" defaultRowHeight="15.75" zeroHeight="false" outlineLevelRow="0" outlineLevelCol="0"/>
  <cols>
    <col collapsed="false" customWidth="true" hidden="false" outlineLevel="0" max="1" min="1" style="49" width="11.25"/>
    <col collapsed="false" customWidth="true" hidden="false" outlineLevel="0" max="3" min="2" style="49" width="13.75"/>
    <col collapsed="false" customWidth="true" hidden="false" outlineLevel="0" max="4" min="4" style="49" width="13.12"/>
    <col collapsed="false" customWidth="true" hidden="false" outlineLevel="0" max="5" min="5" style="49" width="19.51"/>
    <col collapsed="false" customWidth="true" hidden="false" outlineLevel="0" max="6" min="6" style="49" width="28.25"/>
  </cols>
  <sheetData>
    <row r="1" customFormat="false" ht="17.35" hidden="false" customHeight="false" outlineLevel="0" collapsed="false">
      <c r="A1" s="79" t="s">
        <v>247</v>
      </c>
      <c r="B1" s="79" t="s">
        <v>248</v>
      </c>
      <c r="C1" s="79" t="s">
        <v>237</v>
      </c>
      <c r="D1" s="79" t="s">
        <v>249</v>
      </c>
      <c r="E1" s="79" t="s">
        <v>250</v>
      </c>
      <c r="F1" s="79" t="s">
        <v>251</v>
      </c>
    </row>
    <row r="2" customFormat="false" ht="15.75" hidden="false" customHeight="false" outlineLevel="0" collapsed="false">
      <c r="A2" s="49" t="str">
        <f aca="false">IF(LEN(sWGA!C3)=0,"",sWGA!C3)</f>
        <v>MIS1212</v>
      </c>
      <c r="B2" s="49" t="str">
        <f aca="false">IF(LEN(sWGA!D3)=0,"",sWGA!D3)</f>
        <v>MJ111</v>
      </c>
      <c r="C2" s="49" t="str">
        <f aca="false">IF(LEN(sWGA!E3)=0,"",exp_id)</f>
        <v>SWJS044</v>
      </c>
      <c r="D2" s="49" t="str">
        <f aca="false">IF(LEN(sWGA!E3)=0,"",sWGA!E3)</f>
        <v>SWJS044_A1</v>
      </c>
      <c r="E2" s="49" t="n">
        <f aca="false">IF(LEN(sWGA!F3)=0,"",sWGA!F3)</f>
        <v>10</v>
      </c>
      <c r="F2" s="49" t="n">
        <f aca="false">IF(LEN(sWGA!I3)=0,"",sWGA!I3)</f>
        <v>53.2</v>
      </c>
    </row>
    <row r="3" customFormat="false" ht="15.75" hidden="false" customHeight="false" outlineLevel="0" collapsed="false">
      <c r="A3" s="49" t="str">
        <f aca="false">IF(LEN(sWGA!C4)=0,"",sWGA!C4)</f>
        <v>MIS1213</v>
      </c>
      <c r="B3" s="49" t="str">
        <f aca="false">IF(LEN(sWGA!D4)=0,"",sWGA!D4)</f>
        <v>MJ112</v>
      </c>
      <c r="C3" s="49" t="str">
        <f aca="false">IF(LEN(sWGA!E4)=0,"",exp_id)</f>
        <v>SWJS044</v>
      </c>
      <c r="D3" s="49" t="str">
        <f aca="false">IF(LEN(sWGA!E4)=0,"",sWGA!E4)</f>
        <v>SWJS044_B1</v>
      </c>
      <c r="E3" s="49" t="n">
        <f aca="false">IF(LEN(sWGA!F4)=0,"",sWGA!F4)</f>
        <v>10</v>
      </c>
      <c r="F3" s="49" t="n">
        <f aca="false">IF(LEN(sWGA!I4)=0,"",sWGA!I4)</f>
        <v>41.5</v>
      </c>
    </row>
    <row r="4" customFormat="false" ht="15.75" hidden="false" customHeight="false" outlineLevel="0" collapsed="false">
      <c r="A4" s="49" t="str">
        <f aca="false">IF(LEN(sWGA!C5)=0,"",sWGA!C5)</f>
        <v>MIS1013</v>
      </c>
      <c r="B4" s="49" t="str">
        <f aca="false">IF(LEN(sWGA!D5)=0,"",sWGA!D5)</f>
        <v>MJ003</v>
      </c>
      <c r="C4" s="49" t="str">
        <f aca="false">IF(LEN(sWGA!E5)=0,"",exp_id)</f>
        <v>SWJS044</v>
      </c>
      <c r="D4" s="49" t="str">
        <f aca="false">IF(LEN(sWGA!E5)=0,"",sWGA!E5)</f>
        <v>SWJS044_C1</v>
      </c>
      <c r="E4" s="49" t="n">
        <f aca="false">IF(LEN(sWGA!F5)=0,"",sWGA!F5)</f>
        <v>10</v>
      </c>
      <c r="F4" s="49" t="n">
        <f aca="false">IF(LEN(sWGA!I5)=0,"",sWGA!I5)</f>
        <v>1.43</v>
      </c>
    </row>
    <row r="5" customFormat="false" ht="17.35" hidden="false" customHeight="false" outlineLevel="0" collapsed="false">
      <c r="A5" s="49" t="str">
        <f aca="false">IF(LEN(sWGA!C6)=0,"",sWGA!C6)</f>
        <v>MIS1014</v>
      </c>
      <c r="B5" s="49" t="str">
        <f aca="false">IF(LEN(sWGA!D6)=0,"",sWGA!D6)</f>
        <v>MJ004</v>
      </c>
      <c r="C5" s="49" t="str">
        <f aca="false">IF(LEN(sWGA!E6)=0,"",exp_id)</f>
        <v>SWJS044</v>
      </c>
      <c r="D5" s="49" t="str">
        <f aca="false">IF(LEN(sWGA!E6)=0,"",sWGA!E6)</f>
        <v>SWJS044_D1</v>
      </c>
      <c r="E5" s="49" t="n">
        <f aca="false">IF(LEN(sWGA!F6)=0,"",sWGA!F6)</f>
        <v>10</v>
      </c>
      <c r="F5" s="49" t="n">
        <f aca="false">IF(LEN(sWGA!I6)=0,"",sWGA!I6)</f>
        <v>0.89</v>
      </c>
    </row>
    <row r="6" customFormat="false" ht="15.75" hidden="false" customHeight="false" outlineLevel="0" collapsed="false">
      <c r="A6" s="49" t="str">
        <f aca="false">IF(LEN(sWGA!C7)=0,"",sWGA!C7)</f>
        <v>MIS1214</v>
      </c>
      <c r="B6" s="49" t="str">
        <f aca="false">IF(LEN(sWGA!D7)=0,"",sWGA!D7)</f>
        <v>MJ113</v>
      </c>
      <c r="C6" s="49" t="str">
        <f aca="false">IF(LEN(sWGA!E7)=0,"",exp_id)</f>
        <v>SWJS044</v>
      </c>
      <c r="D6" s="49" t="str">
        <f aca="false">IF(LEN(sWGA!E7)=0,"",sWGA!E7)</f>
        <v>SWJS044_E1</v>
      </c>
      <c r="E6" s="49" t="n">
        <f aca="false">IF(LEN(sWGA!F7)=0,"",sWGA!F7)</f>
        <v>10</v>
      </c>
      <c r="F6" s="49" t="n">
        <f aca="false">IF(LEN(sWGA!I7)=0,"",sWGA!I7)</f>
        <v>24.1</v>
      </c>
    </row>
    <row r="7" customFormat="false" ht="15.75" hidden="false" customHeight="false" outlineLevel="0" collapsed="false">
      <c r="A7" s="49" t="str">
        <f aca="false">IF(LEN(sWGA!C8)=0,"",sWGA!C8)</f>
        <v>MIS1215</v>
      </c>
      <c r="B7" s="49" t="str">
        <f aca="false">IF(LEN(sWGA!D8)=0,"",sWGA!D8)</f>
        <v>MJ114</v>
      </c>
      <c r="C7" s="49" t="str">
        <f aca="false">IF(LEN(sWGA!E8)=0,"",exp_id)</f>
        <v>SWJS044</v>
      </c>
      <c r="D7" s="49" t="str">
        <f aca="false">IF(LEN(sWGA!E8)=0,"",sWGA!E8)</f>
        <v>SWJS044_F1</v>
      </c>
      <c r="E7" s="49" t="n">
        <f aca="false">IF(LEN(sWGA!F8)=0,"",sWGA!F8)</f>
        <v>10</v>
      </c>
      <c r="F7" s="49" t="n">
        <f aca="false">IF(LEN(sWGA!I8)=0,"",sWGA!I8)</f>
        <v>16.8</v>
      </c>
    </row>
    <row r="8" customFormat="false" ht="15.75" hidden="false" customHeight="false" outlineLevel="0" collapsed="false">
      <c r="A8" s="49" t="str">
        <f aca="false">IF(LEN(sWGA!C9)=0,"",sWGA!C9)</f>
        <v>MIS1216</v>
      </c>
      <c r="B8" s="49" t="str">
        <f aca="false">IF(LEN(sWGA!D9)=0,"",sWGA!D9)</f>
        <v>MJ115</v>
      </c>
      <c r="C8" s="49" t="str">
        <f aca="false">IF(LEN(sWGA!E9)=0,"",exp_id)</f>
        <v>SWJS044</v>
      </c>
      <c r="D8" s="49" t="str">
        <f aca="false">IF(LEN(sWGA!E9)=0,"",sWGA!E9)</f>
        <v>SWJS044_G1</v>
      </c>
      <c r="E8" s="49" t="n">
        <f aca="false">IF(LEN(sWGA!F9)=0,"",sWGA!F9)</f>
        <v>10</v>
      </c>
      <c r="F8" s="49" t="n">
        <f aca="false">IF(LEN(sWGA!I9)=0,"",sWGA!I9)</f>
        <v>43.3</v>
      </c>
    </row>
    <row r="9" customFormat="false" ht="15.75" hidden="false" customHeight="false" outlineLevel="0" collapsed="false">
      <c r="A9" s="49" t="str">
        <f aca="false">IF(LEN(sWGA!C10)=0,"",sWGA!C10)</f>
        <v>MIS1217</v>
      </c>
      <c r="B9" s="49" t="str">
        <f aca="false">IF(LEN(sWGA!D10)=0,"",sWGA!D10)</f>
        <v>MJ116</v>
      </c>
      <c r="C9" s="49" t="str">
        <f aca="false">IF(LEN(sWGA!E10)=0,"",exp_id)</f>
        <v>SWJS044</v>
      </c>
      <c r="D9" s="49" t="str">
        <f aca="false">IF(LEN(sWGA!E10)=0,"",sWGA!E10)</f>
        <v>SWJS044_H1</v>
      </c>
      <c r="E9" s="49" t="n">
        <f aca="false">IF(LEN(sWGA!F10)=0,"",sWGA!F10)</f>
        <v>10</v>
      </c>
      <c r="F9" s="49" t="n">
        <f aca="false">IF(LEN(sWGA!I10)=0,"",sWGA!I10)</f>
        <v>30</v>
      </c>
    </row>
    <row r="10" customFormat="false" ht="15.75" hidden="false" customHeight="false" outlineLevel="0" collapsed="false">
      <c r="A10" s="49" t="str">
        <f aca="false">IF(LEN(sWGA!C11)=0,"",sWGA!C11)</f>
        <v>MIS1218</v>
      </c>
      <c r="B10" s="49" t="str">
        <f aca="false">IF(LEN(sWGA!D11)=0,"",sWGA!D11)</f>
        <v>MJ117</v>
      </c>
      <c r="C10" s="49" t="str">
        <f aca="false">IF(LEN(sWGA!E11)=0,"",exp_id)</f>
        <v>SWJS044</v>
      </c>
      <c r="D10" s="49" t="str">
        <f aca="false">IF(LEN(sWGA!E11)=0,"",sWGA!E11)</f>
        <v>SWJS044_A2</v>
      </c>
      <c r="E10" s="49" t="n">
        <f aca="false">IF(LEN(sWGA!F11)=0,"",sWGA!F11)</f>
        <v>10</v>
      </c>
      <c r="F10" s="49" t="n">
        <f aca="false">IF(LEN(sWGA!I11)=0,"",sWGA!I11)</f>
        <v>21.8</v>
      </c>
    </row>
    <row r="11" customFormat="false" ht="15.75" hidden="false" customHeight="false" outlineLevel="0" collapsed="false">
      <c r="A11" s="49" t="str">
        <f aca="false">IF(LEN(sWGA!C12)=0,"",sWGA!C12)</f>
        <v>MIS1219</v>
      </c>
      <c r="B11" s="49" t="str">
        <f aca="false">IF(LEN(sWGA!D12)=0,"",sWGA!D12)</f>
        <v>MJ118</v>
      </c>
      <c r="C11" s="49" t="str">
        <f aca="false">IF(LEN(sWGA!E12)=0,"",exp_id)</f>
        <v>SWJS044</v>
      </c>
      <c r="D11" s="49" t="str">
        <f aca="false">IF(LEN(sWGA!E12)=0,"",sWGA!E12)</f>
        <v>SWJS044_B2</v>
      </c>
      <c r="E11" s="49" t="n">
        <f aca="false">IF(LEN(sWGA!F12)=0,"",sWGA!F12)</f>
        <v>10</v>
      </c>
      <c r="F11" s="49" t="n">
        <f aca="false">IF(LEN(sWGA!I12)=0,"",sWGA!I12)</f>
        <v>18.9</v>
      </c>
    </row>
    <row r="12" customFormat="false" ht="15.75" hidden="false" customHeight="false" outlineLevel="0" collapsed="false">
      <c r="A12" s="49" t="str">
        <f aca="false">IF(LEN(sWGA!C13)=0,"",sWGA!C13)</f>
        <v>3D7</v>
      </c>
      <c r="B12" s="49" t="str">
        <f aca="false">IF(LEN(sWGA!D13)=0,"",sWGA!D13)</f>
        <v>3D7_01a</v>
      </c>
      <c r="C12" s="49" t="str">
        <f aca="false">IF(LEN(sWGA!E13)=0,"",exp_id)</f>
        <v>SWJS044</v>
      </c>
      <c r="D12" s="49" t="str">
        <f aca="false">IF(LEN(sWGA!E13)=0,"",sWGA!E13)</f>
        <v>SWJS044_C2</v>
      </c>
      <c r="E12" s="49" t="n">
        <f aca="false">IF(LEN(sWGA!F13)=0,"",sWGA!F13)</f>
        <v>10</v>
      </c>
      <c r="F12" s="49" t="n">
        <f aca="false">IF(LEN(sWGA!I13)=0,"",sWGA!I13)</f>
        <v>76.3</v>
      </c>
    </row>
    <row r="13" customFormat="false" ht="15.75" hidden="false" customHeight="false" outlineLevel="0" collapsed="false">
      <c r="A13" s="49" t="str">
        <f aca="false">IF(LEN(sWGA!C14)=0,"",sWGA!C14)</f>
        <v>Dd2</v>
      </c>
      <c r="B13" s="49" t="str">
        <f aca="false">IF(LEN(sWGA!D14)=0,"",sWGA!D14)</f>
        <v>Dd2_01a</v>
      </c>
      <c r="C13" s="49" t="str">
        <f aca="false">IF(LEN(sWGA!E14)=0,"",exp_id)</f>
        <v>SWJS044</v>
      </c>
      <c r="D13" s="49" t="str">
        <f aca="false">IF(LEN(sWGA!E14)=0,"",sWGA!E14)</f>
        <v>SWJS044_D2</v>
      </c>
      <c r="E13" s="49" t="n">
        <f aca="false">IF(LEN(sWGA!F14)=0,"",sWGA!F14)</f>
        <v>10</v>
      </c>
      <c r="F13" s="49" t="n">
        <f aca="false">IF(LEN(sWGA!I14)=0,"",sWGA!I14)</f>
        <v>66.2</v>
      </c>
    </row>
    <row r="14" customFormat="false" ht="15.75" hidden="false" customHeight="false" outlineLevel="0" collapsed="false">
      <c r="A14" s="49" t="str">
        <f aca="false">IF(LEN(sWGA!C15)=0,"",sWGA!C15)</f>
        <v>NTC</v>
      </c>
      <c r="B14" s="49" t="str">
        <f aca="false">IF(LEN(sWGA!D15)=0,"",sWGA!D15)</f>
        <v>NTC_SWJS044</v>
      </c>
      <c r="C14" s="49" t="str">
        <f aca="false">IF(LEN(sWGA!E15)=0,"",exp_id)</f>
        <v>SWJS044</v>
      </c>
      <c r="D14" s="49" t="str">
        <f aca="false">IF(LEN(sWGA!E15)=0,"",sWGA!E15)</f>
        <v>SWJS044_E2</v>
      </c>
      <c r="E14" s="49" t="n">
        <f aca="false">IF(LEN(sWGA!F15)=0,"",sWGA!F15)</f>
        <v>10</v>
      </c>
      <c r="F14" s="49" t="n">
        <f aca="false">IF(LEN(sWGA!I15)=0,"",sWGA!I15)</f>
        <v>0</v>
      </c>
    </row>
    <row r="15" customFormat="false" ht="15.75" hidden="false" customHeight="false" outlineLevel="0" collapsed="false">
      <c r="A15" s="49" t="str">
        <f aca="false">IF(LEN(sWGA!C16)=0,"",sWGA!C16)</f>
        <v/>
      </c>
      <c r="B15" s="49" t="str">
        <f aca="false">IF(LEN(sWGA!D16)=0,"",sWGA!D16)</f>
        <v/>
      </c>
      <c r="C15" s="49" t="str">
        <f aca="false">IF(LEN(sWGA!E16)=0,"",exp_id)</f>
        <v/>
      </c>
      <c r="D15" s="49" t="str">
        <f aca="false">IF(LEN(sWGA!E16)=0,"",sWGA!E16)</f>
        <v/>
      </c>
      <c r="E15" s="49" t="str">
        <f aca="false">IF(LEN(sWGA!F16)=0,"",sWGA!F16)</f>
        <v/>
      </c>
      <c r="F15" s="49" t="str">
        <f aca="false">IF(LEN(sWGA!I16)=0,"",sWGA!I16)</f>
        <v/>
      </c>
    </row>
    <row r="16" customFormat="false" ht="15.75" hidden="false" customHeight="false" outlineLevel="0" collapsed="false">
      <c r="A16" s="49" t="str">
        <f aca="false">IF(LEN(sWGA!C17)=0,"",sWGA!C17)</f>
        <v/>
      </c>
      <c r="B16" s="49" t="str">
        <f aca="false">IF(LEN(sWGA!D17)=0,"",sWGA!D17)</f>
        <v/>
      </c>
      <c r="C16" s="49" t="str">
        <f aca="false">IF(LEN(sWGA!E17)=0,"",exp_id)</f>
        <v/>
      </c>
      <c r="D16" s="49" t="str">
        <f aca="false">IF(LEN(sWGA!E17)=0,"",sWGA!E17)</f>
        <v/>
      </c>
      <c r="E16" s="49" t="str">
        <f aca="false">IF(LEN(sWGA!F17)=0,"",sWGA!F17)</f>
        <v/>
      </c>
      <c r="F16" s="49" t="str">
        <f aca="false">IF(LEN(sWGA!I17)=0,"",sWGA!I17)</f>
        <v/>
      </c>
    </row>
    <row r="17" customFormat="false" ht="15.75" hidden="false" customHeight="false" outlineLevel="0" collapsed="false">
      <c r="A17" s="49" t="str">
        <f aca="false">IF(LEN(sWGA!C18)=0,"",sWGA!C18)</f>
        <v/>
      </c>
      <c r="B17" s="49" t="str">
        <f aca="false">IF(LEN(sWGA!D18)=0,"",sWGA!D18)</f>
        <v/>
      </c>
      <c r="C17" s="49" t="str">
        <f aca="false">IF(LEN(sWGA!E18)=0,"",exp_id)</f>
        <v/>
      </c>
      <c r="D17" s="49" t="str">
        <f aca="false">IF(LEN(sWGA!E18)=0,"",sWGA!E18)</f>
        <v/>
      </c>
      <c r="E17" s="49" t="str">
        <f aca="false">IF(LEN(sWGA!F18)=0,"",sWGA!F18)</f>
        <v/>
      </c>
      <c r="F17" s="49" t="str">
        <f aca="false">IF(LEN(sWGA!I18)=0,"",sWGA!I18)</f>
        <v/>
      </c>
    </row>
    <row r="18" customFormat="false" ht="15.75" hidden="false" customHeight="false" outlineLevel="0" collapsed="false">
      <c r="A18" s="49" t="str">
        <f aca="false">IF(LEN(sWGA!C19)=0,"",sWGA!C19)</f>
        <v/>
      </c>
      <c r="B18" s="49" t="str">
        <f aca="false">IF(LEN(sWGA!D19)=0,"",sWGA!D19)</f>
        <v/>
      </c>
      <c r="C18" s="49" t="str">
        <f aca="false">IF(LEN(sWGA!E19)=0,"",exp_id)</f>
        <v/>
      </c>
      <c r="D18" s="49" t="str">
        <f aca="false">IF(LEN(sWGA!E19)=0,"",sWGA!E19)</f>
        <v/>
      </c>
      <c r="E18" s="49" t="str">
        <f aca="false">IF(LEN(sWGA!F19)=0,"",sWGA!F19)</f>
        <v/>
      </c>
      <c r="F18" s="49" t="str">
        <f aca="false">IF(LEN(sWGA!I19)=0,"",sWGA!I19)</f>
        <v/>
      </c>
    </row>
    <row r="19" customFormat="false" ht="15.75" hidden="false" customHeight="false" outlineLevel="0" collapsed="false">
      <c r="A19" s="49" t="str">
        <f aca="false">IF(LEN(sWGA!C20)=0,"",sWGA!C20)</f>
        <v/>
      </c>
      <c r="B19" s="49" t="str">
        <f aca="false">IF(LEN(sWGA!D20)=0,"",sWGA!D20)</f>
        <v/>
      </c>
      <c r="C19" s="49" t="str">
        <f aca="false">IF(LEN(sWGA!E20)=0,"",exp_id)</f>
        <v/>
      </c>
      <c r="D19" s="49" t="str">
        <f aca="false">IF(LEN(sWGA!E20)=0,"",sWGA!E20)</f>
        <v/>
      </c>
      <c r="E19" s="49" t="str">
        <f aca="false">IF(LEN(sWGA!F20)=0,"",sWGA!F20)</f>
        <v/>
      </c>
      <c r="F19" s="49" t="str">
        <f aca="false">IF(LEN(sWGA!I20)=0,"",sWGA!I20)</f>
        <v/>
      </c>
    </row>
    <row r="20" customFormat="false" ht="15.75" hidden="false" customHeight="false" outlineLevel="0" collapsed="false">
      <c r="A20" s="49" t="str">
        <f aca="false">IF(LEN(sWGA!C21)=0,"",sWGA!C21)</f>
        <v/>
      </c>
      <c r="B20" s="49" t="str">
        <f aca="false">IF(LEN(sWGA!D21)=0,"",sWGA!D21)</f>
        <v/>
      </c>
      <c r="C20" s="49" t="str">
        <f aca="false">IF(LEN(sWGA!E21)=0,"",exp_id)</f>
        <v/>
      </c>
      <c r="D20" s="49" t="str">
        <f aca="false">IF(LEN(sWGA!E21)=0,"",sWGA!E21)</f>
        <v/>
      </c>
      <c r="E20" s="49" t="str">
        <f aca="false">IF(LEN(sWGA!F21)=0,"",sWGA!F21)</f>
        <v/>
      </c>
      <c r="F20" s="49" t="str">
        <f aca="false">IF(LEN(sWGA!I21)=0,"",sWGA!I21)</f>
        <v/>
      </c>
    </row>
    <row r="21" customFormat="false" ht="15.75" hidden="false" customHeight="false" outlineLevel="0" collapsed="false">
      <c r="A21" s="49" t="str">
        <f aca="false">IF(LEN(sWGA!C22)=0,"",sWGA!C22)</f>
        <v/>
      </c>
      <c r="B21" s="49" t="str">
        <f aca="false">IF(LEN(sWGA!D22)=0,"",sWGA!D22)</f>
        <v/>
      </c>
      <c r="C21" s="49" t="str">
        <f aca="false">IF(LEN(sWGA!E22)=0,"",exp_id)</f>
        <v/>
      </c>
      <c r="D21" s="49" t="str">
        <f aca="false">IF(LEN(sWGA!E22)=0,"",sWGA!E22)</f>
        <v/>
      </c>
      <c r="E21" s="49" t="str">
        <f aca="false">IF(LEN(sWGA!F22)=0,"",sWGA!F22)</f>
        <v/>
      </c>
      <c r="F21" s="49" t="str">
        <f aca="false">IF(LEN(sWGA!I22)=0,"",sWGA!I22)</f>
        <v/>
      </c>
    </row>
    <row r="22" customFormat="false" ht="15.75" hidden="false" customHeight="false" outlineLevel="0" collapsed="false">
      <c r="A22" s="49" t="str">
        <f aca="false">IF(LEN(sWGA!C23)=0,"",sWGA!C23)</f>
        <v/>
      </c>
      <c r="B22" s="49" t="str">
        <f aca="false">IF(LEN(sWGA!D23)=0,"",sWGA!D23)</f>
        <v/>
      </c>
      <c r="C22" s="49" t="str">
        <f aca="false">IF(LEN(sWGA!E23)=0,"",exp_id)</f>
        <v/>
      </c>
      <c r="D22" s="49" t="str">
        <f aca="false">IF(LEN(sWGA!E23)=0,"",sWGA!E23)</f>
        <v/>
      </c>
      <c r="E22" s="49" t="str">
        <f aca="false">IF(LEN(sWGA!F23)=0,"",sWGA!F23)</f>
        <v/>
      </c>
      <c r="F22" s="49" t="str">
        <f aca="false">IF(LEN(sWGA!I23)=0,"",sWGA!I23)</f>
        <v/>
      </c>
    </row>
    <row r="23" customFormat="false" ht="15.75" hidden="false" customHeight="false" outlineLevel="0" collapsed="false">
      <c r="A23" s="49" t="str">
        <f aca="false">IF(LEN(sWGA!C24)=0,"",sWGA!C24)</f>
        <v/>
      </c>
      <c r="B23" s="49" t="str">
        <f aca="false">IF(LEN(sWGA!D24)=0,"",sWGA!D24)</f>
        <v/>
      </c>
      <c r="C23" s="49" t="str">
        <f aca="false">IF(LEN(sWGA!E24)=0,"",exp_id)</f>
        <v/>
      </c>
      <c r="D23" s="49" t="str">
        <f aca="false">IF(LEN(sWGA!E24)=0,"",sWGA!E24)</f>
        <v/>
      </c>
      <c r="E23" s="49" t="str">
        <f aca="false">IF(LEN(sWGA!F24)=0,"",sWGA!F24)</f>
        <v/>
      </c>
      <c r="F23" s="49" t="str">
        <f aca="false">IF(LEN(sWGA!I24)=0,"",sWGA!I24)</f>
        <v/>
      </c>
    </row>
    <row r="24" customFormat="false" ht="15.75" hidden="false" customHeight="false" outlineLevel="0" collapsed="false">
      <c r="A24" s="49" t="str">
        <f aca="false">IF(LEN(sWGA!C25)=0,"",sWGA!C25)</f>
        <v/>
      </c>
      <c r="B24" s="49" t="str">
        <f aca="false">IF(LEN(sWGA!D25)=0,"",sWGA!D25)</f>
        <v/>
      </c>
      <c r="C24" s="49" t="str">
        <f aca="false">IF(LEN(sWGA!E25)=0,"",exp_id)</f>
        <v/>
      </c>
      <c r="D24" s="49" t="str">
        <f aca="false">IF(LEN(sWGA!E25)=0,"",sWGA!E25)</f>
        <v/>
      </c>
      <c r="E24" s="49" t="str">
        <f aca="false">IF(LEN(sWGA!F25)=0,"",sWGA!F25)</f>
        <v/>
      </c>
      <c r="F24" s="49" t="str">
        <f aca="false">IF(LEN(sWGA!I25)=0,"",sWGA!I25)</f>
        <v/>
      </c>
    </row>
    <row r="25" customFormat="false" ht="15.75" hidden="false" customHeight="false" outlineLevel="0" collapsed="false">
      <c r="A25" s="49" t="str">
        <f aca="false">IF(LEN(sWGA!C26)=0,"",sWGA!C26)</f>
        <v/>
      </c>
      <c r="B25" s="49" t="str">
        <f aca="false">IF(LEN(sWGA!D26)=0,"",sWGA!D26)</f>
        <v/>
      </c>
      <c r="C25" s="49" t="str">
        <f aca="false">IF(LEN(sWGA!E26)=0,"",exp_id)</f>
        <v/>
      </c>
      <c r="D25" s="49" t="str">
        <f aca="false">IF(LEN(sWGA!E26)=0,"",sWGA!E26)</f>
        <v/>
      </c>
      <c r="E25" s="49" t="str">
        <f aca="false">IF(LEN(sWGA!F26)=0,"",sWGA!F26)</f>
        <v/>
      </c>
      <c r="F25" s="49" t="str">
        <f aca="false">IF(LEN(sWGA!I26)=0,"",sWGA!I26)</f>
        <v/>
      </c>
    </row>
    <row r="26" customFormat="false" ht="15.75" hidden="false" customHeight="false" outlineLevel="0" collapsed="false">
      <c r="A26" s="49" t="str">
        <f aca="false">IF(LEN(sWGA!C27)=0,"",sWGA!C27)</f>
        <v/>
      </c>
      <c r="B26" s="49" t="str">
        <f aca="false">IF(LEN(sWGA!D27)=0,"",sWGA!D27)</f>
        <v/>
      </c>
      <c r="C26" s="49" t="str">
        <f aca="false">IF(LEN(sWGA!E27)=0,"",exp_id)</f>
        <v/>
      </c>
      <c r="D26" s="49" t="str">
        <f aca="false">IF(LEN(sWGA!E27)=0,"",sWGA!E27)</f>
        <v/>
      </c>
      <c r="E26" s="49" t="str">
        <f aca="false">IF(LEN(sWGA!F27)=0,"",sWGA!F27)</f>
        <v/>
      </c>
      <c r="F26" s="49" t="str">
        <f aca="false">IF(LEN(sWGA!I27)=0,"",sWGA!I27)</f>
        <v/>
      </c>
    </row>
    <row r="27" customFormat="false" ht="15.75" hidden="false" customHeight="false" outlineLevel="0" collapsed="false">
      <c r="A27" s="49" t="str">
        <f aca="false">IF(LEN(sWGA!C28)=0,"",sWGA!C28)</f>
        <v/>
      </c>
      <c r="B27" s="49" t="str">
        <f aca="false">IF(LEN(sWGA!D28)=0,"",sWGA!D28)</f>
        <v/>
      </c>
      <c r="C27" s="49" t="str">
        <f aca="false">IF(LEN(sWGA!E28)=0,"",exp_id)</f>
        <v/>
      </c>
      <c r="D27" s="49" t="str">
        <f aca="false">IF(LEN(sWGA!E28)=0,"",sWGA!E28)</f>
        <v/>
      </c>
      <c r="E27" s="49" t="str">
        <f aca="false">IF(LEN(sWGA!F28)=0,"",sWGA!F28)</f>
        <v/>
      </c>
      <c r="F27" s="49" t="str">
        <f aca="false">IF(LEN(sWGA!I28)=0,"",sWGA!I28)</f>
        <v/>
      </c>
    </row>
    <row r="28" customFormat="false" ht="15.75" hidden="false" customHeight="false" outlineLevel="0" collapsed="false">
      <c r="A28" s="49" t="str">
        <f aca="false">IF(LEN(sWGA!C29)=0,"",sWGA!C29)</f>
        <v/>
      </c>
      <c r="B28" s="49" t="str">
        <f aca="false">IF(LEN(sWGA!D29)=0,"",sWGA!D29)</f>
        <v/>
      </c>
      <c r="C28" s="49" t="str">
        <f aca="false">IF(LEN(sWGA!E29)=0,"",exp_id)</f>
        <v/>
      </c>
      <c r="D28" s="49" t="str">
        <f aca="false">IF(LEN(sWGA!E29)=0,"",sWGA!E29)</f>
        <v/>
      </c>
      <c r="E28" s="49" t="str">
        <f aca="false">IF(LEN(sWGA!F29)=0,"",sWGA!F29)</f>
        <v/>
      </c>
      <c r="F28" s="49" t="str">
        <f aca="false">IF(LEN(sWGA!I29)=0,"",sWGA!I29)</f>
        <v/>
      </c>
    </row>
    <row r="29" customFormat="false" ht="15.75" hidden="false" customHeight="false" outlineLevel="0" collapsed="false">
      <c r="A29" s="49" t="str">
        <f aca="false">IF(LEN(sWGA!C30)=0,"",sWGA!C30)</f>
        <v/>
      </c>
      <c r="B29" s="49" t="str">
        <f aca="false">IF(LEN(sWGA!D30)=0,"",sWGA!D30)</f>
        <v/>
      </c>
      <c r="C29" s="49" t="str">
        <f aca="false">IF(LEN(sWGA!E30)=0,"",exp_id)</f>
        <v/>
      </c>
      <c r="D29" s="49" t="str">
        <f aca="false">IF(LEN(sWGA!E30)=0,"",sWGA!E30)</f>
        <v/>
      </c>
      <c r="E29" s="49" t="str">
        <f aca="false">IF(LEN(sWGA!F30)=0,"",sWGA!F30)</f>
        <v/>
      </c>
      <c r="F29" s="49" t="str">
        <f aca="false">IF(LEN(sWGA!I30)=0,"",sWGA!I30)</f>
        <v/>
      </c>
    </row>
    <row r="30" customFormat="false" ht="15.75" hidden="false" customHeight="false" outlineLevel="0" collapsed="false">
      <c r="A30" s="49" t="str">
        <f aca="false">IF(LEN(sWGA!C31)=0,"",sWGA!C31)</f>
        <v/>
      </c>
      <c r="B30" s="49" t="str">
        <f aca="false">IF(LEN(sWGA!D31)=0,"",sWGA!D31)</f>
        <v/>
      </c>
      <c r="C30" s="49" t="str">
        <f aca="false">IF(LEN(sWGA!E31)=0,"",exp_id)</f>
        <v/>
      </c>
      <c r="D30" s="49" t="str">
        <f aca="false">IF(LEN(sWGA!E31)=0,"",sWGA!E31)</f>
        <v/>
      </c>
      <c r="E30" s="49" t="str">
        <f aca="false">IF(LEN(sWGA!F31)=0,"",sWGA!F31)</f>
        <v/>
      </c>
      <c r="F30" s="49" t="str">
        <f aca="false">IF(LEN(sWGA!I31)=0,"",sWGA!I31)</f>
        <v/>
      </c>
    </row>
    <row r="31" customFormat="false" ht="15.75" hidden="false" customHeight="false" outlineLevel="0" collapsed="false">
      <c r="A31" s="49" t="str">
        <f aca="false">IF(LEN(sWGA!C32)=0,"",sWGA!C32)</f>
        <v/>
      </c>
      <c r="B31" s="49" t="str">
        <f aca="false">IF(LEN(sWGA!D32)=0,"",sWGA!D32)</f>
        <v/>
      </c>
      <c r="C31" s="49" t="str">
        <f aca="false">IF(LEN(sWGA!E32)=0,"",exp_id)</f>
        <v/>
      </c>
      <c r="D31" s="49" t="str">
        <f aca="false">IF(LEN(sWGA!E32)=0,"",sWGA!E32)</f>
        <v/>
      </c>
      <c r="E31" s="49" t="str">
        <f aca="false">IF(LEN(sWGA!F32)=0,"",sWGA!F32)</f>
        <v/>
      </c>
      <c r="F31" s="49" t="str">
        <f aca="false">IF(LEN(sWGA!I32)=0,"",sWGA!I32)</f>
        <v/>
      </c>
    </row>
    <row r="32" customFormat="false" ht="15.75" hidden="false" customHeight="false" outlineLevel="0" collapsed="false">
      <c r="A32" s="49" t="str">
        <f aca="false">IF(LEN(sWGA!C33)=0,"",sWGA!C33)</f>
        <v/>
      </c>
      <c r="B32" s="49" t="str">
        <f aca="false">IF(LEN(sWGA!D33)=0,"",sWGA!D33)</f>
        <v/>
      </c>
      <c r="C32" s="49" t="str">
        <f aca="false">IF(LEN(sWGA!E33)=0,"",exp_id)</f>
        <v/>
      </c>
      <c r="D32" s="49" t="str">
        <f aca="false">IF(LEN(sWGA!E33)=0,"",sWGA!E33)</f>
        <v/>
      </c>
      <c r="E32" s="49" t="str">
        <f aca="false">IF(LEN(sWGA!F33)=0,"",sWGA!F33)</f>
        <v/>
      </c>
      <c r="F32" s="49" t="str">
        <f aca="false">IF(LEN(sWGA!I33)=0,"",sWGA!I33)</f>
        <v/>
      </c>
    </row>
    <row r="33" customFormat="false" ht="15.75" hidden="false" customHeight="false" outlineLevel="0" collapsed="false">
      <c r="A33" s="49" t="str">
        <f aca="false">IF(LEN(sWGA!C34)=0,"",sWGA!C34)</f>
        <v/>
      </c>
      <c r="B33" s="49" t="str">
        <f aca="false">IF(LEN(sWGA!D34)=0,"",sWGA!D34)</f>
        <v/>
      </c>
      <c r="C33" s="49" t="str">
        <f aca="false">IF(LEN(sWGA!E34)=0,"",exp_id)</f>
        <v/>
      </c>
      <c r="D33" s="49" t="str">
        <f aca="false">IF(LEN(sWGA!E34)=0,"",sWGA!E34)</f>
        <v/>
      </c>
      <c r="E33" s="49" t="str">
        <f aca="false">IF(LEN(sWGA!F34)=0,"",sWGA!F34)</f>
        <v/>
      </c>
      <c r="F33" s="49" t="str">
        <f aca="false">IF(LEN(sWGA!I34)=0,"",sWGA!I34)</f>
        <v/>
      </c>
    </row>
    <row r="34" customFormat="false" ht="15.75" hidden="false" customHeight="false" outlineLevel="0" collapsed="false">
      <c r="A34" s="49" t="str">
        <f aca="false">IF(LEN(sWGA!C35)=0,"",sWGA!C35)</f>
        <v/>
      </c>
      <c r="B34" s="49" t="str">
        <f aca="false">IF(LEN(sWGA!D35)=0,"",sWGA!D35)</f>
        <v/>
      </c>
      <c r="C34" s="49" t="str">
        <f aca="false">IF(LEN(sWGA!E35)=0,"",exp_id)</f>
        <v/>
      </c>
      <c r="D34" s="49" t="str">
        <f aca="false">IF(LEN(sWGA!E35)=0,"",sWGA!E35)</f>
        <v/>
      </c>
      <c r="E34" s="49" t="str">
        <f aca="false">IF(LEN(sWGA!F35)=0,"",sWGA!F35)</f>
        <v/>
      </c>
      <c r="F34" s="49" t="str">
        <f aca="false">IF(LEN(sWGA!I35)=0,"",sWGA!I35)</f>
        <v/>
      </c>
    </row>
    <row r="35" customFormat="false" ht="15.75" hidden="false" customHeight="false" outlineLevel="0" collapsed="false">
      <c r="A35" s="49" t="str">
        <f aca="false">IF(LEN(sWGA!C36)=0,"",sWGA!C36)</f>
        <v/>
      </c>
      <c r="B35" s="49" t="str">
        <f aca="false">IF(LEN(sWGA!D36)=0,"",sWGA!D36)</f>
        <v/>
      </c>
      <c r="C35" s="49" t="str">
        <f aca="false">IF(LEN(sWGA!E36)=0,"",exp_id)</f>
        <v/>
      </c>
      <c r="D35" s="49" t="str">
        <f aca="false">IF(LEN(sWGA!E36)=0,"",sWGA!E36)</f>
        <v/>
      </c>
      <c r="E35" s="49" t="str">
        <f aca="false">IF(LEN(sWGA!F36)=0,"",sWGA!F36)</f>
        <v/>
      </c>
      <c r="F35" s="49" t="str">
        <f aca="false">IF(LEN(sWGA!I36)=0,"",sWGA!I36)</f>
        <v/>
      </c>
    </row>
    <row r="36" customFormat="false" ht="15.75" hidden="false" customHeight="false" outlineLevel="0" collapsed="false">
      <c r="A36" s="49" t="str">
        <f aca="false">IF(LEN(sWGA!C37)=0,"",sWGA!C37)</f>
        <v/>
      </c>
      <c r="B36" s="49" t="str">
        <f aca="false">IF(LEN(sWGA!D37)=0,"",sWGA!D37)</f>
        <v/>
      </c>
      <c r="C36" s="49" t="str">
        <f aca="false">IF(LEN(sWGA!E37)=0,"",exp_id)</f>
        <v/>
      </c>
      <c r="D36" s="49" t="str">
        <f aca="false">IF(LEN(sWGA!E37)=0,"",sWGA!E37)</f>
        <v/>
      </c>
      <c r="E36" s="49" t="str">
        <f aca="false">IF(LEN(sWGA!F37)=0,"",sWGA!F37)</f>
        <v/>
      </c>
      <c r="F36" s="49" t="str">
        <f aca="false">IF(LEN(sWGA!I37)=0,"",sWGA!I37)</f>
        <v/>
      </c>
    </row>
    <row r="37" customFormat="false" ht="15.75" hidden="false" customHeight="false" outlineLevel="0" collapsed="false">
      <c r="A37" s="49" t="str">
        <f aca="false">IF(LEN(sWGA!C38)=0,"",sWGA!C38)</f>
        <v/>
      </c>
      <c r="B37" s="49" t="str">
        <f aca="false">IF(LEN(sWGA!D38)=0,"",sWGA!D38)</f>
        <v/>
      </c>
      <c r="C37" s="49" t="str">
        <f aca="false">IF(LEN(sWGA!E38)=0,"",exp_id)</f>
        <v/>
      </c>
      <c r="D37" s="49" t="str">
        <f aca="false">IF(LEN(sWGA!E38)=0,"",sWGA!E38)</f>
        <v/>
      </c>
      <c r="E37" s="49" t="str">
        <f aca="false">IF(LEN(sWGA!F38)=0,"",sWGA!F38)</f>
        <v/>
      </c>
      <c r="F37" s="49" t="str">
        <f aca="false">IF(LEN(sWGA!I38)=0,"",sWGA!I38)</f>
        <v/>
      </c>
    </row>
    <row r="38" customFormat="false" ht="15.75" hidden="false" customHeight="false" outlineLevel="0" collapsed="false">
      <c r="A38" s="49" t="str">
        <f aca="false">IF(LEN(sWGA!C39)=0,"",sWGA!C39)</f>
        <v/>
      </c>
      <c r="B38" s="49" t="str">
        <f aca="false">IF(LEN(sWGA!D39)=0,"",sWGA!D39)</f>
        <v/>
      </c>
      <c r="C38" s="49" t="str">
        <f aca="false">IF(LEN(sWGA!E39)=0,"",exp_id)</f>
        <v/>
      </c>
      <c r="D38" s="49" t="str">
        <f aca="false">IF(LEN(sWGA!E39)=0,"",sWGA!E39)</f>
        <v/>
      </c>
      <c r="E38" s="49" t="str">
        <f aca="false">IF(LEN(sWGA!F39)=0,"",sWGA!F39)</f>
        <v/>
      </c>
      <c r="F38" s="49" t="str">
        <f aca="false">IF(LEN(sWGA!I39)=0,"",sWGA!I39)</f>
        <v/>
      </c>
    </row>
    <row r="39" customFormat="false" ht="15.75" hidden="false" customHeight="false" outlineLevel="0" collapsed="false">
      <c r="A39" s="49" t="str">
        <f aca="false">IF(LEN(sWGA!C40)=0,"",sWGA!C40)</f>
        <v/>
      </c>
      <c r="B39" s="49" t="str">
        <f aca="false">IF(LEN(sWGA!D40)=0,"",sWGA!D40)</f>
        <v/>
      </c>
      <c r="C39" s="49" t="str">
        <f aca="false">IF(LEN(sWGA!E40)=0,"",exp_id)</f>
        <v/>
      </c>
      <c r="D39" s="49" t="str">
        <f aca="false">IF(LEN(sWGA!E40)=0,"",sWGA!E40)</f>
        <v/>
      </c>
      <c r="E39" s="49" t="str">
        <f aca="false">IF(LEN(sWGA!F40)=0,"",sWGA!F40)</f>
        <v/>
      </c>
      <c r="F39" s="49" t="str">
        <f aca="false">IF(LEN(sWGA!I40)=0,"",sWGA!I40)</f>
        <v/>
      </c>
    </row>
    <row r="40" customFormat="false" ht="15.75" hidden="false" customHeight="false" outlineLevel="0" collapsed="false">
      <c r="A40" s="49" t="str">
        <f aca="false">IF(LEN(sWGA!C41)=0,"",sWGA!C41)</f>
        <v/>
      </c>
      <c r="B40" s="49" t="str">
        <f aca="false">IF(LEN(sWGA!D41)=0,"",sWGA!D41)</f>
        <v/>
      </c>
      <c r="C40" s="49" t="str">
        <f aca="false">IF(LEN(sWGA!E41)=0,"",exp_id)</f>
        <v/>
      </c>
      <c r="D40" s="49" t="str">
        <f aca="false">IF(LEN(sWGA!E41)=0,"",sWGA!E41)</f>
        <v/>
      </c>
      <c r="E40" s="49" t="str">
        <f aca="false">IF(LEN(sWGA!F41)=0,"",sWGA!F41)</f>
        <v/>
      </c>
      <c r="F40" s="49" t="str">
        <f aca="false">IF(LEN(sWGA!I41)=0,"",sWGA!I41)</f>
        <v/>
      </c>
    </row>
    <row r="41" customFormat="false" ht="15.75" hidden="false" customHeight="false" outlineLevel="0" collapsed="false">
      <c r="A41" s="49" t="str">
        <f aca="false">IF(LEN(sWGA!C42)=0,"",sWGA!C42)</f>
        <v/>
      </c>
      <c r="B41" s="49" t="str">
        <f aca="false">IF(LEN(sWGA!D42)=0,"",sWGA!D42)</f>
        <v/>
      </c>
      <c r="C41" s="49" t="str">
        <f aca="false">IF(LEN(sWGA!E42)=0,"",exp_id)</f>
        <v/>
      </c>
      <c r="D41" s="49" t="str">
        <f aca="false">IF(LEN(sWGA!E42)=0,"",sWGA!E42)</f>
        <v/>
      </c>
      <c r="E41" s="49" t="str">
        <f aca="false">IF(LEN(sWGA!F42)=0,"",sWGA!F42)</f>
        <v/>
      </c>
      <c r="F41" s="49" t="str">
        <f aca="false">IF(LEN(sWGA!I42)=0,"",sWGA!I42)</f>
        <v/>
      </c>
    </row>
    <row r="42" customFormat="false" ht="15.75" hidden="false" customHeight="false" outlineLevel="0" collapsed="false">
      <c r="A42" s="49" t="str">
        <f aca="false">IF(LEN(sWGA!C43)=0,"",sWGA!C43)</f>
        <v/>
      </c>
      <c r="B42" s="49" t="str">
        <f aca="false">IF(LEN(sWGA!D43)=0,"",sWGA!D43)</f>
        <v/>
      </c>
      <c r="C42" s="49" t="str">
        <f aca="false">IF(LEN(sWGA!E43)=0,"",exp_id)</f>
        <v/>
      </c>
      <c r="D42" s="49" t="str">
        <f aca="false">IF(LEN(sWGA!E43)=0,"",sWGA!E43)</f>
        <v/>
      </c>
      <c r="E42" s="49" t="str">
        <f aca="false">IF(LEN(sWGA!F43)=0,"",sWGA!F43)</f>
        <v/>
      </c>
      <c r="F42" s="49" t="str">
        <f aca="false">IF(LEN(sWGA!I43)=0,"",sWGA!I43)</f>
        <v/>
      </c>
    </row>
    <row r="43" customFormat="false" ht="15.75" hidden="false" customHeight="false" outlineLevel="0" collapsed="false">
      <c r="A43" s="49" t="str">
        <f aca="false">IF(LEN(sWGA!C44)=0,"",sWGA!C44)</f>
        <v/>
      </c>
      <c r="B43" s="49" t="str">
        <f aca="false">IF(LEN(sWGA!D44)=0,"",sWGA!D44)</f>
        <v/>
      </c>
      <c r="C43" s="49" t="str">
        <f aca="false">IF(LEN(sWGA!E44)=0,"",exp_id)</f>
        <v/>
      </c>
      <c r="D43" s="49" t="str">
        <f aca="false">IF(LEN(sWGA!E44)=0,"",sWGA!E44)</f>
        <v/>
      </c>
      <c r="E43" s="49" t="str">
        <f aca="false">IF(LEN(sWGA!F44)=0,"",sWGA!F44)</f>
        <v/>
      </c>
      <c r="F43" s="49" t="str">
        <f aca="false">IF(LEN(sWGA!I44)=0,"",sWGA!I44)</f>
        <v/>
      </c>
    </row>
    <row r="44" customFormat="false" ht="15.75" hidden="false" customHeight="false" outlineLevel="0" collapsed="false">
      <c r="A44" s="49" t="str">
        <f aca="false">IF(LEN(sWGA!C45)=0,"",sWGA!C45)</f>
        <v/>
      </c>
      <c r="B44" s="49" t="str">
        <f aca="false">IF(LEN(sWGA!D45)=0,"",sWGA!D45)</f>
        <v/>
      </c>
      <c r="C44" s="49" t="str">
        <f aca="false">IF(LEN(sWGA!E45)=0,"",exp_id)</f>
        <v/>
      </c>
      <c r="D44" s="49" t="str">
        <f aca="false">IF(LEN(sWGA!E45)=0,"",sWGA!E45)</f>
        <v/>
      </c>
      <c r="E44" s="49" t="str">
        <f aca="false">IF(LEN(sWGA!F45)=0,"",sWGA!F45)</f>
        <v/>
      </c>
      <c r="F44" s="49" t="str">
        <f aca="false">IF(LEN(sWGA!I45)=0,"",sWGA!I45)</f>
        <v/>
      </c>
    </row>
    <row r="45" customFormat="false" ht="15.75" hidden="false" customHeight="false" outlineLevel="0" collapsed="false">
      <c r="A45" s="49" t="str">
        <f aca="false">IF(LEN(sWGA!C46)=0,"",sWGA!C46)</f>
        <v/>
      </c>
      <c r="B45" s="49" t="str">
        <f aca="false">IF(LEN(sWGA!D46)=0,"",sWGA!D46)</f>
        <v/>
      </c>
      <c r="C45" s="49" t="str">
        <f aca="false">IF(LEN(sWGA!E46)=0,"",exp_id)</f>
        <v/>
      </c>
      <c r="D45" s="49" t="str">
        <f aca="false">IF(LEN(sWGA!E46)=0,"",sWGA!E46)</f>
        <v/>
      </c>
      <c r="E45" s="49" t="str">
        <f aca="false">IF(LEN(sWGA!F46)=0,"",sWGA!F46)</f>
        <v/>
      </c>
      <c r="F45" s="49" t="str">
        <f aca="false">IF(LEN(sWGA!I46)=0,"",sWGA!I46)</f>
        <v/>
      </c>
    </row>
    <row r="46" customFormat="false" ht="15.75" hidden="false" customHeight="false" outlineLevel="0" collapsed="false">
      <c r="A46" s="49" t="str">
        <f aca="false">IF(LEN(sWGA!C47)=0,"",sWGA!C47)</f>
        <v/>
      </c>
      <c r="B46" s="49" t="str">
        <f aca="false">IF(LEN(sWGA!D47)=0,"",sWGA!D47)</f>
        <v/>
      </c>
      <c r="C46" s="49" t="str">
        <f aca="false">IF(LEN(sWGA!E47)=0,"",exp_id)</f>
        <v/>
      </c>
      <c r="D46" s="49" t="str">
        <f aca="false">IF(LEN(sWGA!E47)=0,"",sWGA!E47)</f>
        <v/>
      </c>
      <c r="E46" s="49" t="str">
        <f aca="false">IF(LEN(sWGA!F47)=0,"",sWGA!F47)</f>
        <v/>
      </c>
      <c r="F46" s="49" t="str">
        <f aca="false">IF(LEN(sWGA!I47)=0,"",sWGA!I47)</f>
        <v/>
      </c>
    </row>
    <row r="47" customFormat="false" ht="15.75" hidden="false" customHeight="false" outlineLevel="0" collapsed="false">
      <c r="A47" s="49" t="str">
        <f aca="false">IF(LEN(sWGA!C48)=0,"",sWGA!C48)</f>
        <v/>
      </c>
      <c r="B47" s="49" t="str">
        <f aca="false">IF(LEN(sWGA!D48)=0,"",sWGA!D48)</f>
        <v/>
      </c>
      <c r="C47" s="49" t="str">
        <f aca="false">IF(LEN(sWGA!E48)=0,"",exp_id)</f>
        <v/>
      </c>
      <c r="D47" s="49" t="str">
        <f aca="false">IF(LEN(sWGA!E48)=0,"",sWGA!E48)</f>
        <v/>
      </c>
      <c r="E47" s="49" t="str">
        <f aca="false">IF(LEN(sWGA!F48)=0,"",sWGA!F48)</f>
        <v/>
      </c>
      <c r="F47" s="49" t="str">
        <f aca="false">IF(LEN(sWGA!I48)=0,"",sWGA!I48)</f>
        <v/>
      </c>
    </row>
    <row r="48" customFormat="false" ht="15.75" hidden="false" customHeight="false" outlineLevel="0" collapsed="false">
      <c r="A48" s="49" t="str">
        <f aca="false">IF(LEN(sWGA!C49)=0,"",sWGA!C49)</f>
        <v/>
      </c>
      <c r="B48" s="49" t="str">
        <f aca="false">IF(LEN(sWGA!D49)=0,"",sWGA!D49)</f>
        <v/>
      </c>
      <c r="C48" s="49" t="str">
        <f aca="false">IF(LEN(sWGA!E49)=0,"",exp_id)</f>
        <v/>
      </c>
      <c r="D48" s="49" t="str">
        <f aca="false">IF(LEN(sWGA!E49)=0,"",sWGA!E49)</f>
        <v/>
      </c>
      <c r="E48" s="49" t="str">
        <f aca="false">IF(LEN(sWGA!F49)=0,"",sWGA!F49)</f>
        <v/>
      </c>
      <c r="F48" s="49" t="str">
        <f aca="false">IF(LEN(sWGA!I49)=0,"",sWGA!I49)</f>
        <v/>
      </c>
    </row>
    <row r="49" customFormat="false" ht="15.75" hidden="false" customHeight="false" outlineLevel="0" collapsed="false">
      <c r="A49" s="49" t="str">
        <f aca="false">IF(LEN(sWGA!C50)=0,"",sWGA!C50)</f>
        <v/>
      </c>
      <c r="B49" s="49" t="str">
        <f aca="false">IF(LEN(sWGA!D50)=0,"",sWGA!D50)</f>
        <v/>
      </c>
      <c r="C49" s="49" t="str">
        <f aca="false">IF(LEN(sWGA!E50)=0,"",exp_id)</f>
        <v/>
      </c>
      <c r="D49" s="49" t="str">
        <f aca="false">IF(LEN(sWGA!E50)=0,"",sWGA!E50)</f>
        <v/>
      </c>
      <c r="E49" s="49" t="str">
        <f aca="false">IF(LEN(sWGA!F50)=0,"",sWGA!F50)</f>
        <v/>
      </c>
      <c r="F49" s="49" t="str">
        <f aca="false">IF(LEN(sWGA!I50)=0,"",sWGA!I50)</f>
        <v/>
      </c>
    </row>
    <row r="50" customFormat="false" ht="15.75" hidden="false" customHeight="false" outlineLevel="0" collapsed="false">
      <c r="A50" s="49" t="str">
        <f aca="false">IF(LEN(sWGA!C51)=0,"",sWGA!C51)</f>
        <v/>
      </c>
      <c r="B50" s="49" t="str">
        <f aca="false">IF(LEN(sWGA!D51)=0,"",sWGA!D51)</f>
        <v/>
      </c>
      <c r="C50" s="49" t="str">
        <f aca="false">IF(LEN(sWGA!E51)=0,"",exp_id)</f>
        <v/>
      </c>
      <c r="D50" s="49" t="str">
        <f aca="false">IF(LEN(sWGA!E51)=0,"",sWGA!E51)</f>
        <v/>
      </c>
      <c r="E50" s="49" t="str">
        <f aca="false">IF(LEN(sWGA!F51)=0,"",sWGA!F51)</f>
        <v/>
      </c>
      <c r="F50" s="49" t="str">
        <f aca="false">IF(LEN(sWGA!I51)=0,"",sWGA!I51)</f>
        <v/>
      </c>
    </row>
    <row r="51" customFormat="false" ht="15.75" hidden="false" customHeight="false" outlineLevel="0" collapsed="false">
      <c r="A51" s="49" t="str">
        <f aca="false">IF(LEN(sWGA!C52)=0,"",sWGA!C52)</f>
        <v/>
      </c>
      <c r="B51" s="49" t="str">
        <f aca="false">IF(LEN(sWGA!D52)=0,"",sWGA!D52)</f>
        <v/>
      </c>
      <c r="C51" s="49" t="str">
        <f aca="false">IF(LEN(sWGA!E52)=0,"",exp_id)</f>
        <v/>
      </c>
      <c r="D51" s="49" t="str">
        <f aca="false">IF(LEN(sWGA!E52)=0,"",sWGA!E52)</f>
        <v/>
      </c>
      <c r="E51" s="49" t="str">
        <f aca="false">IF(LEN(sWGA!F52)=0,"",sWGA!F52)</f>
        <v/>
      </c>
      <c r="F51" s="49" t="str">
        <f aca="false">IF(LEN(sWGA!I52)=0,"",sWGA!I52)</f>
        <v/>
      </c>
    </row>
    <row r="52" customFormat="false" ht="15.75" hidden="false" customHeight="false" outlineLevel="0" collapsed="false">
      <c r="A52" s="49" t="str">
        <f aca="false">IF(LEN(sWGA!C53)=0,"",sWGA!C53)</f>
        <v/>
      </c>
      <c r="B52" s="49" t="str">
        <f aca="false">IF(LEN(sWGA!D53)=0,"",sWGA!D53)</f>
        <v/>
      </c>
      <c r="C52" s="49" t="str">
        <f aca="false">IF(LEN(sWGA!E53)=0,"",exp_id)</f>
        <v/>
      </c>
      <c r="D52" s="49" t="str">
        <f aca="false">IF(LEN(sWGA!E53)=0,"",sWGA!E53)</f>
        <v/>
      </c>
      <c r="E52" s="49" t="str">
        <f aca="false">IF(LEN(sWGA!F53)=0,"",sWGA!F53)</f>
        <v/>
      </c>
      <c r="F52" s="49" t="str">
        <f aca="false">IF(LEN(sWGA!I53)=0,"",sWGA!I53)</f>
        <v/>
      </c>
    </row>
    <row r="53" customFormat="false" ht="15.75" hidden="false" customHeight="false" outlineLevel="0" collapsed="false">
      <c r="A53" s="49" t="str">
        <f aca="false">IF(LEN(sWGA!C54)=0,"",sWGA!C54)</f>
        <v/>
      </c>
      <c r="B53" s="49" t="str">
        <f aca="false">IF(LEN(sWGA!D54)=0,"",sWGA!D54)</f>
        <v/>
      </c>
      <c r="C53" s="49" t="str">
        <f aca="false">IF(LEN(sWGA!E54)=0,"",exp_id)</f>
        <v/>
      </c>
      <c r="D53" s="49" t="str">
        <f aca="false">IF(LEN(sWGA!E54)=0,"",sWGA!E54)</f>
        <v/>
      </c>
      <c r="E53" s="49" t="str">
        <f aca="false">IF(LEN(sWGA!F54)=0,"",sWGA!F54)</f>
        <v/>
      </c>
      <c r="F53" s="49" t="str">
        <f aca="false">IF(LEN(sWGA!I54)=0,"",sWGA!I54)</f>
        <v/>
      </c>
    </row>
    <row r="54" customFormat="false" ht="15.75" hidden="false" customHeight="false" outlineLevel="0" collapsed="false">
      <c r="A54" s="49" t="str">
        <f aca="false">IF(LEN(sWGA!C55)=0,"",sWGA!C55)</f>
        <v/>
      </c>
      <c r="B54" s="49" t="str">
        <f aca="false">IF(LEN(sWGA!D55)=0,"",sWGA!D55)</f>
        <v/>
      </c>
      <c r="C54" s="49" t="str">
        <f aca="false">IF(LEN(sWGA!E55)=0,"",exp_id)</f>
        <v/>
      </c>
      <c r="D54" s="49" t="str">
        <f aca="false">IF(LEN(sWGA!E55)=0,"",sWGA!E55)</f>
        <v/>
      </c>
      <c r="E54" s="49" t="str">
        <f aca="false">IF(LEN(sWGA!F55)=0,"",sWGA!F55)</f>
        <v/>
      </c>
      <c r="F54" s="49" t="str">
        <f aca="false">IF(LEN(sWGA!I55)=0,"",sWGA!I55)</f>
        <v/>
      </c>
    </row>
    <row r="55" customFormat="false" ht="15.75" hidden="false" customHeight="false" outlineLevel="0" collapsed="false">
      <c r="A55" s="49" t="str">
        <f aca="false">IF(LEN(sWGA!C56)=0,"",sWGA!C56)</f>
        <v/>
      </c>
      <c r="B55" s="49" t="str">
        <f aca="false">IF(LEN(sWGA!D56)=0,"",sWGA!D56)</f>
        <v/>
      </c>
      <c r="C55" s="49" t="str">
        <f aca="false">IF(LEN(sWGA!E56)=0,"",exp_id)</f>
        <v/>
      </c>
      <c r="D55" s="49" t="str">
        <f aca="false">IF(LEN(sWGA!E56)=0,"",sWGA!E56)</f>
        <v/>
      </c>
      <c r="E55" s="49" t="str">
        <f aca="false">IF(LEN(sWGA!F56)=0,"",sWGA!F56)</f>
        <v/>
      </c>
      <c r="F55" s="49" t="str">
        <f aca="false">IF(LEN(sWGA!I56)=0,"",sWGA!I56)</f>
        <v/>
      </c>
    </row>
    <row r="56" customFormat="false" ht="15.75" hidden="false" customHeight="false" outlineLevel="0" collapsed="false">
      <c r="A56" s="49" t="str">
        <f aca="false">IF(LEN(sWGA!C57)=0,"",sWGA!C57)</f>
        <v/>
      </c>
      <c r="B56" s="49" t="str">
        <f aca="false">IF(LEN(sWGA!D57)=0,"",sWGA!D57)</f>
        <v/>
      </c>
      <c r="C56" s="49" t="str">
        <f aca="false">IF(LEN(sWGA!E57)=0,"",exp_id)</f>
        <v/>
      </c>
      <c r="D56" s="49" t="str">
        <f aca="false">IF(LEN(sWGA!E57)=0,"",sWGA!E57)</f>
        <v/>
      </c>
      <c r="E56" s="49" t="str">
        <f aca="false">IF(LEN(sWGA!F57)=0,"",sWGA!F57)</f>
        <v/>
      </c>
      <c r="F56" s="49" t="str">
        <f aca="false">IF(LEN(sWGA!I57)=0,"",sWGA!I57)</f>
        <v/>
      </c>
    </row>
    <row r="57" customFormat="false" ht="15.75" hidden="false" customHeight="false" outlineLevel="0" collapsed="false">
      <c r="A57" s="49" t="str">
        <f aca="false">IF(LEN(sWGA!C58)=0,"",sWGA!C58)</f>
        <v/>
      </c>
      <c r="B57" s="49" t="str">
        <f aca="false">IF(LEN(sWGA!D58)=0,"",sWGA!D58)</f>
        <v/>
      </c>
      <c r="C57" s="49" t="str">
        <f aca="false">IF(LEN(sWGA!E58)=0,"",exp_id)</f>
        <v/>
      </c>
      <c r="D57" s="49" t="str">
        <f aca="false">IF(LEN(sWGA!E58)=0,"",sWGA!E58)</f>
        <v/>
      </c>
      <c r="E57" s="49" t="str">
        <f aca="false">IF(LEN(sWGA!F58)=0,"",sWGA!F58)</f>
        <v/>
      </c>
      <c r="F57" s="49" t="str">
        <f aca="false">IF(LEN(sWGA!I58)=0,"",sWGA!I58)</f>
        <v/>
      </c>
    </row>
    <row r="58" customFormat="false" ht="15.75" hidden="false" customHeight="false" outlineLevel="0" collapsed="false">
      <c r="A58" s="49" t="str">
        <f aca="false">IF(LEN(sWGA!C59)=0,"",sWGA!C59)</f>
        <v/>
      </c>
      <c r="B58" s="49" t="str">
        <f aca="false">IF(LEN(sWGA!D59)=0,"",sWGA!D59)</f>
        <v/>
      </c>
      <c r="C58" s="49" t="str">
        <f aca="false">IF(LEN(sWGA!E59)=0,"",exp_id)</f>
        <v/>
      </c>
      <c r="D58" s="49" t="str">
        <f aca="false">IF(LEN(sWGA!E59)=0,"",sWGA!E59)</f>
        <v/>
      </c>
      <c r="E58" s="49" t="str">
        <f aca="false">IF(LEN(sWGA!F59)=0,"",sWGA!F59)</f>
        <v/>
      </c>
      <c r="F58" s="49" t="str">
        <f aca="false">IF(LEN(sWGA!I59)=0,"",sWGA!I59)</f>
        <v/>
      </c>
    </row>
    <row r="59" customFormat="false" ht="15.75" hidden="false" customHeight="false" outlineLevel="0" collapsed="false">
      <c r="A59" s="49" t="str">
        <f aca="false">IF(LEN(sWGA!C60)=0,"",sWGA!C60)</f>
        <v/>
      </c>
      <c r="B59" s="49" t="str">
        <f aca="false">IF(LEN(sWGA!D60)=0,"",sWGA!D60)</f>
        <v/>
      </c>
      <c r="C59" s="49" t="str">
        <f aca="false">IF(LEN(sWGA!E60)=0,"",exp_id)</f>
        <v/>
      </c>
      <c r="D59" s="49" t="str">
        <f aca="false">IF(LEN(sWGA!E60)=0,"",sWGA!E60)</f>
        <v/>
      </c>
      <c r="E59" s="49" t="str">
        <f aca="false">IF(LEN(sWGA!F60)=0,"",sWGA!F60)</f>
        <v/>
      </c>
      <c r="F59" s="49" t="str">
        <f aca="false">IF(LEN(sWGA!I60)=0,"",sWGA!I60)</f>
        <v/>
      </c>
    </row>
    <row r="60" customFormat="false" ht="15.75" hidden="false" customHeight="false" outlineLevel="0" collapsed="false">
      <c r="A60" s="49" t="str">
        <f aca="false">IF(LEN(sWGA!C61)=0,"",sWGA!C61)</f>
        <v/>
      </c>
      <c r="B60" s="49" t="str">
        <f aca="false">IF(LEN(sWGA!D61)=0,"",sWGA!D61)</f>
        <v/>
      </c>
      <c r="C60" s="49" t="str">
        <f aca="false">IF(LEN(sWGA!E61)=0,"",exp_id)</f>
        <v/>
      </c>
      <c r="D60" s="49" t="str">
        <f aca="false">IF(LEN(sWGA!E61)=0,"",sWGA!E61)</f>
        <v/>
      </c>
      <c r="E60" s="49" t="str">
        <f aca="false">IF(LEN(sWGA!F61)=0,"",sWGA!F61)</f>
        <v/>
      </c>
      <c r="F60" s="49" t="str">
        <f aca="false">IF(LEN(sWGA!I61)=0,"",sWGA!I61)</f>
        <v/>
      </c>
    </row>
    <row r="61" customFormat="false" ht="15.75" hidden="false" customHeight="false" outlineLevel="0" collapsed="false">
      <c r="A61" s="49" t="str">
        <f aca="false">IF(LEN(sWGA!C62)=0,"",sWGA!C62)</f>
        <v/>
      </c>
      <c r="B61" s="49" t="str">
        <f aca="false">IF(LEN(sWGA!D62)=0,"",sWGA!D62)</f>
        <v/>
      </c>
      <c r="C61" s="49" t="str">
        <f aca="false">IF(LEN(sWGA!E62)=0,"",exp_id)</f>
        <v/>
      </c>
      <c r="D61" s="49" t="str">
        <f aca="false">IF(LEN(sWGA!E62)=0,"",sWGA!E62)</f>
        <v/>
      </c>
      <c r="E61" s="49" t="str">
        <f aca="false">IF(LEN(sWGA!F62)=0,"",sWGA!F62)</f>
        <v/>
      </c>
      <c r="F61" s="49" t="str">
        <f aca="false">IF(LEN(sWGA!I62)=0,"",sWGA!I62)</f>
        <v/>
      </c>
    </row>
    <row r="62" customFormat="false" ht="15.75" hidden="false" customHeight="false" outlineLevel="0" collapsed="false">
      <c r="A62" s="49" t="str">
        <f aca="false">IF(LEN(sWGA!C63)=0,"",sWGA!C63)</f>
        <v/>
      </c>
      <c r="B62" s="49" t="str">
        <f aca="false">IF(LEN(sWGA!D63)=0,"",sWGA!D63)</f>
        <v/>
      </c>
      <c r="C62" s="49" t="str">
        <f aca="false">IF(LEN(sWGA!E63)=0,"",exp_id)</f>
        <v/>
      </c>
      <c r="D62" s="49" t="str">
        <f aca="false">IF(LEN(sWGA!E63)=0,"",sWGA!E63)</f>
        <v/>
      </c>
      <c r="E62" s="49" t="str">
        <f aca="false">IF(LEN(sWGA!F63)=0,"",sWGA!F63)</f>
        <v/>
      </c>
      <c r="F62" s="49" t="str">
        <f aca="false">IF(LEN(sWGA!I63)=0,"",sWGA!I63)</f>
        <v/>
      </c>
    </row>
    <row r="63" customFormat="false" ht="15.75" hidden="false" customHeight="false" outlineLevel="0" collapsed="false">
      <c r="A63" s="49" t="str">
        <f aca="false">IF(LEN(sWGA!C64)=0,"",sWGA!C64)</f>
        <v/>
      </c>
      <c r="B63" s="49" t="str">
        <f aca="false">IF(LEN(sWGA!D64)=0,"",sWGA!D64)</f>
        <v/>
      </c>
      <c r="C63" s="49" t="str">
        <f aca="false">IF(LEN(sWGA!E64)=0,"",exp_id)</f>
        <v/>
      </c>
      <c r="D63" s="49" t="str">
        <f aca="false">IF(LEN(sWGA!E64)=0,"",sWGA!E64)</f>
        <v/>
      </c>
      <c r="E63" s="49" t="str">
        <f aca="false">IF(LEN(sWGA!F64)=0,"",sWGA!F64)</f>
        <v/>
      </c>
      <c r="F63" s="49" t="str">
        <f aca="false">IF(LEN(sWGA!I64)=0,"",sWGA!I64)</f>
        <v/>
      </c>
    </row>
    <row r="64" customFormat="false" ht="15.75" hidden="false" customHeight="false" outlineLevel="0" collapsed="false">
      <c r="A64" s="49" t="str">
        <f aca="false">IF(LEN(sWGA!C65)=0,"",sWGA!C65)</f>
        <v/>
      </c>
      <c r="B64" s="49" t="str">
        <f aca="false">IF(LEN(sWGA!D65)=0,"",sWGA!D65)</f>
        <v/>
      </c>
      <c r="C64" s="49" t="str">
        <f aca="false">IF(LEN(sWGA!E65)=0,"",exp_id)</f>
        <v/>
      </c>
      <c r="D64" s="49" t="str">
        <f aca="false">IF(LEN(sWGA!E65)=0,"",sWGA!E65)</f>
        <v/>
      </c>
      <c r="E64" s="49" t="str">
        <f aca="false">IF(LEN(sWGA!F65)=0,"",sWGA!F65)</f>
        <v/>
      </c>
      <c r="F64" s="49" t="str">
        <f aca="false">IF(LEN(sWGA!I65)=0,"",sWGA!I65)</f>
        <v/>
      </c>
    </row>
    <row r="65" customFormat="false" ht="15.75" hidden="false" customHeight="false" outlineLevel="0" collapsed="false">
      <c r="A65" s="49" t="str">
        <f aca="false">IF(LEN(sWGA!C66)=0,"",sWGA!C66)</f>
        <v/>
      </c>
      <c r="B65" s="49" t="str">
        <f aca="false">IF(LEN(sWGA!D66)=0,"",sWGA!D66)</f>
        <v/>
      </c>
      <c r="C65" s="49" t="str">
        <f aca="false">IF(LEN(sWGA!E66)=0,"",exp_id)</f>
        <v/>
      </c>
      <c r="D65" s="49" t="str">
        <f aca="false">IF(LEN(sWGA!E66)=0,"",sWGA!E66)</f>
        <v/>
      </c>
      <c r="E65" s="49" t="str">
        <f aca="false">IF(LEN(sWGA!F66)=0,"",sWGA!F66)</f>
        <v/>
      </c>
      <c r="F65" s="49" t="str">
        <f aca="false">IF(LEN(sWGA!I66)=0,"",sWGA!I66)</f>
        <v/>
      </c>
    </row>
    <row r="66" customFormat="false" ht="15.75" hidden="false" customHeight="false" outlineLevel="0" collapsed="false">
      <c r="A66" s="49" t="str">
        <f aca="false">IF(LEN(sWGA!C67)=0,"",sWGA!C67)</f>
        <v/>
      </c>
      <c r="B66" s="49" t="str">
        <f aca="false">IF(LEN(sWGA!D67)=0,"",sWGA!D67)</f>
        <v/>
      </c>
      <c r="C66" s="49" t="str">
        <f aca="false">IF(LEN(sWGA!E67)=0,"",exp_id)</f>
        <v/>
      </c>
      <c r="D66" s="49" t="str">
        <f aca="false">IF(LEN(sWGA!E67)=0,"",sWGA!E67)</f>
        <v/>
      </c>
      <c r="E66" s="49" t="str">
        <f aca="false">IF(LEN(sWGA!F67)=0,"",sWGA!F67)</f>
        <v/>
      </c>
      <c r="F66" s="49" t="str">
        <f aca="false">IF(LEN(sWGA!I67)=0,"",sWGA!I67)</f>
        <v/>
      </c>
    </row>
    <row r="67" customFormat="false" ht="15.75" hidden="false" customHeight="false" outlineLevel="0" collapsed="false">
      <c r="A67" s="49" t="str">
        <f aca="false">IF(LEN(sWGA!C68)=0,"",sWGA!C68)</f>
        <v/>
      </c>
      <c r="B67" s="49" t="str">
        <f aca="false">IF(LEN(sWGA!D68)=0,"",sWGA!D68)</f>
        <v/>
      </c>
      <c r="C67" s="49" t="str">
        <f aca="false">IF(LEN(sWGA!E68)=0,"",exp_id)</f>
        <v/>
      </c>
      <c r="D67" s="49" t="str">
        <f aca="false">IF(LEN(sWGA!E68)=0,"",sWGA!E68)</f>
        <v/>
      </c>
      <c r="E67" s="49" t="str">
        <f aca="false">IF(LEN(sWGA!F68)=0,"",sWGA!F68)</f>
        <v/>
      </c>
      <c r="F67" s="49" t="str">
        <f aca="false">IF(LEN(sWGA!I68)=0,"",sWGA!I68)</f>
        <v/>
      </c>
    </row>
    <row r="68" customFormat="false" ht="15.75" hidden="false" customHeight="false" outlineLevel="0" collapsed="false">
      <c r="A68" s="49" t="str">
        <f aca="false">IF(LEN(sWGA!C69)=0,"",sWGA!C69)</f>
        <v/>
      </c>
      <c r="B68" s="49" t="str">
        <f aca="false">IF(LEN(sWGA!D69)=0,"",sWGA!D69)</f>
        <v/>
      </c>
      <c r="C68" s="49" t="str">
        <f aca="false">IF(LEN(sWGA!E69)=0,"",exp_id)</f>
        <v/>
      </c>
      <c r="D68" s="49" t="str">
        <f aca="false">IF(LEN(sWGA!E69)=0,"",sWGA!E69)</f>
        <v/>
      </c>
      <c r="E68" s="49" t="str">
        <f aca="false">IF(LEN(sWGA!F69)=0,"",sWGA!F69)</f>
        <v/>
      </c>
      <c r="F68" s="49" t="str">
        <f aca="false">IF(LEN(sWGA!I69)=0,"",sWGA!I69)</f>
        <v/>
      </c>
    </row>
    <row r="69" customFormat="false" ht="15.75" hidden="false" customHeight="false" outlineLevel="0" collapsed="false">
      <c r="A69" s="49" t="str">
        <f aca="false">IF(LEN(sWGA!C70)=0,"",sWGA!C70)</f>
        <v/>
      </c>
      <c r="B69" s="49" t="str">
        <f aca="false">IF(LEN(sWGA!D70)=0,"",sWGA!D70)</f>
        <v/>
      </c>
      <c r="C69" s="49" t="str">
        <f aca="false">IF(LEN(sWGA!E70)=0,"",exp_id)</f>
        <v/>
      </c>
      <c r="D69" s="49" t="str">
        <f aca="false">IF(LEN(sWGA!E70)=0,"",sWGA!E70)</f>
        <v/>
      </c>
      <c r="E69" s="49" t="str">
        <f aca="false">IF(LEN(sWGA!F70)=0,"",sWGA!F70)</f>
        <v/>
      </c>
      <c r="F69" s="49" t="str">
        <f aca="false">IF(LEN(sWGA!I70)=0,"",sWGA!I70)</f>
        <v/>
      </c>
    </row>
    <row r="70" customFormat="false" ht="15.75" hidden="false" customHeight="false" outlineLevel="0" collapsed="false">
      <c r="A70" s="49" t="str">
        <f aca="false">IF(LEN(sWGA!C71)=0,"",sWGA!C71)</f>
        <v/>
      </c>
      <c r="B70" s="49" t="str">
        <f aca="false">IF(LEN(sWGA!D71)=0,"",sWGA!D71)</f>
        <v/>
      </c>
      <c r="C70" s="49" t="str">
        <f aca="false">IF(LEN(sWGA!E71)=0,"",exp_id)</f>
        <v/>
      </c>
      <c r="D70" s="49" t="str">
        <f aca="false">IF(LEN(sWGA!E71)=0,"",sWGA!E71)</f>
        <v/>
      </c>
      <c r="E70" s="49" t="str">
        <f aca="false">IF(LEN(sWGA!F71)=0,"",sWGA!F71)</f>
        <v/>
      </c>
      <c r="F70" s="49" t="str">
        <f aca="false">IF(LEN(sWGA!I71)=0,"",sWGA!I71)</f>
        <v/>
      </c>
    </row>
    <row r="71" customFormat="false" ht="15.75" hidden="false" customHeight="false" outlineLevel="0" collapsed="false">
      <c r="A71" s="49" t="str">
        <f aca="false">IF(LEN(sWGA!C72)=0,"",sWGA!C72)</f>
        <v/>
      </c>
      <c r="B71" s="49" t="str">
        <f aca="false">IF(LEN(sWGA!D72)=0,"",sWGA!D72)</f>
        <v/>
      </c>
      <c r="C71" s="49" t="str">
        <f aca="false">IF(LEN(sWGA!E72)=0,"",exp_id)</f>
        <v/>
      </c>
      <c r="D71" s="49" t="str">
        <f aca="false">IF(LEN(sWGA!E72)=0,"",sWGA!E72)</f>
        <v/>
      </c>
      <c r="E71" s="49" t="str">
        <f aca="false">IF(LEN(sWGA!F72)=0,"",sWGA!F72)</f>
        <v/>
      </c>
      <c r="F71" s="49" t="str">
        <f aca="false">IF(LEN(sWGA!I72)=0,"",sWGA!I72)</f>
        <v/>
      </c>
    </row>
    <row r="72" customFormat="false" ht="15.75" hidden="false" customHeight="false" outlineLevel="0" collapsed="false">
      <c r="A72" s="49" t="str">
        <f aca="false">IF(LEN(sWGA!C73)=0,"",sWGA!C73)</f>
        <v/>
      </c>
      <c r="B72" s="49" t="str">
        <f aca="false">IF(LEN(sWGA!D73)=0,"",sWGA!D73)</f>
        <v/>
      </c>
      <c r="C72" s="49" t="str">
        <f aca="false">IF(LEN(sWGA!E73)=0,"",exp_id)</f>
        <v/>
      </c>
      <c r="D72" s="49" t="str">
        <f aca="false">IF(LEN(sWGA!E73)=0,"",sWGA!E73)</f>
        <v/>
      </c>
      <c r="E72" s="49" t="str">
        <f aca="false">IF(LEN(sWGA!F73)=0,"",sWGA!F73)</f>
        <v/>
      </c>
      <c r="F72" s="49" t="str">
        <f aca="false">IF(LEN(sWGA!I73)=0,"",sWGA!I73)</f>
        <v/>
      </c>
    </row>
    <row r="73" customFormat="false" ht="15.75" hidden="false" customHeight="false" outlineLevel="0" collapsed="false">
      <c r="A73" s="49" t="str">
        <f aca="false">IF(LEN(sWGA!C74)=0,"",sWGA!C74)</f>
        <v/>
      </c>
      <c r="B73" s="49" t="str">
        <f aca="false">IF(LEN(sWGA!D74)=0,"",sWGA!D74)</f>
        <v/>
      </c>
      <c r="C73" s="49" t="str">
        <f aca="false">IF(LEN(sWGA!E74)=0,"",exp_id)</f>
        <v/>
      </c>
      <c r="D73" s="49" t="str">
        <f aca="false">IF(LEN(sWGA!E74)=0,"",sWGA!E74)</f>
        <v/>
      </c>
      <c r="E73" s="49" t="str">
        <f aca="false">IF(LEN(sWGA!F74)=0,"",sWGA!F74)</f>
        <v/>
      </c>
      <c r="F73" s="49" t="str">
        <f aca="false">IF(LEN(sWGA!I74)=0,"",sWGA!I74)</f>
        <v/>
      </c>
    </row>
    <row r="74" customFormat="false" ht="15.75" hidden="false" customHeight="false" outlineLevel="0" collapsed="false">
      <c r="A74" s="49" t="str">
        <f aca="false">IF(LEN(sWGA!C75)=0,"",sWGA!C75)</f>
        <v/>
      </c>
      <c r="B74" s="49" t="str">
        <f aca="false">IF(LEN(sWGA!D75)=0,"",sWGA!D75)</f>
        <v/>
      </c>
      <c r="C74" s="49" t="str">
        <f aca="false">IF(LEN(sWGA!E75)=0,"",exp_id)</f>
        <v/>
      </c>
      <c r="D74" s="49" t="str">
        <f aca="false">IF(LEN(sWGA!E75)=0,"",sWGA!E75)</f>
        <v/>
      </c>
      <c r="E74" s="49" t="str">
        <f aca="false">IF(LEN(sWGA!F75)=0,"",sWGA!F75)</f>
        <v/>
      </c>
      <c r="F74" s="49" t="str">
        <f aca="false">IF(LEN(sWGA!I75)=0,"",sWGA!I75)</f>
        <v/>
      </c>
    </row>
    <row r="75" customFormat="false" ht="15.75" hidden="false" customHeight="false" outlineLevel="0" collapsed="false">
      <c r="A75" s="49" t="str">
        <f aca="false">IF(LEN(sWGA!C76)=0,"",sWGA!C76)</f>
        <v/>
      </c>
      <c r="B75" s="49" t="str">
        <f aca="false">IF(LEN(sWGA!D76)=0,"",sWGA!D76)</f>
        <v/>
      </c>
      <c r="C75" s="49" t="str">
        <f aca="false">IF(LEN(sWGA!E76)=0,"",exp_id)</f>
        <v/>
      </c>
      <c r="D75" s="49" t="str">
        <f aca="false">IF(LEN(sWGA!E76)=0,"",sWGA!E76)</f>
        <v/>
      </c>
      <c r="E75" s="49" t="str">
        <f aca="false">IF(LEN(sWGA!F76)=0,"",sWGA!F76)</f>
        <v/>
      </c>
      <c r="F75" s="49" t="str">
        <f aca="false">IF(LEN(sWGA!I76)=0,"",sWGA!I76)</f>
        <v/>
      </c>
    </row>
    <row r="76" customFormat="false" ht="15.75" hidden="false" customHeight="false" outlineLevel="0" collapsed="false">
      <c r="A76" s="49" t="str">
        <f aca="false">IF(LEN(sWGA!C77)=0,"",sWGA!C77)</f>
        <v/>
      </c>
      <c r="B76" s="49" t="str">
        <f aca="false">IF(LEN(sWGA!D77)=0,"",sWGA!D77)</f>
        <v/>
      </c>
      <c r="C76" s="49" t="str">
        <f aca="false">IF(LEN(sWGA!E77)=0,"",exp_id)</f>
        <v/>
      </c>
      <c r="D76" s="49" t="str">
        <f aca="false">IF(LEN(sWGA!E77)=0,"",sWGA!E77)</f>
        <v/>
      </c>
      <c r="E76" s="49" t="str">
        <f aca="false">IF(LEN(sWGA!F77)=0,"",sWGA!F77)</f>
        <v/>
      </c>
      <c r="F76" s="49" t="str">
        <f aca="false">IF(LEN(sWGA!I77)=0,"",sWGA!I77)</f>
        <v/>
      </c>
    </row>
    <row r="77" customFormat="false" ht="15.75" hidden="false" customHeight="false" outlineLevel="0" collapsed="false">
      <c r="A77" s="49" t="str">
        <f aca="false">IF(LEN(sWGA!C78)=0,"",sWGA!C78)</f>
        <v/>
      </c>
      <c r="B77" s="49" t="str">
        <f aca="false">IF(LEN(sWGA!D78)=0,"",sWGA!D78)</f>
        <v/>
      </c>
      <c r="C77" s="49" t="str">
        <f aca="false">IF(LEN(sWGA!E78)=0,"",exp_id)</f>
        <v/>
      </c>
      <c r="D77" s="49" t="str">
        <f aca="false">IF(LEN(sWGA!E78)=0,"",sWGA!E78)</f>
        <v/>
      </c>
      <c r="E77" s="49" t="str">
        <f aca="false">IF(LEN(sWGA!F78)=0,"",sWGA!F78)</f>
        <v/>
      </c>
      <c r="F77" s="49" t="str">
        <f aca="false">IF(LEN(sWGA!I78)=0,"",sWGA!I78)</f>
        <v/>
      </c>
    </row>
    <row r="78" customFormat="false" ht="15.75" hidden="false" customHeight="false" outlineLevel="0" collapsed="false">
      <c r="A78" s="49" t="str">
        <f aca="false">IF(LEN(sWGA!C79)=0,"",sWGA!C79)</f>
        <v/>
      </c>
      <c r="B78" s="49" t="str">
        <f aca="false">IF(LEN(sWGA!D79)=0,"",sWGA!D79)</f>
        <v/>
      </c>
      <c r="C78" s="49" t="str">
        <f aca="false">IF(LEN(sWGA!E79)=0,"",exp_id)</f>
        <v/>
      </c>
      <c r="D78" s="49" t="str">
        <f aca="false">IF(LEN(sWGA!E79)=0,"",sWGA!E79)</f>
        <v/>
      </c>
      <c r="E78" s="49" t="str">
        <f aca="false">IF(LEN(sWGA!F79)=0,"",sWGA!F79)</f>
        <v/>
      </c>
      <c r="F78" s="49" t="str">
        <f aca="false">IF(LEN(sWGA!I79)=0,"",sWGA!I79)</f>
        <v/>
      </c>
    </row>
    <row r="79" customFormat="false" ht="15.75" hidden="false" customHeight="false" outlineLevel="0" collapsed="false">
      <c r="A79" s="49" t="str">
        <f aca="false">IF(LEN(sWGA!C80)=0,"",sWGA!C80)</f>
        <v/>
      </c>
      <c r="B79" s="49" t="str">
        <f aca="false">IF(LEN(sWGA!D80)=0,"",sWGA!D80)</f>
        <v/>
      </c>
      <c r="C79" s="49" t="str">
        <f aca="false">IF(LEN(sWGA!E80)=0,"",exp_id)</f>
        <v/>
      </c>
      <c r="D79" s="49" t="str">
        <f aca="false">IF(LEN(sWGA!E80)=0,"",sWGA!E80)</f>
        <v/>
      </c>
      <c r="E79" s="49" t="str">
        <f aca="false">IF(LEN(sWGA!F80)=0,"",sWGA!F80)</f>
        <v/>
      </c>
      <c r="F79" s="49" t="str">
        <f aca="false">IF(LEN(sWGA!I80)=0,"",sWGA!I80)</f>
        <v/>
      </c>
    </row>
    <row r="80" customFormat="false" ht="15.75" hidden="false" customHeight="false" outlineLevel="0" collapsed="false">
      <c r="A80" s="49" t="str">
        <f aca="false">IF(LEN(sWGA!C81)=0,"",sWGA!C81)</f>
        <v/>
      </c>
      <c r="B80" s="49" t="str">
        <f aca="false">IF(LEN(sWGA!D81)=0,"",sWGA!D81)</f>
        <v/>
      </c>
      <c r="C80" s="49" t="str">
        <f aca="false">IF(LEN(sWGA!E81)=0,"",exp_id)</f>
        <v/>
      </c>
      <c r="D80" s="49" t="str">
        <f aca="false">IF(LEN(sWGA!E81)=0,"",sWGA!E81)</f>
        <v/>
      </c>
      <c r="E80" s="49" t="str">
        <f aca="false">IF(LEN(sWGA!F81)=0,"",sWGA!F81)</f>
        <v/>
      </c>
      <c r="F80" s="49" t="str">
        <f aca="false">IF(LEN(sWGA!I81)=0,"",sWGA!I81)</f>
        <v/>
      </c>
    </row>
    <row r="81" customFormat="false" ht="15.75" hidden="false" customHeight="false" outlineLevel="0" collapsed="false">
      <c r="A81" s="49" t="str">
        <f aca="false">IF(LEN(sWGA!C82)=0,"",sWGA!C82)</f>
        <v/>
      </c>
      <c r="B81" s="49" t="str">
        <f aca="false">IF(LEN(sWGA!D82)=0,"",sWGA!D82)</f>
        <v/>
      </c>
      <c r="C81" s="49" t="str">
        <f aca="false">IF(LEN(sWGA!E82)=0,"",exp_id)</f>
        <v/>
      </c>
      <c r="D81" s="49" t="str">
        <f aca="false">IF(LEN(sWGA!E82)=0,"",sWGA!E82)</f>
        <v/>
      </c>
      <c r="E81" s="49" t="str">
        <f aca="false">IF(LEN(sWGA!F82)=0,"",sWGA!F82)</f>
        <v/>
      </c>
      <c r="F81" s="49" t="str">
        <f aca="false">IF(LEN(sWGA!I82)=0,"",sWGA!I82)</f>
        <v/>
      </c>
    </row>
    <row r="82" customFormat="false" ht="15.75" hidden="false" customHeight="false" outlineLevel="0" collapsed="false">
      <c r="A82" s="49" t="str">
        <f aca="false">IF(LEN(sWGA!C83)=0,"",sWGA!C83)</f>
        <v/>
      </c>
      <c r="B82" s="49" t="str">
        <f aca="false">IF(LEN(sWGA!D83)=0,"",sWGA!D83)</f>
        <v/>
      </c>
      <c r="C82" s="49" t="str">
        <f aca="false">IF(LEN(sWGA!E83)=0,"",exp_id)</f>
        <v/>
      </c>
      <c r="D82" s="49" t="str">
        <f aca="false">IF(LEN(sWGA!E83)=0,"",sWGA!E83)</f>
        <v/>
      </c>
      <c r="E82" s="49" t="str">
        <f aca="false">IF(LEN(sWGA!F83)=0,"",sWGA!F83)</f>
        <v/>
      </c>
      <c r="F82" s="49" t="str">
        <f aca="false">IF(LEN(sWGA!I83)=0,"",sWGA!I83)</f>
        <v/>
      </c>
    </row>
    <row r="83" customFormat="false" ht="15.75" hidden="false" customHeight="false" outlineLevel="0" collapsed="false">
      <c r="A83" s="49" t="str">
        <f aca="false">IF(LEN(sWGA!C84)=0,"",sWGA!C84)</f>
        <v/>
      </c>
      <c r="B83" s="49" t="str">
        <f aca="false">IF(LEN(sWGA!D84)=0,"",sWGA!D84)</f>
        <v/>
      </c>
      <c r="C83" s="49" t="str">
        <f aca="false">IF(LEN(sWGA!E84)=0,"",exp_id)</f>
        <v/>
      </c>
      <c r="D83" s="49" t="str">
        <f aca="false">IF(LEN(sWGA!E84)=0,"",sWGA!E84)</f>
        <v/>
      </c>
      <c r="E83" s="49" t="str">
        <f aca="false">IF(LEN(sWGA!F84)=0,"",sWGA!F84)</f>
        <v/>
      </c>
      <c r="F83" s="49" t="str">
        <f aca="false">IF(LEN(sWGA!I84)=0,"",sWGA!I84)</f>
        <v/>
      </c>
    </row>
    <row r="84" customFormat="false" ht="15.75" hidden="false" customHeight="false" outlineLevel="0" collapsed="false">
      <c r="A84" s="49" t="str">
        <f aca="false">IF(LEN(sWGA!C85)=0,"",sWGA!C85)</f>
        <v/>
      </c>
      <c r="B84" s="49" t="str">
        <f aca="false">IF(LEN(sWGA!D85)=0,"",sWGA!D85)</f>
        <v/>
      </c>
      <c r="C84" s="49" t="str">
        <f aca="false">IF(LEN(sWGA!E85)=0,"",exp_id)</f>
        <v/>
      </c>
      <c r="D84" s="49" t="str">
        <f aca="false">IF(LEN(sWGA!E85)=0,"",sWGA!E85)</f>
        <v/>
      </c>
      <c r="E84" s="49" t="str">
        <f aca="false">IF(LEN(sWGA!F85)=0,"",sWGA!F85)</f>
        <v/>
      </c>
      <c r="F84" s="49" t="str">
        <f aca="false">IF(LEN(sWGA!I85)=0,"",sWGA!I85)</f>
        <v/>
      </c>
    </row>
    <row r="85" customFormat="false" ht="15.75" hidden="false" customHeight="false" outlineLevel="0" collapsed="false">
      <c r="A85" s="49" t="str">
        <f aca="false">IF(LEN(sWGA!C86)=0,"",sWGA!C86)</f>
        <v/>
      </c>
      <c r="B85" s="49" t="str">
        <f aca="false">IF(LEN(sWGA!D86)=0,"",sWGA!D86)</f>
        <v/>
      </c>
      <c r="C85" s="49" t="str">
        <f aca="false">IF(LEN(sWGA!E86)=0,"",exp_id)</f>
        <v/>
      </c>
      <c r="D85" s="49" t="str">
        <f aca="false">IF(LEN(sWGA!E86)=0,"",sWGA!E86)</f>
        <v/>
      </c>
      <c r="E85" s="49" t="str">
        <f aca="false">IF(LEN(sWGA!F86)=0,"",sWGA!F86)</f>
        <v/>
      </c>
      <c r="F85" s="49" t="str">
        <f aca="false">IF(LEN(sWGA!I86)=0,"",sWGA!I86)</f>
        <v/>
      </c>
    </row>
    <row r="86" customFormat="false" ht="15.75" hidden="false" customHeight="false" outlineLevel="0" collapsed="false">
      <c r="A86" s="49" t="str">
        <f aca="false">IF(LEN(sWGA!C87)=0,"",sWGA!C87)</f>
        <v/>
      </c>
      <c r="B86" s="49" t="str">
        <f aca="false">IF(LEN(sWGA!D87)=0,"",sWGA!D87)</f>
        <v/>
      </c>
      <c r="C86" s="49" t="str">
        <f aca="false">IF(LEN(sWGA!E87)=0,"",exp_id)</f>
        <v/>
      </c>
      <c r="D86" s="49" t="str">
        <f aca="false">IF(LEN(sWGA!E87)=0,"",sWGA!E87)</f>
        <v/>
      </c>
      <c r="E86" s="49" t="str">
        <f aca="false">IF(LEN(sWGA!F87)=0,"",sWGA!F87)</f>
        <v/>
      </c>
      <c r="F86" s="49" t="str">
        <f aca="false">IF(LEN(sWGA!I87)=0,"",sWGA!I87)</f>
        <v/>
      </c>
    </row>
    <row r="87" customFormat="false" ht="15.75" hidden="false" customHeight="false" outlineLevel="0" collapsed="false">
      <c r="A87" s="49" t="str">
        <f aca="false">IF(LEN(sWGA!C88)=0,"",sWGA!C88)</f>
        <v/>
      </c>
      <c r="B87" s="49" t="str">
        <f aca="false">IF(LEN(sWGA!D88)=0,"",sWGA!D88)</f>
        <v/>
      </c>
      <c r="C87" s="49" t="str">
        <f aca="false">IF(LEN(sWGA!E88)=0,"",exp_id)</f>
        <v/>
      </c>
      <c r="D87" s="49" t="str">
        <f aca="false">IF(LEN(sWGA!E88)=0,"",sWGA!E88)</f>
        <v/>
      </c>
      <c r="E87" s="49" t="str">
        <f aca="false">IF(LEN(sWGA!F88)=0,"",sWGA!F88)</f>
        <v/>
      </c>
      <c r="F87" s="49" t="str">
        <f aca="false">IF(LEN(sWGA!I88)=0,"",sWGA!I88)</f>
        <v/>
      </c>
    </row>
    <row r="88" customFormat="false" ht="15.75" hidden="false" customHeight="false" outlineLevel="0" collapsed="false">
      <c r="A88" s="49" t="str">
        <f aca="false">IF(LEN(sWGA!C89)=0,"",sWGA!C89)</f>
        <v/>
      </c>
      <c r="B88" s="49" t="str">
        <f aca="false">IF(LEN(sWGA!D89)=0,"",sWGA!D89)</f>
        <v/>
      </c>
      <c r="C88" s="49" t="str">
        <f aca="false">IF(LEN(sWGA!E89)=0,"",exp_id)</f>
        <v/>
      </c>
      <c r="D88" s="49" t="str">
        <f aca="false">IF(LEN(sWGA!E89)=0,"",sWGA!E89)</f>
        <v/>
      </c>
      <c r="E88" s="49" t="str">
        <f aca="false">IF(LEN(sWGA!F89)=0,"",sWGA!F89)</f>
        <v/>
      </c>
      <c r="F88" s="49" t="str">
        <f aca="false">IF(LEN(sWGA!I89)=0,"",sWGA!I89)</f>
        <v/>
      </c>
    </row>
    <row r="89" customFormat="false" ht="15.75" hidden="false" customHeight="false" outlineLevel="0" collapsed="false">
      <c r="A89" s="49" t="str">
        <f aca="false">IF(LEN(sWGA!C90)=0,"",sWGA!C90)</f>
        <v/>
      </c>
      <c r="B89" s="49" t="str">
        <f aca="false">IF(LEN(sWGA!D90)=0,"",sWGA!D90)</f>
        <v/>
      </c>
      <c r="C89" s="49" t="str">
        <f aca="false">IF(LEN(sWGA!E90)=0,"",exp_id)</f>
        <v/>
      </c>
      <c r="D89" s="49" t="str">
        <f aca="false">IF(LEN(sWGA!E90)=0,"",sWGA!E90)</f>
        <v/>
      </c>
      <c r="E89" s="49" t="str">
        <f aca="false">IF(LEN(sWGA!F90)=0,"",sWGA!F90)</f>
        <v/>
      </c>
      <c r="F89" s="49" t="str">
        <f aca="false">IF(LEN(sWGA!I90)=0,"",sWGA!I90)</f>
        <v/>
      </c>
    </row>
    <row r="90" customFormat="false" ht="15.75" hidden="false" customHeight="false" outlineLevel="0" collapsed="false">
      <c r="A90" s="49" t="str">
        <f aca="false">IF(LEN(sWGA!C91)=0,"",sWGA!C91)</f>
        <v/>
      </c>
      <c r="B90" s="49" t="str">
        <f aca="false">IF(LEN(sWGA!D91)=0,"",sWGA!D91)</f>
        <v/>
      </c>
      <c r="C90" s="49" t="str">
        <f aca="false">IF(LEN(sWGA!E91)=0,"",exp_id)</f>
        <v/>
      </c>
      <c r="D90" s="49" t="str">
        <f aca="false">IF(LEN(sWGA!E91)=0,"",sWGA!E91)</f>
        <v/>
      </c>
      <c r="E90" s="49" t="str">
        <f aca="false">IF(LEN(sWGA!F91)=0,"",sWGA!F91)</f>
        <v/>
      </c>
      <c r="F90" s="49" t="str">
        <f aca="false">IF(LEN(sWGA!I91)=0,"",sWGA!I91)</f>
        <v/>
      </c>
    </row>
    <row r="91" customFormat="false" ht="15.75" hidden="false" customHeight="false" outlineLevel="0" collapsed="false">
      <c r="A91" s="49" t="str">
        <f aca="false">IF(LEN(sWGA!C92)=0,"",sWGA!C92)</f>
        <v/>
      </c>
      <c r="B91" s="49" t="str">
        <f aca="false">IF(LEN(sWGA!D92)=0,"",sWGA!D92)</f>
        <v/>
      </c>
      <c r="C91" s="49" t="str">
        <f aca="false">IF(LEN(sWGA!E92)=0,"",exp_id)</f>
        <v/>
      </c>
      <c r="D91" s="49" t="str">
        <f aca="false">IF(LEN(sWGA!E92)=0,"",sWGA!E92)</f>
        <v/>
      </c>
      <c r="E91" s="49" t="str">
        <f aca="false">IF(LEN(sWGA!F92)=0,"",sWGA!F92)</f>
        <v/>
      </c>
      <c r="F91" s="49" t="str">
        <f aca="false">IF(LEN(sWGA!I92)=0,"",sWGA!I92)</f>
        <v/>
      </c>
    </row>
    <row r="92" customFormat="false" ht="15.75" hidden="false" customHeight="false" outlineLevel="0" collapsed="false">
      <c r="A92" s="49" t="str">
        <f aca="false">IF(LEN(sWGA!C93)=0,"",sWGA!C93)</f>
        <v/>
      </c>
      <c r="B92" s="49" t="str">
        <f aca="false">IF(LEN(sWGA!D93)=0,"",sWGA!D93)</f>
        <v/>
      </c>
      <c r="C92" s="49" t="str">
        <f aca="false">IF(LEN(sWGA!E93)=0,"",exp_id)</f>
        <v/>
      </c>
      <c r="D92" s="49" t="str">
        <f aca="false">IF(LEN(sWGA!E93)=0,"",sWGA!E93)</f>
        <v/>
      </c>
      <c r="E92" s="49" t="str">
        <f aca="false">IF(LEN(sWGA!F93)=0,"",sWGA!F93)</f>
        <v/>
      </c>
      <c r="F92" s="49" t="str">
        <f aca="false">IF(LEN(sWGA!I93)=0,"",sWGA!I93)</f>
        <v/>
      </c>
    </row>
    <row r="93" customFormat="false" ht="15.75" hidden="false" customHeight="false" outlineLevel="0" collapsed="false">
      <c r="A93" s="49" t="str">
        <f aca="false">IF(LEN(sWGA!C94)=0,"",sWGA!C94)</f>
        <v/>
      </c>
      <c r="B93" s="49" t="str">
        <f aca="false">IF(LEN(sWGA!D94)=0,"",sWGA!D94)</f>
        <v/>
      </c>
      <c r="C93" s="49" t="str">
        <f aca="false">IF(LEN(sWGA!E94)=0,"",exp_id)</f>
        <v/>
      </c>
      <c r="D93" s="49" t="str">
        <f aca="false">IF(LEN(sWGA!E94)=0,"",sWGA!E94)</f>
        <v/>
      </c>
      <c r="E93" s="49" t="str">
        <f aca="false">IF(LEN(sWGA!F94)=0,"",sWGA!F94)</f>
        <v/>
      </c>
      <c r="F93" s="49" t="str">
        <f aca="false">IF(LEN(sWGA!I94)=0,"",sWGA!I94)</f>
        <v/>
      </c>
    </row>
    <row r="94" customFormat="false" ht="15.75" hidden="false" customHeight="false" outlineLevel="0" collapsed="false">
      <c r="A94" s="49" t="str">
        <f aca="false">IF(LEN(sWGA!C95)=0,"",sWGA!C95)</f>
        <v/>
      </c>
      <c r="B94" s="49" t="str">
        <f aca="false">IF(LEN(sWGA!D95)=0,"",sWGA!D95)</f>
        <v/>
      </c>
      <c r="C94" s="49" t="str">
        <f aca="false">IF(LEN(sWGA!E95)=0,"",exp_id)</f>
        <v/>
      </c>
      <c r="D94" s="49" t="str">
        <f aca="false">IF(LEN(sWGA!E95)=0,"",sWGA!E95)</f>
        <v/>
      </c>
      <c r="E94" s="49" t="str">
        <f aca="false">IF(LEN(sWGA!F95)=0,"",sWGA!F95)</f>
        <v/>
      </c>
      <c r="F94" s="49" t="str">
        <f aca="false">IF(LEN(sWGA!I95)=0,"",sWGA!I95)</f>
        <v/>
      </c>
    </row>
    <row r="95" customFormat="false" ht="15.75" hidden="false" customHeight="false" outlineLevel="0" collapsed="false">
      <c r="A95" s="49" t="str">
        <f aca="false">IF(LEN(sWGA!C96)=0,"",sWGA!C96)</f>
        <v/>
      </c>
      <c r="B95" s="49" t="str">
        <f aca="false">IF(LEN(sWGA!D96)=0,"",sWGA!D96)</f>
        <v/>
      </c>
      <c r="C95" s="49" t="str">
        <f aca="false">IF(LEN(sWGA!E96)=0,"",exp_id)</f>
        <v/>
      </c>
      <c r="D95" s="49" t="str">
        <f aca="false">IF(LEN(sWGA!E96)=0,"",sWGA!E96)</f>
        <v/>
      </c>
      <c r="E95" s="49" t="str">
        <f aca="false">IF(LEN(sWGA!F96)=0,"",sWGA!F96)</f>
        <v/>
      </c>
      <c r="F95" s="49" t="str">
        <f aca="false">IF(LEN(sWGA!I96)=0,"",sWGA!I96)</f>
        <v/>
      </c>
    </row>
    <row r="96" customFormat="false" ht="15.75" hidden="false" customHeight="false" outlineLevel="0" collapsed="false">
      <c r="A96" s="49" t="str">
        <f aca="false">IF(LEN(sWGA!C97)=0,"",sWGA!C97)</f>
        <v/>
      </c>
      <c r="B96" s="49" t="str">
        <f aca="false">IF(LEN(sWGA!D97)=0,"",sWGA!D97)</f>
        <v/>
      </c>
      <c r="C96" s="49" t="str">
        <f aca="false">IF(LEN(sWGA!E97)=0,"",exp_id)</f>
        <v/>
      </c>
      <c r="D96" s="49" t="str">
        <f aca="false">IF(LEN(sWGA!E97)=0,"",sWGA!E97)</f>
        <v/>
      </c>
      <c r="E96" s="49" t="str">
        <f aca="false">IF(LEN(sWGA!F97)=0,"",sWGA!F97)</f>
        <v/>
      </c>
      <c r="F96" s="49" t="str">
        <f aca="false">IF(LEN(sWGA!I97)=0,"",sWGA!I97)</f>
        <v/>
      </c>
    </row>
    <row r="97" customFormat="false" ht="15.75" hidden="false" customHeight="false" outlineLevel="0" collapsed="false">
      <c r="A97" s="49" t="str">
        <f aca="false">IF(LEN(sWGA!C98)=0,"",sWGA!C98)</f>
        <v/>
      </c>
      <c r="B97" s="49" t="str">
        <f aca="false">IF(LEN(sWGA!D98)=0,"",sWGA!D98)</f>
        <v/>
      </c>
      <c r="C97" s="49" t="str">
        <f aca="false">IF(LEN(sWGA!E98)=0,"",exp_id)</f>
        <v/>
      </c>
      <c r="D97" s="49" t="str">
        <f aca="false">IF(LEN(sWGA!E98)=0,"",sWGA!E98)</f>
        <v/>
      </c>
      <c r="E97" s="49" t="str">
        <f aca="false">IF(LEN(sWGA!F98)=0,"",sWGA!F98)</f>
        <v/>
      </c>
      <c r="F97" s="49" t="str">
        <f aca="false">IF(LEN(sWGA!I98)=0,"",sWGA!I98)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2022-03-21T12:22:51Z</dcterms:created>
  <dc:creator>Microsoft Office User</dc:creator>
  <dc:description/>
  <dc:language>en-GB</dc:language>
  <cp:lastModifiedBy/>
  <cp:lastPrinted>2023-06-20T19:16:00Z</cp:lastPrinted>
  <dcterms:modified xsi:type="dcterms:W3CDTF">2024-02-27T14:54:44Z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