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git\warehouse\templates\"/>
    </mc:Choice>
  </mc:AlternateContent>
  <xr:revisionPtr revIDLastSave="0" documentId="13_ncr:1_{075F63ED-992C-4E32-B37B-6FA5790B1B19}" xr6:coauthVersionLast="47" xr6:coauthVersionMax="47" xr10:uidLastSave="{00000000-0000-0000-0000-000000000000}"/>
  <bookViews>
    <workbookView xWindow="-108" yWindow="-108" windowWidth="46284" windowHeight="23172" tabRatio="500" activeTab="2" xr2:uid="{00000000-000D-0000-FFFF-FFFF00000000}"/>
  </bookViews>
  <sheets>
    <sheet name="Assay" sheetId="1" r:id="rId1"/>
    <sheet name="Library" sheetId="2" r:id="rId2"/>
    <sheet name="Reference" sheetId="4" r:id="rId3"/>
    <sheet name="expt_metadata" sheetId="5" state="hidden" r:id="rId4"/>
    <sheet name="rxn_metadata" sheetId="6" state="hidden" r:id="rId5"/>
  </sheets>
  <definedNames>
    <definedName name="adaptlig_maxvol_ul">Reference!$B$21</definedName>
    <definedName name="adaptlig_rxn_vol">Assay!$F$27</definedName>
    <definedName name="DNAconc_pooled">Assay!$D$27</definedName>
    <definedName name="endrepair_maxvol">Reference!$B$19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Reference!$B$28</definedName>
    <definedName name="exp_summary">Assay!$C$9</definedName>
    <definedName name="exp_type">Reference!$B$27</definedName>
    <definedName name="exp_user">Assay!$C$3</definedName>
    <definedName name="exp_version">Reference!$B$29</definedName>
    <definedName name="flowcell_checkpores">Assay!$C$46</definedName>
    <definedName name="flowcell_chemisty">Assay!$C$45</definedName>
    <definedName name="flowcell_id">Assay!$C$42</definedName>
    <definedName name="flowcell_maxvol">Reference!$B$22</definedName>
    <definedName name="flowcell_runduration">Assay!$C$47</definedName>
    <definedName name="flowcell_status">Assay!$C$43</definedName>
    <definedName name="flowcell_targetmass">Reference!$B$20</definedName>
    <definedName name="flowcell_usage_hrs">Assay!$C$44</definedName>
    <definedName name="library_dna_loaded_ul">Assay!$D$36</definedName>
    <definedName name="library_washbuffer">Assay!#REF!</definedName>
    <definedName name="Minimum_final_pooled_DNA_conc">Reference!$B$23</definedName>
    <definedName name="pcr_product_max_vol">Reference!#REF!</definedName>
    <definedName name="pcr_product_targetmass_per_sample">Reference!$B$18</definedName>
    <definedName name="Post_PCR_target_DNA_conc">Reference!$B$17</definedName>
    <definedName name="seq_platform">Assay!$C$41</definedName>
    <definedName name="vol_calc">Reference!$B$24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6" i="1" l="1"/>
  <c r="A31" i="1"/>
  <c r="B23" i="4"/>
  <c r="A24" i="1"/>
  <c r="A16" i="1"/>
  <c r="B4" i="2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E2" i="5"/>
  <c r="A27" i="1"/>
  <c r="K6" i="2" l="1"/>
  <c r="M6" i="2" s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P2" i="5"/>
  <c r="K2" i="5"/>
  <c r="F2" i="5"/>
  <c r="D2" i="5"/>
  <c r="U2" i="5" l="1"/>
  <c r="T2" i="5"/>
  <c r="S2" i="5"/>
  <c r="R2" i="5"/>
  <c r="Q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Z4" i="2" s="1"/>
  <c r="Z7" i="2" l="1"/>
  <c r="Z5" i="2"/>
  <c r="G4" i="6" s="1"/>
  <c r="Z8" i="2"/>
  <c r="Z6" i="2"/>
  <c r="C10" i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K5" i="2"/>
  <c r="M5" i="2" s="1"/>
  <c r="G3" i="6"/>
  <c r="K4" i="2"/>
  <c r="M4" i="2" s="1"/>
  <c r="K3" i="2"/>
  <c r="M3" i="2" s="1"/>
  <c r="C44" i="1"/>
  <c r="V2" i="5" s="1"/>
  <c r="D27" i="1"/>
  <c r="F27" i="1" s="1"/>
  <c r="O2" i="5" s="1"/>
  <c r="H27" i="1" l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V98" i="2" l="1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T6" i="2"/>
  <c r="T9" i="2"/>
  <c r="U4" i="2"/>
  <c r="U7" i="2"/>
  <c r="U10" i="2"/>
  <c r="T4" i="2"/>
  <c r="T7" i="2"/>
  <c r="T10" i="2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W34" i="2" l="1"/>
  <c r="I33" i="6" s="1"/>
  <c r="V4" i="2" a="1"/>
  <c r="V4" i="2" s="1"/>
  <c r="V3" i="2" a="1"/>
  <c r="V3" i="2" s="1"/>
  <c r="V10" i="2" a="1"/>
  <c r="V10" i="2" s="1"/>
  <c r="V7" i="2" a="1"/>
  <c r="V7" i="2" s="1"/>
  <c r="V6" i="2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<sst xmlns="http://schemas.openxmlformats.org/spreadsheetml/2006/main" count="406" uniqueCount="391">
  <si>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</si>
  <si>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</si>
  <si>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</si>
  <si>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</si>
  <si>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</si>
  <si>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</si>
  <si>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</si>
  <si>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</si>
  <si>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</si>
  <si>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</si>
  <si>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</si>
  <si>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</si>
  <si>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</si>
  <si>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</si>
  <si>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</si>
  <si>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</si>
  <si>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</si>
  <si>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</si>
  <si>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</si>
  <si>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</si>
  <si>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</si>
  <si>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</si>
  <si>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</si>
  <si>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</si>
  <si>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</si>
  <si>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</si>
  <si>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</si>
  <si>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</si>
  <si>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</si>
  <si>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</si>
  <si>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</si>
  <si>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</si>
  <si>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</si>
  <si>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</si>
  <si>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</si>
  <si>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</si>
  <si>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</si>
  <si>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</si>
  <si>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</si>
  <si>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</si>
  <si>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</si>
  <si>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</si>
  <si>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</si>
  <si>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</si>
  <si>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</si>
  <si>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</si>
  <si>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</si>
  <si>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</si>
  <si>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</si>
  <si>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</si>
  <si>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</si>
  <si>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</si>
  <si>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</si>
  <si>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</si>
  <si>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</si>
  <si>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</si>
  <si>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</si>
  <si>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</si>
  <si>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</si>
  <si>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</si>
  <si>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</si>
  <si>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</si>
  <si>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</si>
  <si>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</si>
  <si>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</si>
  <si>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</si>
  <si>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</si>
  <si>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</si>
  <si>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</si>
  <si>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</si>
  <si>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</si>
  <si>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</si>
  <si>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</si>
  <si>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</si>
  <si>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</si>
  <si>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</si>
  <si>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</si>
  <si>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</si>
  <si>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</si>
  <si>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</si>
  <si>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</si>
  <si>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</si>
  <si>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</si>
  <si>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</si>
  <si>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</si>
  <si>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</si>
  <si>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</si>
  <si>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</si>
  <si>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</si>
  <si>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</si>
  <si>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</si>
  <si>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</si>
  <si>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</si>
  <si>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</si>
  <si>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</si>
  <si>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</si>
  <si>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</si>
  <si>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</si>
  <si>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</si>
  <si>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</si>
  <si>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</si>
  <si>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</si>
  <si>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</si>
  <si>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</si>
  <si>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</si>
  <si>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</si>
  <si>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</si>
  <si>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</si>
  <si>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</si>
  <si>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</si>
  <si>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</si>
  <si>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</si>
  <si>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</si>
  <si>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</si>
  <si>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</si>
  <si>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</si>
  <si>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</si>
  <si>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</si>
  <si>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</si>
  <si>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</si>
  <si>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</si>
  <si>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</si>
  <si>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</si>
  <si>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</si>
  <si>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</si>
  <si>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</si>
  <si>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</si>
  <si>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</si>
  <si>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</si>
  <si>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</si>
  <si>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</si>
  <si>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</si>
  <si>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</si>
  <si>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</si>
  <si>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</si>
  <si>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</si>
  <si>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</si>
  <si>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</si>
  <si>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</si>
  <si>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</si>
  <si>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</si>
  <si>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</si>
  <si>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</si>
  <si>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</si>
  <si>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</si>
  <si>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</si>
  <si>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</si>
  <si>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</si>
  <si>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</si>
  <si>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</si>
  <si>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</si>
  <si>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</si>
  <si>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</si>
  <si>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</si>
  <si>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</si>
  <si>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</si>
  <si>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</si>
  <si>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</si>
  <si>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</si>
  <si>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</si>
  <si>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</si>
  <si>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</si>
  <si>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</si>
  <si>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</si>
  <si>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</si>
  <si>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</si>
  <si>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</si>
  <si>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</si>
  <si>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</si>
  <si>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</si>
  <si>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</si>
  <si>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</si>
  <si>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</si>
  <si>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</si>
  <si>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</si>
  <si>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</si>
  <si>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</si>
  <si>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</si>
  <si>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</si>
  <si>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</si>
  <si>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</si>
  <si>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</si>
  <si>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</si>
  <si>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</si>
  <si>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</si>
  <si>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</si>
  <si>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</si>
  <si>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</si>
  <si>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</si>
  <si>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</si>
  <si>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</si>
  <si>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</si>
  <si>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</si>
  <si>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</si>
  <si>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</si>
  <si>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</si>
  <si>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</si>
  <si>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</si>
  <si>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</si>
  <si>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</si>
  <si>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</si>
  <si>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</si>
  <si>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</si>
  <si>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</si>
  <si>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</si>
  <si>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</si>
  <si>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</si>
  <si>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</si>
  <si>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</si>
  <si>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</si>
  <si>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</si>
  <si>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</si>
  <si>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</si>
  <si>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</si>
  <si>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</si>
  <si>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</si>
  <si>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</si>
  <si>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</si>
  <si>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</si>
  <si>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</si>
  <si>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</si>
  <si>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</si>
  <si>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</si>
  <si>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</si>
  <si>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</si>
  <si>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</si>
  <si>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</si>
  <si>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</si>
  <si>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</si>
  <si>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</si>
  <si>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</si>
  <si>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</si>
  <si>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</si>
  <si>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</si>
  <si>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</si>
  <si>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</si>
  <si>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</si>
  <si>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</si>
  <si>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</si>
  <si>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</si>
  <si>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</si>
  <si>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</si>
  <si>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</si>
  <si>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</si>
  <si>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</si>
  <si>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</si>
  <si>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</si>
  <si>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</si>
  <si>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</si>
  <si>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</si>
  <si>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</si>
  <si>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</si>
  <si>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</si>
  <si>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</si>
  <si>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</si>
  <si>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</si>
  <si>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</si>
  <si>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</si>
  <si>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</si>
  <si>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</si>
  <si>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</si>
  <si>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</si>
  <si>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</si>
  <si>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</si>
  <si>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</si>
  <si>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</si>
  <si>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</si>
  <si>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Flow cell load max volume</t>
  </si>
  <si>
    <t>Experiment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</si>
  <si>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</si>
  <si>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</si>
  <si>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</si>
  <si>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</si>
  <si>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</si>
  <si>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</si>
  <si>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</si>
  <si>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</si>
  <si>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</si>
  <si>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</si>
  <si>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</si>
  <si>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</si>
  <si>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</si>
  <si>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</si>
  <si>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</si>
  <si>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</si>
  <si>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</si>
  <si>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</si>
  <si>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</si>
  <si>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</si>
  <si>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</si>
  <si>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</si>
  <si>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</si>
  <si>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</si>
  <si>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</si>
  <si>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</si>
  <si>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</si>
  <si>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</si>
  <si>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</si>
  <si>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</si>
  <si>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Process</t>
  </si>
  <si>
    <t>ONT Platforms</t>
  </si>
  <si>
    <t>Mk1c</t>
  </si>
  <si>
    <t>GridIon</t>
  </si>
  <si>
    <t>Promethion</t>
  </si>
  <si>
    <t>P2</t>
  </si>
  <si>
    <t>Flow Chemistry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</si>
  <si>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</si>
  <si>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</si>
  <si>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</si>
  <si>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</si>
  <si>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</si>
  <si>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</si>
  <si>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</si>
  <si>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</si>
  <si>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</si>
  <si>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</si>
  <si>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</si>
  <si>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</si>
  <si>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</si>
  <si>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</si>
  <si>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</si>
  <si>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</si>
  <si>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</si>
  <si>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</si>
  <si>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</si>
  <si>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</si>
  <si>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</si>
  <si>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</si>
  <si>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</si>
  <si>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</si>
  <si>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</si>
  <si>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</si>
  <si>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Wash buffer</t>
  </si>
  <si>
    <t>LFB</t>
  </si>
  <si>
    <t>SFB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</si>
  <si>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</si>
  <si>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</si>
  <si>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</si>
  <si>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</si>
  <si>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</si>
  <si>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</si>
  <si>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</si>
  <si>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</si>
  <si>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</si>
  <si>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</si>
  <si>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</si>
  <si>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</si>
  <si>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</si>
  <si>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</si>
  <si>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pcrproductadded_vol_ul</t>
  </si>
  <si>
    <t>Flow cell target mass</t>
  </si>
  <si>
    <t>Volume to adaptor ligate (µll)</t>
  </si>
  <si>
    <t>Person B</t>
  </si>
  <si>
    <t>Person C</t>
  </si>
  <si>
    <t>4 - Loading Library</t>
  </si>
  <si>
    <t>Volume of EB to add (µll)</t>
  </si>
  <si>
    <t>Sequencing Buffer (SB)</t>
  </si>
  <si>
    <t>Loading Beads (LIB)</t>
  </si>
  <si>
    <t>Sample Type</t>
  </si>
  <si>
    <t>sample_type</t>
  </si>
  <si>
    <t>Field</t>
  </si>
  <si>
    <t>Positive</t>
  </si>
  <si>
    <t>Negative</t>
  </si>
  <si>
    <r>
      <t>3. Quantify 2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(198 µl WS 1X HS DNA) on Qubit</t>
    </r>
  </si>
  <si>
    <t>Project A</t>
  </si>
  <si>
    <t>Project B</t>
  </si>
  <si>
    <t>Project C</t>
  </si>
  <si>
    <t>Minimum final pooled [DNA]</t>
  </si>
  <si>
    <t>ng/ul</t>
  </si>
  <si>
    <t>Post-PCR clean-up target [DNA]</t>
  </si>
  <si>
    <t>flowcell_massloaded_ng</t>
  </si>
  <si>
    <t>Adaptor Ligation max volume</t>
  </si>
  <si>
    <t>PCR product (µl) to add (calculated)</t>
  </si>
  <si>
    <t>PCR product (µl) added (if different from calculated)</t>
  </si>
  <si>
    <t>sWGA</t>
  </si>
  <si>
    <t>PCR product (µl) to add (3 per column)</t>
  </si>
  <si>
    <t>PCR product (µl) to add (2 per column)</t>
  </si>
  <si>
    <t>PCR product (µl) to add (1 per column)</t>
  </si>
  <si>
    <t>PCR product (µl) to add (Avg per plate)</t>
  </si>
  <si>
    <t>PCR product (µl) to add (Max per plate)</t>
  </si>
  <si>
    <t>PCR product (µl) to add (2 per plate)</t>
  </si>
  <si>
    <t>Hidden swga / pcr / seqlib identifiers</t>
  </si>
  <si>
    <t>Mk1d</t>
  </si>
  <si>
    <t>2. Save workbook with the correct filename to the shared Google Drive folder</t>
  </si>
  <si>
    <r>
      <t xml:space="preserve">Reference values </t>
    </r>
    <r>
      <rPr>
        <u/>
        <sz val="20"/>
        <color rgb="FF000000"/>
        <rFont val="Calibri"/>
        <family val="2"/>
      </rPr>
      <t>(change only if required)</t>
    </r>
  </si>
  <si>
    <r>
      <t xml:space="preserve">1. Enter all details into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(experiment level)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(reaction level) tabs, ensuring all yellow highlighted cells are complete</t>
    </r>
  </si>
  <si>
    <t>To prevent inadvertent loss of data, cells are protected from editing. You can only select unlocked cells. Use tab to navigate</t>
  </si>
  <si>
    <r>
      <t xml:space="preserve">      - when copying from another worksheet, always right-click and paste </t>
    </r>
    <r>
      <rPr>
        <b/>
        <sz val="26"/>
        <color theme="1"/>
        <rFont val="Calibri"/>
        <family val="2"/>
        <scheme val="minor"/>
      </rPr>
      <t>VALUES</t>
    </r>
    <r>
      <rPr>
        <sz val="26"/>
        <color theme="1"/>
        <rFont val="Calibri"/>
        <family val="2"/>
        <scheme val="minor"/>
      </rPr>
      <t>:</t>
    </r>
  </si>
  <si>
    <t>This template is to be used to record library prep and sequencing steps as part of a NOMADS sequencing run.</t>
  </si>
  <si>
    <t>Hidden additional tabs</t>
  </si>
  <si>
    <t>Combined Instructions into Reference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</si>
</sst>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5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0000"/>
      <name val="Calibri"/>
      <family val="2"/>
    </font>
    <font>
      <b/>
      <sz val="26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u/>
      <sz val="2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10" fillId="0" borderId="0" applyBorder="0" applyProtection="0"/>
    <xf numFmtId="164" fontId="10" fillId="0" borderId="0" applyBorder="0" applyProtection="0"/>
    <xf numFmtId="0" fontId="2" fillId="0" borderId="0"/>
    <xf numFmtId="0" fontId="2" fillId="0" borderId="0"/>
    <xf numFmtId="0" fontId="2" fillId="0" borderId="0"/>
  </cellStyleXfs>
  <cellXfs count="12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0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5" applyFont="1"/>
    <xf numFmtId="0" fontId="2" fillId="0" borderId="0" xfId="5"/>
    <xf numFmtId="0" fontId="6" fillId="5" borderId="1" xfId="0" applyFont="1" applyFill="1" applyBorder="1"/>
    <xf numFmtId="0" fontId="0" fillId="5" borderId="1" xfId="0" applyFill="1" applyBorder="1"/>
    <xf numFmtId="0" fontId="0" fillId="0" borderId="0" xfId="0" applyAlignment="1">
      <alignment vertical="center"/>
    </xf>
    <xf numFmtId="1" fontId="10" fillId="0" borderId="0" xfId="1" applyNumberForma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1" fontId="10" fillId="0" borderId="0" xfId="1" applyNumberFormat="1" applyBorder="1" applyAlignment="1" applyProtection="1">
      <alignment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12" fillId="0" borderId="0" xfId="0" applyFont="1"/>
    <xf numFmtId="0" fontId="13" fillId="0" borderId="0" xfId="0" applyFont="1"/>
    <xf numFmtId="165" fontId="0" fillId="10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7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10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0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0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0" borderId="19" xfId="0" applyNumberFormat="1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6" fillId="8" borderId="4" xfId="0" applyFont="1" applyFill="1" applyBorder="1" applyAlignment="1" applyProtection="1">
      <alignment horizontal="center"/>
      <protection locked="0"/>
    </xf>
    <xf numFmtId="0" fontId="7" fillId="7" borderId="9" xfId="0" applyFont="1" applyFill="1" applyBorder="1" applyAlignment="1" applyProtection="1">
      <alignment horizontal="center" wrapText="1"/>
      <protection locked="0"/>
    </xf>
    <xf numFmtId="0" fontId="7" fillId="8" borderId="9" xfId="0" applyFont="1" applyFill="1" applyBorder="1" applyAlignment="1" applyProtection="1">
      <alignment horizontal="center" wrapText="1"/>
      <protection locked="0"/>
    </xf>
    <xf numFmtId="0" fontId="7" fillId="9" borderId="9" xfId="0" applyFont="1" applyFill="1" applyBorder="1" applyAlignment="1" applyProtection="1">
      <alignment horizontal="center" wrapText="1"/>
      <protection locked="0"/>
    </xf>
    <xf numFmtId="0" fontId="7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0" borderId="7" xfId="0" applyFill="1" applyBorder="1" applyAlignment="1">
      <alignment horizontal="center"/>
    </xf>
    <xf numFmtId="165" fontId="0" fillId="10" borderId="5" xfId="0" applyNumberForma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165" fontId="0" fillId="10" borderId="20" xfId="0" applyNumberFormat="1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5" borderId="0" xfId="0" applyFill="1"/>
    <xf numFmtId="0" fontId="11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17" fillId="12" borderId="1" xfId="0" applyFont="1" applyFill="1" applyBorder="1"/>
    <xf numFmtId="0" fontId="7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5" applyFont="1"/>
    <xf numFmtId="165" fontId="0" fillId="0" borderId="13" xfId="0" applyNumberFormat="1" applyBorder="1" applyAlignment="1" applyProtection="1">
      <alignment horizontal="center"/>
      <protection locked="0"/>
    </xf>
    <xf numFmtId="165" fontId="0" fillId="0" borderId="5" xfId="0" applyNumberFormat="1" applyBorder="1" applyAlignment="1" applyProtection="1">
      <alignment horizontal="center"/>
      <protection locked="0"/>
    </xf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0" borderId="1" xfId="0" applyBorder="1"/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2" fontId="0" fillId="11" borderId="0" xfId="0" applyNumberFormat="1" applyFill="1" applyAlignment="1" applyProtection="1">
      <alignment horizontal="center"/>
      <protection locked="0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2" fontId="0" fillId="11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10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10" fillId="3" borderId="0" xfId="1" applyNumberFormat="1" applyFill="1" applyBorder="1" applyAlignment="1" applyProtection="1">
      <alignment horizontal="center" vertical="center"/>
    </xf>
    <xf numFmtId="1" fontId="10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1" fontId="10" fillId="0" borderId="0" xfId="1" applyNumberForma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6" fillId="7" borderId="3" xfId="0" applyFont="1" applyFill="1" applyBorder="1" applyAlignment="1" applyProtection="1">
      <alignment horizontal="center"/>
      <protection locked="0"/>
    </xf>
    <xf numFmtId="0" fontId="6" fillId="9" borderId="5" xfId="0" applyFont="1" applyFill="1" applyBorder="1" applyAlignment="1" applyProtection="1">
      <alignment horizontal="center"/>
      <protection locked="0"/>
    </xf>
    <xf numFmtId="0" fontId="6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45">
    <dxf>
      <font>
        <strike val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205740</xdr:colOff>
      <xdr:row>6</xdr:row>
      <xdr:rowOff>45720</xdr:rowOff>
    </xdr:from>
    <xdr:to>
      <xdr:col>11</xdr:col>
      <xdr:colOff>146369</xdr:colOff>
      <xdr:row>12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02CFEA-2EDF-46DF-846B-2B65F07A3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490960" y="2735580"/>
          <a:ext cx="2523809" cy="17373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44"/>
    <tableColumn id="16" xr3:uid="{D11167BC-CEB0-4BCF-918C-7AFD807B17A9}" name="Column" dataDxfId="43">
      <calculatedColumnFormula>RIGHT(tbl_SeqLib[[#This Row],[Well]],LEN(tbl_SeqLib[[#This Row],[Well]])-1)</calculatedColumnFormula>
    </tableColumn>
    <tableColumn id="2" xr3:uid="{00000000-0010-0000-0000-000002000000}" name="Well" dataDxfId="42"/>
    <tableColumn id="3" xr3:uid="{00000000-0010-0000-0000-000003000000}" name="Sample ID" dataDxfId="41"/>
    <tableColumn id="4" xr3:uid="{00000000-0010-0000-0000-000004000000}" name="Extraction ID" dataDxfId="40"/>
    <tableColumn id="26" xr3:uid="{CDAB9BF6-0E65-46A9-85EA-6751A98F15D6}" name="Sample Type" dataDxfId="39"/>
    <tableColumn id="5" xr3:uid="{00000000-0010-0000-0000-000005000000}" name="sWGA Identifier" dataDxfId="38"/>
    <tableColumn id="6" xr3:uid="{00000000-0010-0000-0000-000006000000}" name="PCR Identifier" dataDxfId="37"/>
    <tableColumn id="7" xr3:uid="{00000000-0010-0000-0000-000007000000}" name="Qubit PCR [DNA] (ng/µl)" dataDxfId="36"/>
    <tableColumn id="8" xr3:uid="{00000000-0010-0000-0000-000008000000}" name="PCR Dilution Factor" dataDxfId="35"/>
    <tableColumn id="9" xr3:uid="{00000000-0010-0000-0000-000009000000}" name="PCR [DNA] (ng / µl)"/>
    <tableColumn id="10" xr3:uid="{00000000-0010-0000-0000-00000A000000}" name="Barcode#" dataDxfId="34"/>
    <tableColumn id="14" xr3:uid="{001B4B8A-7DCB-4BB4-B720-5DA9C2A7387A}" name="PCR prodct (µl) to add (exact)" dataDxfId="33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32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31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30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uct (µl) to add (3 per column)" dataDxfId="29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uct (µl) to add (2 per column)" dataDxfId="28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uct (µl) to add (1 per column)" dataDxfId="27">
      <calculatedColumnFormula>IF(LEN(tbl_SeqLib[[#This Row],[Max vol for col]])=0,"",tbl_SeqLib[[#This Row],[Max vol for col]])</calculatedColumnFormula>
    </tableColumn>
    <tableColumn id="22" xr3:uid="{3DBE046E-BBA1-40FE-9D15-A56B3030C6C7}" name="PCR product (µl) to add (Avg per plate)" dataDxfId="26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uct (µl) to add (Max per plate)" dataDxfId="25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uct (µl) to add (2 per plate)" dataDxfId="24">
      <calculatedColumnFormula array="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calculatedColumnFormula>
    </tableColumn>
    <tableColumn id="11" xr3:uid="{00000000-0010-0000-0000-00000B000000}" name="PCR product (µl) to add (calculated)" dataDxfId="23">
      <calculatedColumnFormula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calculatedColumnFormula>
    </tableColumn>
    <tableColumn id="15" xr3:uid="{22CC5A4D-2B43-425F-9880-9E27A697A4AC}" name="PCR product (µl) added (if different from calculated)" dataDxfId="22"/>
    <tableColumn id="12" xr3:uid="{00000000-0010-0000-0000-00000C000000}" name="NF H20 (µl)" dataDxfId="21">
      <calculatedColumnFormula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calculatedColumnFormula>
    </tableColumn>
    <tableColumn id="13" xr3:uid="{00000000-0010-0000-0000-00000D000000}" name="SeqLib Identifier" dataDxfId="20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23D059-CE2A-44B8-9BD2-1DC683468571}" name="Table4" displayName="Table4" ref="I16:J26" totalsRowShown="0" headerRowDxfId="19" dataDxfId="17" headerRowBorderDxfId="18">
  <autoFilter ref="I16:J26" xr:uid="{9923D059-CE2A-44B8-9BD2-1DC683468571}"/>
  <tableColumns count="2">
    <tableColumn id="1" xr3:uid="{4A9EA5C5-4EA7-4072-8B36-E910303FF38E}" name="User" dataDxfId="16"/>
    <tableColumn id="2" xr3:uid="{F985A339-79BA-4D97-88E1-08E5D3C367CD}" name="Initial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BBAD45-7B46-49E0-8968-21CD037D82D2}" name="Table5" displayName="Table5" ref="L16:L26" totalsRowShown="0" headerRowDxfId="14" dataDxfId="12" headerRowBorderDxfId="13">
  <autoFilter ref="L16:L26" xr:uid="{CEBBAD45-7B46-49E0-8968-21CD037D82D2}"/>
  <tableColumns count="1">
    <tableColumn id="1" xr3:uid="{20E3790E-23F2-47C4-B35A-6DACA5C47134}" name="Project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V2" totalsRowShown="0">
  <autoFilter ref="A1:V2" xr:uid="{00000000-0009-0000-0100-000001000000}"/>
  <tableColumns count="22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9" xr3:uid="{7465B1B0-7CCF-4F1B-87AF-E06C52FE6CF9}" name="flowcell_massloaded_ng">
      <calculatedColumnFormula>IFERROR(SUM(adaptlig_rxn_vol*DNAconc_pooled), "")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10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zoomScale="160" zoomScaleNormal="160" workbookViewId="0">
      <selection activeCell="C2" sqref="C2:F2"/>
    </sheetView>
  </sheetViews>
  <sheetFormatPr defaultColWidth="8.59765625" defaultRowHeight="15.6" x14ac:dyDescent="0.3"/>
  <cols>
    <col min="1" max="8" width="9" style="2" customWidth="1"/>
  </cols>
  <sheetData>
    <row r="1" spans="1:12" x14ac:dyDescent="0.3">
      <c r="A1" s="117" t="s">
        <v>335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</row>
    <row r="2" spans="1:12" ht="15.75" customHeight="1" x14ac:dyDescent="0.3">
      <c r="A2" s="91" t="s">
        <v>0</v>
      </c>
      <c r="B2" s="91"/>
      <c r="C2" s="118"/>
      <c r="D2" s="118"/>
      <c r="E2" s="118"/>
      <c r="F2" s="118"/>
      <c r="G2" s="98" t="s">
        <v>1</v>
      </c>
      <c r="H2" s="98"/>
      <c r="J2" s="119" t="s">
        <v>2</v>
      </c>
      <c r="K2" s="119"/>
    </row>
    <row r="3" spans="1:12" ht="15.75" customHeight="1" x14ac:dyDescent="0.3">
      <c r="A3" s="91" t="s">
        <v>3</v>
      </c>
      <c r="B3" s="91"/>
      <c r="C3" s="120"/>
      <c r="D3" s="120"/>
      <c r="E3" s="120"/>
      <c r="F3" s="120"/>
      <c r="G3" s="4" t="s">
        <v>4</v>
      </c>
      <c r="J3" s="121" t="s">
        <v>5</v>
      </c>
      <c r="K3" s="121"/>
    </row>
    <row r="4" spans="1:12" ht="15.75" customHeight="1" x14ac:dyDescent="0.3">
      <c r="A4" s="91" t="s">
        <v>6</v>
      </c>
      <c r="B4" s="91"/>
      <c r="C4" s="118"/>
      <c r="D4" s="118"/>
      <c r="E4" s="118"/>
      <c r="F4" s="118"/>
      <c r="G4" s="3" t="s">
        <v>7</v>
      </c>
      <c r="J4" s="122" t="s">
        <v>8</v>
      </c>
      <c r="K4" s="122"/>
    </row>
    <row r="5" spans="1:12" ht="15.75" customHeight="1" x14ac:dyDescent="0.3">
      <c r="A5" s="108" t="s">
        <v>9</v>
      </c>
      <c r="B5" s="108"/>
      <c r="C5" s="106" t="str">
        <f>IF(OR(ISBLANK(C3),ISBLANK(C4)),"",CONCATENATE("SL",VLOOKUP(C3,Reference!I17:J26,2,FALSE()),C4))</f>
        <v/>
      </c>
      <c r="D5" s="106"/>
      <c r="E5" s="106"/>
      <c r="F5" s="106"/>
      <c r="G5" s="4" t="s">
        <v>10</v>
      </c>
      <c r="J5" s="107" t="s">
        <v>11</v>
      </c>
      <c r="K5" s="107"/>
    </row>
    <row r="6" spans="1:12" ht="15.75" customHeight="1" x14ac:dyDescent="0.3">
      <c r="A6" s="108" t="s">
        <v>12</v>
      </c>
      <c r="B6" s="108"/>
      <c r="C6" s="109" t="str">
        <f>IF(OR(ISBLANK(C2),ISBLANK(C3),ISBLANK(C4)),"",CONCATENATE(C2,"_SeqLib_",C5))</f>
        <v/>
      </c>
      <c r="D6" s="109"/>
      <c r="E6" s="109"/>
      <c r="F6" s="109"/>
      <c r="G6" s="4"/>
      <c r="J6" s="107"/>
      <c r="K6" s="107"/>
    </row>
    <row r="7" spans="1:12" ht="15.75" customHeight="1" x14ac:dyDescent="0.3">
      <c r="A7" s="115" t="s">
        <v>13</v>
      </c>
      <c r="B7" s="115"/>
      <c r="C7" s="116"/>
      <c r="D7" s="116"/>
      <c r="E7" s="116"/>
      <c r="F7" s="116"/>
      <c r="G7" s="4" t="s">
        <v>4</v>
      </c>
    </row>
    <row r="8" spans="1:12" ht="15.75" customHeight="1" x14ac:dyDescent="0.3">
      <c r="A8" s="115" t="s">
        <v>14</v>
      </c>
      <c r="B8" s="115"/>
      <c r="C8" s="116"/>
      <c r="D8" s="116"/>
      <c r="E8" s="116"/>
      <c r="F8" s="116"/>
      <c r="G8" s="4" t="s">
        <v>15</v>
      </c>
    </row>
    <row r="9" spans="1:12" ht="15.75" customHeight="1" x14ac:dyDescent="0.3">
      <c r="A9" s="111" t="s">
        <v>16</v>
      </c>
      <c r="B9" s="111"/>
      <c r="C9" s="112" t="str">
        <f>IF(OR(LEN(C7)=0, LEN(C8)=0),"",CONCATENATE(C7,"_Batch",C8))</f>
        <v/>
      </c>
      <c r="D9" s="112"/>
      <c r="E9" s="112"/>
      <c r="F9" s="112"/>
      <c r="G9" s="4" t="s">
        <v>17</v>
      </c>
    </row>
    <row r="10" spans="1:12" ht="15.75" customHeight="1" x14ac:dyDescent="0.3">
      <c r="A10" s="111" t="s">
        <v>18</v>
      </c>
      <c r="B10" s="111"/>
      <c r="C10" s="112" t="str">
        <f>IF(OR(LEN(C6)=0,LEN(exp_summary)=0),"",CONCATENATE(C6,"_",exp_summary))</f>
        <v/>
      </c>
      <c r="D10" s="112"/>
      <c r="E10" s="112"/>
      <c r="F10" s="112"/>
      <c r="G10" s="112"/>
      <c r="H10" s="112"/>
    </row>
    <row r="11" spans="1:12" ht="15.75" customHeight="1" x14ac:dyDescent="0.3">
      <c r="A11" s="91" t="s">
        <v>19</v>
      </c>
      <c r="B11" s="91"/>
      <c r="C11" s="25"/>
      <c r="D11" s="23"/>
      <c r="E11" s="23"/>
      <c r="F11" s="23"/>
      <c r="G11" s="4"/>
    </row>
    <row r="12" spans="1:12" ht="15.75" customHeight="1" x14ac:dyDescent="0.3">
      <c r="A12" s="91" t="s">
        <v>20</v>
      </c>
      <c r="B12" s="91"/>
      <c r="C12" s="113"/>
      <c r="D12" s="113"/>
      <c r="E12" s="113"/>
      <c r="F12" s="113"/>
      <c r="G12" s="113"/>
      <c r="H12" s="113"/>
      <c r="I12" s="113"/>
      <c r="J12" s="113"/>
      <c r="K12" s="113"/>
    </row>
    <row r="13" spans="1:12" x14ac:dyDescent="0.3">
      <c r="A13" s="1"/>
      <c r="B13" s="1"/>
      <c r="C13" s="113"/>
      <c r="D13" s="113"/>
      <c r="E13" s="113"/>
      <c r="F13" s="113"/>
      <c r="G13" s="113"/>
      <c r="H13" s="113"/>
      <c r="I13" s="113"/>
      <c r="J13" s="113"/>
      <c r="K13" s="113"/>
    </row>
    <row r="14" spans="1:12" x14ac:dyDescent="0.3">
      <c r="C14" s="5"/>
    </row>
    <row r="15" spans="1:12" x14ac:dyDescent="0.3">
      <c r="A15" s="6" t="s">
        <v>21</v>
      </c>
      <c r="C15" s="7"/>
      <c r="E15" s="8"/>
      <c r="G15" s="7"/>
    </row>
    <row r="16" spans="1:12" x14ac:dyDescent="0.3">
      <c r="A16" s="8" t="str">
        <f>_xlfn.CONCAT("1. Add ", pcr_product_targetmass_per_sample, " ng of clean PCR product into a fresh plate according to concentration.")</f>
        <v>1. Add 200 ng of clean PCR product into a fresh plate according to concentration.</v>
      </c>
      <c r="B16" s="8"/>
      <c r="C16" s="8"/>
      <c r="D16" s="8"/>
      <c r="E16" s="8"/>
      <c r="H16" s="4"/>
      <c r="I16" s="114" t="s">
        <v>22</v>
      </c>
      <c r="J16" s="114"/>
      <c r="K16" s="114"/>
    </row>
    <row r="17" spans="1:17" ht="16.2" thickBot="1" x14ac:dyDescent="0.35">
      <c r="A17" s="8" t="s">
        <v>340</v>
      </c>
      <c r="B17" s="8"/>
      <c r="C17" s="8"/>
      <c r="D17" s="8"/>
      <c r="E17" s="8"/>
      <c r="G17" s="8"/>
      <c r="I17" s="95" t="s">
        <v>25</v>
      </c>
      <c r="J17" s="95"/>
      <c r="K17" s="9" t="s">
        <v>26</v>
      </c>
    </row>
    <row r="18" spans="1:17" x14ac:dyDescent="0.3">
      <c r="A18" s="8"/>
      <c r="B18" s="8"/>
      <c r="C18" s="8"/>
      <c r="D18" s="8"/>
      <c r="E18" s="8"/>
      <c r="G18" s="8"/>
      <c r="I18" s="110">
        <v>30</v>
      </c>
      <c r="J18" s="110"/>
      <c r="K18" s="2" t="s">
        <v>27</v>
      </c>
    </row>
    <row r="19" spans="1:17" x14ac:dyDescent="0.3">
      <c r="A19" s="8"/>
      <c r="B19" s="8"/>
      <c r="C19" s="8"/>
      <c r="D19" s="8"/>
      <c r="E19" s="8"/>
      <c r="G19" s="8"/>
      <c r="I19" s="110">
        <v>30</v>
      </c>
      <c r="J19" s="110"/>
      <c r="K19" s="7">
        <v>2</v>
      </c>
    </row>
    <row r="20" spans="1:17" x14ac:dyDescent="0.3">
      <c r="A20" s="8"/>
      <c r="B20" s="8"/>
      <c r="C20" s="8"/>
      <c r="D20" s="8"/>
      <c r="E20" s="8"/>
      <c r="G20" s="8"/>
      <c r="I20" s="110">
        <v>80</v>
      </c>
      <c r="J20" s="110"/>
      <c r="K20" s="2">
        <v>2</v>
      </c>
    </row>
    <row r="21" spans="1:17" x14ac:dyDescent="0.3">
      <c r="A21" s="8"/>
      <c r="B21" s="8"/>
      <c r="C21" s="8"/>
      <c r="D21" s="8"/>
      <c r="E21" s="8"/>
      <c r="G21" s="8"/>
      <c r="I21" s="110">
        <v>8</v>
      </c>
      <c r="J21" s="110"/>
      <c r="K21" s="2" t="s">
        <v>27</v>
      </c>
    </row>
    <row r="22" spans="1:17" x14ac:dyDescent="0.3">
      <c r="A22" s="6" t="s">
        <v>28</v>
      </c>
      <c r="C22" s="7"/>
    </row>
    <row r="23" spans="1:17" ht="15.75" customHeight="1" x14ac:dyDescent="0.3">
      <c r="A23" s="8" t="s">
        <v>337</v>
      </c>
      <c r="B23" s="8"/>
      <c r="C23" s="8"/>
      <c r="D23" s="8"/>
      <c r="E23" s="8"/>
      <c r="F23" s="8"/>
      <c r="G23" s="24"/>
    </row>
    <row r="24" spans="1:17" ht="30.75" customHeight="1" x14ac:dyDescent="0.3">
      <c r="A24" s="98" t="str">
        <f>_xlfn.CONCAT("2. Clean up: Add 0.5x vol (", SUM(5*exp_rxns)*0.5,"µl) AMPPure beads for 5 min RT with mixing, wash with fresh 80% EtOH, spin, dry, re-suspend in 15 µl EB (10 min @RT) and transfer eluate to fresh tube")</f>
        <v>2. Clean up: Add 0.5x vol (0µl) AMPPure beads for 5 min RT with mixing, wash with fresh 80% EtOH, spin, dry, re-suspend in 15 µl EB (10 min @RT) and transfer eluate to fresh tube</v>
      </c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</row>
    <row r="25" spans="1:17" ht="15.75" customHeight="1" x14ac:dyDescent="0.3">
      <c r="A25" s="8" t="s">
        <v>363</v>
      </c>
      <c r="B25" s="8"/>
      <c r="C25" s="8"/>
      <c r="D25" s="8"/>
      <c r="E25" s="8"/>
      <c r="F25" s="8"/>
      <c r="G25" s="8"/>
    </row>
    <row r="26" spans="1:17" ht="46.5" customHeight="1" thickBot="1" x14ac:dyDescent="0.35">
      <c r="A26" s="10" t="s">
        <v>29</v>
      </c>
      <c r="B26" s="11" t="s">
        <v>30</v>
      </c>
      <c r="C26" s="11" t="s">
        <v>31</v>
      </c>
      <c r="D26" s="99" t="s">
        <v>32</v>
      </c>
      <c r="E26" s="99"/>
      <c r="F26" s="102" t="s">
        <v>351</v>
      </c>
      <c r="G26" s="102"/>
      <c r="H26" s="102" t="s">
        <v>355</v>
      </c>
      <c r="I26" s="102"/>
    </row>
    <row r="27" spans="1:17" ht="16.2" thickTop="1" x14ac:dyDescent="0.3">
      <c r="A27" s="12">
        <f>SUM(exp_rxns*5)*0.5</f>
        <v>0</v>
      </c>
      <c r="B27" s="28"/>
      <c r="C27" s="28">
        <v>10</v>
      </c>
      <c r="D27" s="100">
        <f>SUM(B27*C27)</f>
        <v>0</v>
      </c>
      <c r="E27" s="100"/>
      <c r="F27" s="101" t="str">
        <f>IFERROR(IF(SUM(flowcell_targetmass/DNAconc_pooled)&gt;adaptlig_maxvol_ul,adaptlig_maxvol_ul, SUM(flowcell_targetmass/DNAconc_pooled)),"")</f>
        <v/>
      </c>
      <c r="G27" s="101"/>
      <c r="H27" s="105" t="str">
        <f>IFERROR(SUM(adaptlig_maxvol_ul-F27),"")</f>
        <v/>
      </c>
      <c r="I27" s="105"/>
    </row>
    <row r="29" spans="1:17" x14ac:dyDescent="0.3">
      <c r="A29" s="6" t="s">
        <v>33</v>
      </c>
    </row>
    <row r="30" spans="1:17" x14ac:dyDescent="0.3">
      <c r="A30" s="8" t="s">
        <v>339</v>
      </c>
      <c r="B30" s="8"/>
      <c r="C30" s="8"/>
      <c r="G30" s="4"/>
    </row>
    <row r="31" spans="1:17" x14ac:dyDescent="0.3">
      <c r="A31" s="8" t="str">
        <f>_xlfn.CONCAT("2. Add 1 µl of diluted RA + ADB to the ", adaptlig_maxvol_ul, " µl of adapter ligated cleaned pooled DNA")</f>
        <v>2. Add 1 µl of diluted RA + ADB to the 10 µl of adapter ligated cleaned pooled DNA</v>
      </c>
      <c r="B31" s="8"/>
      <c r="C31" s="8"/>
    </row>
    <row r="32" spans="1:17" x14ac:dyDescent="0.3">
      <c r="A32" s="4" t="s">
        <v>338</v>
      </c>
      <c r="B32" s="8"/>
      <c r="C32" s="8"/>
      <c r="G32" s="4"/>
      <c r="Q32" s="2"/>
    </row>
    <row r="34" spans="1:6" x14ac:dyDescent="0.3">
      <c r="A34" s="6" t="s">
        <v>354</v>
      </c>
    </row>
    <row r="35" spans="1:6" ht="15.75" customHeight="1" thickBot="1" x14ac:dyDescent="0.35">
      <c r="A35" s="95" t="s">
        <v>23</v>
      </c>
      <c r="B35" s="95"/>
      <c r="C35" s="95"/>
      <c r="D35" s="103" t="s">
        <v>24</v>
      </c>
      <c r="E35" s="103"/>
    </row>
    <row r="36" spans="1:6" ht="15.75" customHeight="1" x14ac:dyDescent="0.3">
      <c r="A36" s="99" t="s">
        <v>34</v>
      </c>
      <c r="B36" s="99"/>
      <c r="C36" s="99"/>
      <c r="D36" s="104">
        <f>flowcell_maxvol</f>
        <v>11</v>
      </c>
      <c r="E36" s="104"/>
    </row>
    <row r="37" spans="1:6" ht="15.75" customHeight="1" x14ac:dyDescent="0.3">
      <c r="A37" s="96" t="s">
        <v>356</v>
      </c>
      <c r="B37" s="96"/>
      <c r="C37" s="96"/>
      <c r="D37" s="97">
        <v>37.5</v>
      </c>
      <c r="E37" s="97"/>
    </row>
    <row r="38" spans="1:6" ht="15.75" customHeight="1" x14ac:dyDescent="0.3">
      <c r="A38" s="96" t="s">
        <v>357</v>
      </c>
      <c r="B38" s="96"/>
      <c r="C38" s="96"/>
      <c r="D38" s="97">
        <v>25.5</v>
      </c>
      <c r="E38" s="97"/>
      <c r="F38" s="4" t="s">
        <v>35</v>
      </c>
    </row>
    <row r="40" spans="1:6" x14ac:dyDescent="0.3">
      <c r="A40" s="6" t="s">
        <v>36</v>
      </c>
      <c r="C40" s="4"/>
    </row>
    <row r="41" spans="1:6" ht="15.75" customHeight="1" x14ac:dyDescent="0.3">
      <c r="A41" s="91" t="s">
        <v>37</v>
      </c>
      <c r="B41" s="91"/>
      <c r="C41" s="93" t="s">
        <v>38</v>
      </c>
      <c r="D41" s="93"/>
      <c r="E41" s="4" t="s">
        <v>4</v>
      </c>
    </row>
    <row r="42" spans="1:6" ht="15.75" customHeight="1" x14ac:dyDescent="0.3">
      <c r="A42" s="91" t="s">
        <v>39</v>
      </c>
      <c r="B42" s="91"/>
      <c r="C42" s="92"/>
      <c r="D42" s="92"/>
    </row>
    <row r="43" spans="1:6" ht="15.75" customHeight="1" x14ac:dyDescent="0.3">
      <c r="A43" s="91" t="s">
        <v>40</v>
      </c>
      <c r="B43" s="91"/>
      <c r="C43" s="92"/>
      <c r="D43" s="92"/>
      <c r="E43" s="4" t="s">
        <v>4</v>
      </c>
    </row>
    <row r="44" spans="1:6" ht="15.75" customHeight="1" x14ac:dyDescent="0.3">
      <c r="A44" s="91" t="s">
        <v>41</v>
      </c>
      <c r="B44" s="91"/>
      <c r="C44" s="94" t="str">
        <f>IF(flowcell_status="New",0,"")</f>
        <v/>
      </c>
      <c r="D44" s="94"/>
      <c r="E44" s="8" t="s">
        <v>42</v>
      </c>
    </row>
    <row r="45" spans="1:6" ht="15.75" customHeight="1" x14ac:dyDescent="0.3">
      <c r="A45" s="91" t="s">
        <v>43</v>
      </c>
      <c r="B45" s="91"/>
      <c r="C45" s="93" t="s">
        <v>44</v>
      </c>
      <c r="D45" s="93"/>
      <c r="E45" s="4" t="s">
        <v>4</v>
      </c>
    </row>
    <row r="46" spans="1:6" ht="15.75" customHeight="1" x14ac:dyDescent="0.3">
      <c r="A46" s="91" t="s">
        <v>45</v>
      </c>
      <c r="B46" s="91"/>
      <c r="C46" s="92"/>
      <c r="D46" s="92"/>
      <c r="E46" s="8" t="s">
        <v>46</v>
      </c>
    </row>
    <row r="47" spans="1:6" ht="15.75" customHeight="1" x14ac:dyDescent="0.3">
      <c r="A47" s="91" t="s">
        <v>47</v>
      </c>
      <c r="B47" s="91"/>
      <c r="C47" s="92"/>
      <c r="D47" s="92"/>
      <c r="E47" s="8" t="s">
        <v>48</v>
      </c>
    </row>
  </sheetData>
  <sheetProtection sheet="1" objects="1" scenarios="1"/>
  <mergeCells count="62"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</mergeCells>
  <conditionalFormatting sqref="C2:C4 C7:C8 C11:C12 B27:C27 C41:C43 C45:C47">
    <cfRule type="expression" dxfId="9" priority="7">
      <formula>COUNTIF(B2,"")</formula>
    </cfRule>
  </conditionalFormatting>
  <conditionalFormatting sqref="C46">
    <cfRule type="cellIs" dxfId="7" priority="8" operator="lessThan">
      <formula>800</formula>
    </cfRule>
    <cfRule type="cellIs" dxfId="6" priority="9" operator="greaterThanOrEqual">
      <formula>800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custom" allowBlank="1" showInputMessage="1" showErrorMessage="1" errorTitle="Incorrect Format" error="Exp Number should be three digits long" sqref="C4:F4" xr:uid="{3FDCD9F6-71E1-4031-A5A3-4FE8E285D9A4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COUNTIF($C$43,Reference!$E$18)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ellIs" priority="12" operator="lessThan" id="{19D8DF94-2AE3-467C-A57C-35B04CD0367F}">
            <xm:f>Reference!$B$23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" operator="greaterThanOrEqual" id="{840A6DF8-F522-46F8-ADCF-F799D761F007}">
            <xm:f>Reference!$B$23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Reference!$E$17:$E$18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2FD70BE5-C9FE-4FC2-BCF1-8C135E992CE5}">
          <x14:formula1>
            <xm:f>Reference!$E$33:$E$34</xm:f>
          </x14:formula1>
          <xm:sqref>C45:D45</xm:sqref>
        </x14:dataValidation>
        <x14:dataValidation type="list" allowBlank="1" showInputMessage="1" showErrorMessage="1" xr:uid="{86E97738-BE4E-45D2-82E4-9BB20B6C5270}">
          <x14:formula1>
            <xm:f>Reference!$E$25:$E$30</xm:f>
          </x14:formula1>
          <xm:sqref>C41:D41</xm:sqref>
        </x14:dataValidation>
        <x14:dataValidation type="list" allowBlank="1" showInputMessage="1" showErrorMessage="1" xr:uid="{00000000-0002-0000-0000-000003000000}">
          <x14:formula1>
            <xm:f>Reference!$I$17:$I$26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Reference!$L$17:$L$26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zoomScale="130" zoomScaleNormal="130" workbookViewId="0">
      <selection activeCell="D3" sqref="D3"/>
    </sheetView>
  </sheetViews>
  <sheetFormatPr defaultColWidth="11" defaultRowHeight="15.6" x14ac:dyDescent="0.3"/>
  <cols>
    <col min="1" max="1" width="5.8984375" bestFit="1" customWidth="1"/>
    <col min="2" max="2" width="10.19921875" hidden="1" customWidth="1"/>
    <col min="3" max="3" width="6.59765625" customWidth="1"/>
    <col min="4" max="6" width="11.8984375" customWidth="1"/>
    <col min="7" max="7" width="13.09765625" hidden="1" customWidth="1"/>
    <col min="8" max="8" width="12" hidden="1" customWidth="1"/>
    <col min="13" max="22" width="11" hidden="1" customWidth="1"/>
    <col min="26" max="26" width="0" hidden="1" customWidth="1"/>
  </cols>
  <sheetData>
    <row r="1" spans="1:26" x14ac:dyDescent="0.3">
      <c r="C1" s="34"/>
      <c r="D1" s="123" t="s">
        <v>49</v>
      </c>
      <c r="E1" s="123"/>
      <c r="F1" s="123"/>
      <c r="G1" s="56" t="s">
        <v>374</v>
      </c>
      <c r="H1" s="124" t="s">
        <v>50</v>
      </c>
      <c r="I1" s="124"/>
      <c r="J1" s="124"/>
      <c r="K1" s="124"/>
      <c r="L1" s="125" t="s">
        <v>51</v>
      </c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 spans="1:26" s="10" customFormat="1" ht="95.4" thickBot="1" x14ac:dyDescent="0.45">
      <c r="A2" s="36" t="s">
        <v>52</v>
      </c>
      <c r="B2" s="75" t="s">
        <v>306</v>
      </c>
      <c r="C2" s="36" t="s">
        <v>53</v>
      </c>
      <c r="D2" s="57" t="s">
        <v>54</v>
      </c>
      <c r="E2" s="57" t="s">
        <v>55</v>
      </c>
      <c r="F2" s="57" t="s">
        <v>358</v>
      </c>
      <c r="G2" s="58" t="s">
        <v>56</v>
      </c>
      <c r="H2" s="59" t="s">
        <v>57</v>
      </c>
      <c r="I2" s="59" t="s">
        <v>58</v>
      </c>
      <c r="J2" s="59" t="s">
        <v>59</v>
      </c>
      <c r="K2" s="59" t="s">
        <v>60</v>
      </c>
      <c r="L2" s="60" t="s">
        <v>61</v>
      </c>
      <c r="M2" s="60" t="s">
        <v>310</v>
      </c>
      <c r="N2" s="60" t="s">
        <v>307</v>
      </c>
      <c r="O2" s="60" t="s">
        <v>308</v>
      </c>
      <c r="P2" s="60" t="s">
        <v>309</v>
      </c>
      <c r="Q2" s="60" t="s">
        <v>375</v>
      </c>
      <c r="R2" s="60" t="s">
        <v>376</v>
      </c>
      <c r="S2" s="60" t="s">
        <v>377</v>
      </c>
      <c r="T2" s="60" t="s">
        <v>378</v>
      </c>
      <c r="U2" s="60" t="s">
        <v>379</v>
      </c>
      <c r="V2" s="60" t="s">
        <v>380</v>
      </c>
      <c r="W2" s="60" t="s">
        <v>372</v>
      </c>
      <c r="X2" s="60" t="s">
        <v>373</v>
      </c>
      <c r="Y2" s="60" t="s">
        <v>62</v>
      </c>
      <c r="Z2" s="60" t="s">
        <v>63</v>
      </c>
    </row>
    <row r="3" spans="1:26" ht="15.75" customHeight="1" x14ac:dyDescent="0.3">
      <c r="A3" s="37">
        <v>1</v>
      </c>
      <c r="B3" s="76" t="str">
        <f>RIGHT(tbl_SeqLib[[#This Row],[Well]],LEN(tbl_SeqLib[[#This Row],[Well]])-1)</f>
        <v>1</v>
      </c>
      <c r="C3" s="39" t="s">
        <v>64</v>
      </c>
      <c r="D3" s="39"/>
      <c r="E3" s="39"/>
      <c r="F3" s="39"/>
      <c r="G3" s="39"/>
      <c r="H3" s="83"/>
      <c r="I3" s="39"/>
      <c r="J3" s="39"/>
      <c r="K3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41" t="s">
        <v>65</v>
      </c>
      <c r="M3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42" t="str">
        <f>IF(LEN(tbl_SeqLib[[#This Row],[PCR '[DNA'] (ng / µl)]])&gt;0,ROUNDUP(_xlfn.MINIFS(tbl_SeqLib[PCR prodct (µl) to add (exact)],tbl_SeqLib[Column],tbl_SeqLib[[#This Row],[Column]]),1),"")</f>
        <v/>
      </c>
      <c r="O3" s="42" t="str">
        <f>IF(LEN(tbl_SeqLib[[#This Row],[PCR '[DNA'] (ng / µl)]])&gt;0,ROUNDDOWN(_xlfn.MAXIFS(tbl_SeqLib[PCR prodct (µl) to add (exact)],tbl_SeqLib[Column],tbl_SeqLib[[#This Row],[Column]]),1),"")</f>
        <v/>
      </c>
      <c r="P3" s="42" t="str">
        <f>IF(LEN(tbl_SeqLib[[#This Row],[PCR '[DNA'] (ng / µl)]])&gt;0,ROUNDUP(AVERAGEIFS(tbl_SeqLib[PCR prodct (µl) to add (exact)],tbl_SeqLib[Column],tbl_SeqLib[[#This Row],[Column]]),1),"")</f>
        <v/>
      </c>
      <c r="Q3" s="42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42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42" t="str">
        <f>IF(LEN(tbl_SeqLib[[#This Row],[Max vol for col]])=0,"",tbl_SeqLib[[#This Row],[Max vol for col]])</f>
        <v/>
      </c>
      <c r="T3" s="42" t="str">
        <f>IF(LEN(tbl_SeqLib[[#This Row],[PCR '[DNA'] (ng / µl)]])&gt;0,AVERAGE(tbl_SeqLib[PCR prodct (µl) to add (exact)]),"")</f>
        <v/>
      </c>
      <c r="U3" s="42" t="str">
        <f>IF(LEN(tbl_SeqLib[[#This Row],[PCR '[DNA'] (ng / µl)]])&gt;0,MAX(tbl_SeqLib[PCR prodct (µl) to add (exact)]),"")</f>
        <v/>
      </c>
      <c r="V3" s="42" t="str" cm="1">
        <f t="array" ref="V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" s="69"/>
      <c r="Y3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" s="43" t="str">
        <f>IF(ISBLANK(tbl_SeqLib[[#This Row],[sWGA Identifier]]),"",CONCATENATE(exp_id,"_",tbl_SeqLib[[#This Row],[Well]]))</f>
        <v/>
      </c>
    </row>
    <row r="4" spans="1:26" ht="15.75" customHeight="1" x14ac:dyDescent="0.3">
      <c r="A4" s="44">
        <v>2</v>
      </c>
      <c r="B4" s="77" t="str">
        <f>RIGHT(tbl_SeqLib[[#This Row],[Well]],LEN(tbl_SeqLib[[#This Row],[Well]])-1)</f>
        <v>1</v>
      </c>
      <c r="C4" s="26" t="s">
        <v>66</v>
      </c>
      <c r="D4" s="26"/>
      <c r="E4" s="26"/>
      <c r="F4" s="26"/>
      <c r="G4" s="26"/>
      <c r="H4" s="84"/>
      <c r="I4" s="26"/>
      <c r="J4" s="26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27" t="s">
        <v>67</v>
      </c>
      <c r="M4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63" t="str">
        <f>IF(LEN(tbl_SeqLib[[#This Row],[PCR '[DNA'] (ng / µl)]])&gt;0,ROUNDUP(_xlfn.MINIFS(tbl_SeqLib[PCR prodct (µl) to add (exact)],tbl_SeqLib[Column],tbl_SeqLib[[#This Row],[Column]]),1),"")</f>
        <v/>
      </c>
      <c r="O4" s="63" t="str">
        <f>IF(LEN(tbl_SeqLib[[#This Row],[PCR '[DNA'] (ng / µl)]])&gt;0,ROUNDDOWN(_xlfn.MAXIFS(tbl_SeqLib[PCR prodct (µl) to add (exact)],tbl_SeqLib[Column],tbl_SeqLib[[#This Row],[Column]]),1),"")</f>
        <v/>
      </c>
      <c r="P4" s="63" t="str">
        <f>IF(LEN(tbl_SeqLib[[#This Row],[PCR '[DNA'] (ng / µl)]])&gt;0,ROUNDUP(AVERAGEIFS(tbl_SeqLib[PCR prodct (µl) to add (exact)],tbl_SeqLib[Column],tbl_SeqLib[[#This Row],[Column]]),1),"")</f>
        <v/>
      </c>
      <c r="Q4" s="63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63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63" t="str">
        <f>IF(LEN(tbl_SeqLib[[#This Row],[Max vol for col]])=0,"",tbl_SeqLib[[#This Row],[Max vol for col]])</f>
        <v/>
      </c>
      <c r="T4" s="63" t="str">
        <f>IF(LEN(tbl_SeqLib[[#This Row],[PCR '[DNA'] (ng / µl)]])&gt;0,AVERAGE(tbl_SeqLib[PCR prodct (µl) to add (exact)]),"")</f>
        <v/>
      </c>
      <c r="U4" s="63" t="str">
        <f>IF(LEN(tbl_SeqLib[[#This Row],[PCR '[DNA'] (ng / µl)]])&gt;0,MAX(tbl_SeqLib[PCR prodct (µl) to add (exact)]),"")</f>
        <v/>
      </c>
      <c r="V4" s="63" t="str" cm="1">
        <f t="array" ref="V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" s="70"/>
      <c r="Y4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" s="64" t="str">
        <f>IF(ISBLANK(tbl_SeqLib[[#This Row],[sWGA Identifier]]),"",CONCATENATE(exp_id,"_",tbl_SeqLib[[#This Row],[Well]]))</f>
        <v/>
      </c>
    </row>
    <row r="5" spans="1:26" ht="15.75" customHeight="1" x14ac:dyDescent="0.3">
      <c r="A5" s="44">
        <v>3</v>
      </c>
      <c r="B5" s="77" t="str">
        <f>RIGHT(tbl_SeqLib[[#This Row],[Well]],LEN(tbl_SeqLib[[#This Row],[Well]])-1)</f>
        <v>1</v>
      </c>
      <c r="C5" s="26" t="s">
        <v>68</v>
      </c>
      <c r="D5" s="26"/>
      <c r="E5" s="26"/>
      <c r="F5" s="26"/>
      <c r="G5" s="26"/>
      <c r="H5" s="84"/>
      <c r="I5" s="26"/>
      <c r="J5" s="26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27" t="s">
        <v>69</v>
      </c>
      <c r="M5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63" t="str">
        <f>IF(LEN(tbl_SeqLib[[#This Row],[PCR '[DNA'] (ng / µl)]])&gt;0,ROUNDUP(_xlfn.MINIFS(tbl_SeqLib[PCR prodct (µl) to add (exact)],tbl_SeqLib[Column],tbl_SeqLib[[#This Row],[Column]]),1),"")</f>
        <v/>
      </c>
      <c r="O5" s="63" t="str">
        <f>IF(LEN(tbl_SeqLib[[#This Row],[PCR '[DNA'] (ng / µl)]])&gt;0,ROUNDDOWN(_xlfn.MAXIFS(tbl_SeqLib[PCR prodct (µl) to add (exact)],tbl_SeqLib[Column],tbl_SeqLib[[#This Row],[Column]]),1),"")</f>
        <v/>
      </c>
      <c r="P5" s="63" t="str">
        <f>IF(LEN(tbl_SeqLib[[#This Row],[PCR '[DNA'] (ng / µl)]])&gt;0,ROUNDUP(AVERAGEIFS(tbl_SeqLib[PCR prodct (µl) to add (exact)],tbl_SeqLib[Column],tbl_SeqLib[[#This Row],[Column]]),1),"")</f>
        <v/>
      </c>
      <c r="Q5" s="63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63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63" t="str">
        <f>IF(LEN(tbl_SeqLib[[#This Row],[Max vol for col]])=0,"",tbl_SeqLib[[#This Row],[Max vol for col]])</f>
        <v/>
      </c>
      <c r="T5" s="63" t="str">
        <f>IF(LEN(tbl_SeqLib[[#This Row],[PCR '[DNA'] (ng / µl)]])&gt;0,AVERAGE(tbl_SeqLib[PCR prodct (µl) to add (exact)]),"")</f>
        <v/>
      </c>
      <c r="U5" s="63" t="str">
        <f>IF(LEN(tbl_SeqLib[[#This Row],[PCR '[DNA'] (ng / µl)]])&gt;0,MAX(tbl_SeqLib[PCR prodct (µl) to add (exact)]),"")</f>
        <v/>
      </c>
      <c r="V5" s="63" t="str" cm="1">
        <f t="array" ref="V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" s="70"/>
      <c r="Y5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" s="64" t="str">
        <f>IF(ISBLANK(tbl_SeqLib[[#This Row],[sWGA Identifier]]),"",CONCATENATE(exp_id,"_",tbl_SeqLib[[#This Row],[Well]]))</f>
        <v/>
      </c>
    </row>
    <row r="6" spans="1:26" ht="15.75" customHeight="1" x14ac:dyDescent="0.3">
      <c r="A6" s="44">
        <v>4</v>
      </c>
      <c r="B6" s="77" t="str">
        <f>RIGHT(tbl_SeqLib[[#This Row],[Well]],LEN(tbl_SeqLib[[#This Row],[Well]])-1)</f>
        <v>1</v>
      </c>
      <c r="C6" s="26" t="s">
        <v>70</v>
      </c>
      <c r="D6" s="26"/>
      <c r="E6" s="26"/>
      <c r="F6" s="26"/>
      <c r="G6" s="26"/>
      <c r="H6" s="84"/>
      <c r="I6" s="26"/>
      <c r="J6" s="26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27" t="s">
        <v>71</v>
      </c>
      <c r="M6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63" t="str">
        <f>IF(LEN(tbl_SeqLib[[#This Row],[PCR '[DNA'] (ng / µl)]])&gt;0,ROUNDUP(_xlfn.MINIFS(tbl_SeqLib[PCR prodct (µl) to add (exact)],tbl_SeqLib[Column],tbl_SeqLib[[#This Row],[Column]]),1),"")</f>
        <v/>
      </c>
      <c r="O6" s="63" t="str">
        <f>IF(LEN(tbl_SeqLib[[#This Row],[PCR '[DNA'] (ng / µl)]])&gt;0,ROUNDDOWN(_xlfn.MAXIFS(tbl_SeqLib[PCR prodct (µl) to add (exact)],tbl_SeqLib[Column],tbl_SeqLib[[#This Row],[Column]]),1),"")</f>
        <v/>
      </c>
      <c r="P6" s="63" t="str">
        <f>IF(LEN(tbl_SeqLib[[#This Row],[PCR '[DNA'] (ng / µl)]])&gt;0,ROUNDUP(AVERAGEIFS(tbl_SeqLib[PCR prodct (µl) to add (exact)],tbl_SeqLib[Column],tbl_SeqLib[[#This Row],[Column]]),1),"")</f>
        <v/>
      </c>
      <c r="Q6" s="63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63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63" t="str">
        <f>IF(LEN(tbl_SeqLib[[#This Row],[Max vol for col]])=0,"",tbl_SeqLib[[#This Row],[Max vol for col]])</f>
        <v/>
      </c>
      <c r="T6" s="63" t="str">
        <f>IF(LEN(tbl_SeqLib[[#This Row],[PCR '[DNA'] (ng / µl)]])&gt;0,AVERAGE(tbl_SeqLib[PCR prodct (µl) to add (exact)]),"")</f>
        <v/>
      </c>
      <c r="U6" s="63" t="str">
        <f>IF(LEN(tbl_SeqLib[[#This Row],[PCR '[DNA'] (ng / µl)]])&gt;0,MAX(tbl_SeqLib[PCR prodct (µl) to add (exact)]),"")</f>
        <v/>
      </c>
      <c r="V6" s="63" t="str" cm="1">
        <f t="array" ref="V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" s="70"/>
      <c r="Y6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" s="64" t="str">
        <f>IF(ISBLANK(tbl_SeqLib[[#This Row],[sWGA Identifier]]),"",CONCATENATE(exp_id,"_",tbl_SeqLib[[#This Row],[Well]]))</f>
        <v/>
      </c>
    </row>
    <row r="7" spans="1:26" ht="15.75" customHeight="1" x14ac:dyDescent="0.3">
      <c r="A7" s="44">
        <v>5</v>
      </c>
      <c r="B7" s="77" t="str">
        <f>RIGHT(tbl_SeqLib[[#This Row],[Well]],LEN(tbl_SeqLib[[#This Row],[Well]])-1)</f>
        <v>1</v>
      </c>
      <c r="C7" s="26" t="s">
        <v>72</v>
      </c>
      <c r="D7" s="26"/>
      <c r="E7" s="26"/>
      <c r="F7" s="26"/>
      <c r="G7" s="26"/>
      <c r="H7" s="84"/>
      <c r="I7" s="26"/>
      <c r="J7" s="26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27" t="s">
        <v>73</v>
      </c>
      <c r="M7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63" t="str">
        <f>IF(LEN(tbl_SeqLib[[#This Row],[PCR '[DNA'] (ng / µl)]])&gt;0,ROUNDUP(_xlfn.MINIFS(tbl_SeqLib[PCR prodct (µl) to add (exact)],tbl_SeqLib[Column],tbl_SeqLib[[#This Row],[Column]]),1),"")</f>
        <v/>
      </c>
      <c r="O7" s="63" t="str">
        <f>IF(LEN(tbl_SeqLib[[#This Row],[PCR '[DNA'] (ng / µl)]])&gt;0,ROUNDDOWN(_xlfn.MAXIFS(tbl_SeqLib[PCR prodct (µl) to add (exact)],tbl_SeqLib[Column],tbl_SeqLib[[#This Row],[Column]]),1),"")</f>
        <v/>
      </c>
      <c r="P7" s="63" t="str">
        <f>IF(LEN(tbl_SeqLib[[#This Row],[PCR '[DNA'] (ng / µl)]])&gt;0,ROUNDUP(AVERAGEIFS(tbl_SeqLib[PCR prodct (µl) to add (exact)],tbl_SeqLib[Column],tbl_SeqLib[[#This Row],[Column]]),1),"")</f>
        <v/>
      </c>
      <c r="Q7" s="63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63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63" t="str">
        <f>IF(LEN(tbl_SeqLib[[#This Row],[Max vol for col]])=0,"",tbl_SeqLib[[#This Row],[Max vol for col]])</f>
        <v/>
      </c>
      <c r="T7" s="63" t="str">
        <f>IF(LEN(tbl_SeqLib[[#This Row],[PCR '[DNA'] (ng / µl)]])&gt;0,AVERAGE(tbl_SeqLib[PCR prodct (µl) to add (exact)]),"")</f>
        <v/>
      </c>
      <c r="U7" s="63" t="str">
        <f>IF(LEN(tbl_SeqLib[[#This Row],[PCR '[DNA'] (ng / µl)]])&gt;0,MAX(tbl_SeqLib[PCR prodct (µl) to add (exact)]),"")</f>
        <v/>
      </c>
      <c r="V7" s="63" t="str" cm="1">
        <f t="array" ref="V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" s="70"/>
      <c r="Y7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" s="64" t="str">
        <f>IF(ISBLANK(tbl_SeqLib[[#This Row],[sWGA Identifier]]),"",CONCATENATE(exp_id,"_",tbl_SeqLib[[#This Row],[Well]]))</f>
        <v/>
      </c>
    </row>
    <row r="8" spans="1:26" ht="15.75" customHeight="1" x14ac:dyDescent="0.3">
      <c r="A8" s="44">
        <v>6</v>
      </c>
      <c r="B8" s="77" t="str">
        <f>RIGHT(tbl_SeqLib[[#This Row],[Well]],LEN(tbl_SeqLib[[#This Row],[Well]])-1)</f>
        <v>1</v>
      </c>
      <c r="C8" s="26" t="s">
        <v>74</v>
      </c>
      <c r="D8" s="26"/>
      <c r="E8" s="26"/>
      <c r="F8" s="26"/>
      <c r="G8" s="26"/>
      <c r="H8" s="84"/>
      <c r="I8" s="26"/>
      <c r="J8" s="26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27" t="s">
        <v>75</v>
      </c>
      <c r="M8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63" t="str">
        <f>IF(LEN(tbl_SeqLib[[#This Row],[PCR '[DNA'] (ng / µl)]])&gt;0,ROUNDUP(_xlfn.MINIFS(tbl_SeqLib[PCR prodct (µl) to add (exact)],tbl_SeqLib[Column],tbl_SeqLib[[#This Row],[Column]]),1),"")</f>
        <v/>
      </c>
      <c r="O8" s="63" t="str">
        <f>IF(LEN(tbl_SeqLib[[#This Row],[PCR '[DNA'] (ng / µl)]])&gt;0,ROUNDDOWN(_xlfn.MAXIFS(tbl_SeqLib[PCR prodct (µl) to add (exact)],tbl_SeqLib[Column],tbl_SeqLib[[#This Row],[Column]]),1),"")</f>
        <v/>
      </c>
      <c r="P8" s="63" t="str">
        <f>IF(LEN(tbl_SeqLib[[#This Row],[PCR '[DNA'] (ng / µl)]])&gt;0,ROUNDUP(AVERAGEIFS(tbl_SeqLib[PCR prodct (µl) to add (exact)],tbl_SeqLib[Column],tbl_SeqLib[[#This Row],[Column]]),1),"")</f>
        <v/>
      </c>
      <c r="Q8" s="63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63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63" t="str">
        <f>IF(LEN(tbl_SeqLib[[#This Row],[Max vol for col]])=0,"",tbl_SeqLib[[#This Row],[Max vol for col]])</f>
        <v/>
      </c>
      <c r="T8" s="63" t="str">
        <f>IF(LEN(tbl_SeqLib[[#This Row],[PCR '[DNA'] (ng / µl)]])&gt;0,AVERAGE(tbl_SeqLib[PCR prodct (µl) to add (exact)]),"")</f>
        <v/>
      </c>
      <c r="U8" s="63" t="str">
        <f>IF(LEN(tbl_SeqLib[[#This Row],[PCR '[DNA'] (ng / µl)]])&gt;0,MAX(tbl_SeqLib[PCR prodct (µl) to add (exact)]),"")</f>
        <v/>
      </c>
      <c r="V8" s="63" t="str" cm="1">
        <f t="array" ref="V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" s="70"/>
      <c r="Y8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" s="64" t="str">
        <f>IF(ISBLANK(tbl_SeqLib[[#This Row],[sWGA Identifier]]),"",CONCATENATE(exp_id,"_",tbl_SeqLib[[#This Row],[Well]]))</f>
        <v/>
      </c>
    </row>
    <row r="9" spans="1:26" ht="15.75" customHeight="1" x14ac:dyDescent="0.3">
      <c r="A9" s="44">
        <v>7</v>
      </c>
      <c r="B9" s="77" t="str">
        <f>RIGHT(tbl_SeqLib[[#This Row],[Well]],LEN(tbl_SeqLib[[#This Row],[Well]])-1)</f>
        <v>1</v>
      </c>
      <c r="C9" s="26" t="s">
        <v>76</v>
      </c>
      <c r="D9" s="26"/>
      <c r="E9" s="26"/>
      <c r="F9" s="26"/>
      <c r="G9" s="26"/>
      <c r="H9" s="84"/>
      <c r="I9" s="26"/>
      <c r="J9" s="26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27" t="s">
        <v>77</v>
      </c>
      <c r="M9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63" t="str">
        <f>IF(LEN(tbl_SeqLib[[#This Row],[PCR '[DNA'] (ng / µl)]])&gt;0,ROUNDUP(_xlfn.MINIFS(tbl_SeqLib[PCR prodct (µl) to add (exact)],tbl_SeqLib[Column],tbl_SeqLib[[#This Row],[Column]]),1),"")</f>
        <v/>
      </c>
      <c r="O9" s="63" t="str">
        <f>IF(LEN(tbl_SeqLib[[#This Row],[PCR '[DNA'] (ng / µl)]])&gt;0,ROUNDDOWN(_xlfn.MAXIFS(tbl_SeqLib[PCR prodct (µl) to add (exact)],tbl_SeqLib[Column],tbl_SeqLib[[#This Row],[Column]]),1),"")</f>
        <v/>
      </c>
      <c r="P9" s="63" t="str">
        <f>IF(LEN(tbl_SeqLib[[#This Row],[PCR '[DNA'] (ng / µl)]])&gt;0,ROUNDUP(AVERAGEIFS(tbl_SeqLib[PCR prodct (µl) to add (exact)],tbl_SeqLib[Column],tbl_SeqLib[[#This Row],[Column]]),1),"")</f>
        <v/>
      </c>
      <c r="Q9" s="63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63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63" t="str">
        <f>IF(LEN(tbl_SeqLib[[#This Row],[Max vol for col]])=0,"",tbl_SeqLib[[#This Row],[Max vol for col]])</f>
        <v/>
      </c>
      <c r="T9" s="63" t="str">
        <f>IF(LEN(tbl_SeqLib[[#This Row],[PCR '[DNA'] (ng / µl)]])&gt;0,AVERAGE(tbl_SeqLib[PCR prodct (µl) to add (exact)]),"")</f>
        <v/>
      </c>
      <c r="U9" s="63" t="str">
        <f>IF(LEN(tbl_SeqLib[[#This Row],[PCR '[DNA'] (ng / µl)]])&gt;0,MAX(tbl_SeqLib[PCR prodct (µl) to add (exact)]),"")</f>
        <v/>
      </c>
      <c r="V9" s="63" t="str" cm="1">
        <f t="array" ref="V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" s="70"/>
      <c r="Y9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" s="64" t="str">
        <f>IF(ISBLANK(tbl_SeqLib[[#This Row],[sWGA Identifier]]),"",CONCATENATE(exp_id,"_",tbl_SeqLib[[#This Row],[Well]]))</f>
        <v/>
      </c>
    </row>
    <row r="10" spans="1:26" ht="15.75" customHeight="1" thickBot="1" x14ac:dyDescent="0.35">
      <c r="A10" s="46">
        <v>8</v>
      </c>
      <c r="B10" s="78" t="str">
        <f>RIGHT(tbl_SeqLib[[#This Row],[Well]],LEN(tbl_SeqLib[[#This Row],[Well]])-1)</f>
        <v>1</v>
      </c>
      <c r="C10" s="50" t="s">
        <v>78</v>
      </c>
      <c r="D10" s="50"/>
      <c r="E10" s="52"/>
      <c r="F10" s="50"/>
      <c r="G10" s="50"/>
      <c r="H10" s="50"/>
      <c r="I10" s="50"/>
      <c r="J10" s="50"/>
      <c r="K10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52" t="s">
        <v>79</v>
      </c>
      <c r="M1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65" t="str">
        <f>IF(LEN(tbl_SeqLib[[#This Row],[PCR '[DNA'] (ng / µl)]])&gt;0,ROUNDUP(_xlfn.MINIFS(tbl_SeqLib[PCR prodct (µl) to add (exact)],tbl_SeqLib[Column],tbl_SeqLib[[#This Row],[Column]]),1),"")</f>
        <v/>
      </c>
      <c r="O10" s="65" t="str">
        <f>IF(LEN(tbl_SeqLib[[#This Row],[PCR '[DNA'] (ng / µl)]])&gt;0,ROUNDDOWN(_xlfn.MAXIFS(tbl_SeqLib[PCR prodct (µl) to add (exact)],tbl_SeqLib[Column],tbl_SeqLib[[#This Row],[Column]]),1),"")</f>
        <v/>
      </c>
      <c r="P10" s="65" t="str">
        <f>IF(LEN(tbl_SeqLib[[#This Row],[PCR '[DNA'] (ng / µl)]])&gt;0,ROUNDUP(AVERAGEIFS(tbl_SeqLib[PCR prodct (µl) to add (exact)],tbl_SeqLib[Column],tbl_SeqLib[[#This Row],[Column]]),1),"")</f>
        <v/>
      </c>
      <c r="Q10" s="65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65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65" t="str">
        <f>IF(LEN(tbl_SeqLib[[#This Row],[Max vol for col]])=0,"",tbl_SeqLib[[#This Row],[Max vol for col]])</f>
        <v/>
      </c>
      <c r="T10" s="65" t="str">
        <f>IF(LEN(tbl_SeqLib[[#This Row],[PCR '[DNA'] (ng / µl)]])&gt;0,AVERAGE(tbl_SeqLib[PCR prodct (µl) to add (exact)]),"")</f>
        <v/>
      </c>
      <c r="U10" s="65" t="str">
        <f>IF(LEN(tbl_SeqLib[[#This Row],[PCR '[DNA'] (ng / µl)]])&gt;0,MAX(tbl_SeqLib[PCR prodct (µl) to add (exact)]),"")</f>
        <v/>
      </c>
      <c r="V10" s="65" t="str" cm="1">
        <f t="array" ref="V1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0" s="65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0" s="71"/>
      <c r="Y10" s="65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0" s="66" t="str">
        <f>IF(ISBLANK(tbl_SeqLib[[#This Row],[sWGA Identifier]]),"",CONCATENATE(exp_id,"_",tbl_SeqLib[[#This Row],[Well]]))</f>
        <v/>
      </c>
    </row>
    <row r="11" spans="1:26" ht="15.75" customHeight="1" x14ac:dyDescent="0.3">
      <c r="A11" s="61">
        <v>9</v>
      </c>
      <c r="B11" s="79" t="str">
        <f>RIGHT(tbl_SeqLib[[#This Row],[Well]],LEN(tbl_SeqLib[[#This Row],[Well]])-1)</f>
        <v>2</v>
      </c>
      <c r="C11" s="33" t="s">
        <v>80</v>
      </c>
      <c r="D11" s="13"/>
      <c r="E11" s="15"/>
      <c r="F11" s="13"/>
      <c r="G11" s="13"/>
      <c r="H11" s="13"/>
      <c r="I11" s="13"/>
      <c r="J11" s="13"/>
      <c r="K11" s="6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81</v>
      </c>
      <c r="M1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31" t="str">
        <f>IF(LEN(tbl_SeqLib[[#This Row],[PCR '[DNA'] (ng / µl)]])&gt;0,ROUNDUP(_xlfn.MINIFS(tbl_SeqLib[PCR prodct (µl) to add (exact)],tbl_SeqLib[Column],tbl_SeqLib[[#This Row],[Column]]),1),"")</f>
        <v/>
      </c>
      <c r="O11" s="31" t="str">
        <f>IF(LEN(tbl_SeqLib[[#This Row],[PCR '[DNA'] (ng / µl)]])&gt;0,ROUNDDOWN(_xlfn.MAXIFS(tbl_SeqLib[PCR prodct (µl) to add (exact)],tbl_SeqLib[Column],tbl_SeqLib[[#This Row],[Column]]),1),"")</f>
        <v/>
      </c>
      <c r="P11" s="31" t="str">
        <f>IF(LEN(tbl_SeqLib[[#This Row],[PCR '[DNA'] (ng / µl)]])&gt;0,ROUNDUP(AVERAGEIFS(tbl_SeqLib[PCR prodct (µl) to add (exact)],tbl_SeqLib[Column],tbl_SeqLib[[#This Row],[Column]]),1),"")</f>
        <v/>
      </c>
      <c r="Q11" s="3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3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31" t="str">
        <f>IF(LEN(tbl_SeqLib[[#This Row],[Max vol for col]])=0,"",tbl_SeqLib[[#This Row],[Max vol for col]])</f>
        <v/>
      </c>
      <c r="T11" s="31" t="str">
        <f>IF(LEN(tbl_SeqLib[[#This Row],[PCR '[DNA'] (ng / µl)]])&gt;0,AVERAGE(tbl_SeqLib[PCR prodct (µl) to add (exact)]),"")</f>
        <v/>
      </c>
      <c r="U11" s="31" t="str">
        <f>IF(LEN(tbl_SeqLib[[#This Row],[PCR '[DNA'] (ng / µl)]])&gt;0,MAX(tbl_SeqLib[PCR prodct (µl) to add (exact)]),"")</f>
        <v/>
      </c>
      <c r="V11" s="31" t="str" cm="1">
        <f t="array" ref="V1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1" s="72"/>
      <c r="Y1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1" s="45" t="str">
        <f>IF(ISBLANK(tbl_SeqLib[[#This Row],[sWGA Identifier]]),"",CONCATENATE(exp_id,"_",tbl_SeqLib[[#This Row],[Well]]))</f>
        <v/>
      </c>
    </row>
    <row r="12" spans="1:26" ht="15.75" customHeight="1" x14ac:dyDescent="0.3">
      <c r="A12" s="44">
        <v>10</v>
      </c>
      <c r="B12" s="79" t="str">
        <f>RIGHT(tbl_SeqLib[[#This Row],[Well]],LEN(tbl_SeqLib[[#This Row],[Well]])-1)</f>
        <v>2</v>
      </c>
      <c r="C12" s="33" t="s">
        <v>82</v>
      </c>
      <c r="D12" s="13"/>
      <c r="E12" s="15"/>
      <c r="F12" s="13"/>
      <c r="G12" s="26"/>
      <c r="H12" s="13"/>
      <c r="I12" s="26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27" t="s">
        <v>83</v>
      </c>
      <c r="M1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31" t="str">
        <f>IF(LEN(tbl_SeqLib[[#This Row],[PCR '[DNA'] (ng / µl)]])&gt;0,ROUNDUP(_xlfn.MINIFS(tbl_SeqLib[PCR prodct (µl) to add (exact)],tbl_SeqLib[Column],tbl_SeqLib[[#This Row],[Column]]),1),"")</f>
        <v/>
      </c>
      <c r="O12" s="31" t="str">
        <f>IF(LEN(tbl_SeqLib[[#This Row],[PCR '[DNA'] (ng / µl)]])&gt;0,ROUNDDOWN(_xlfn.MAXIFS(tbl_SeqLib[PCR prodct (µl) to add (exact)],tbl_SeqLib[Column],tbl_SeqLib[[#This Row],[Column]]),1),"")</f>
        <v/>
      </c>
      <c r="P12" s="31" t="str">
        <f>IF(LEN(tbl_SeqLib[[#This Row],[PCR '[DNA'] (ng / µl)]])&gt;0,ROUNDUP(AVERAGEIFS(tbl_SeqLib[PCR prodct (µl) to add (exact)],tbl_SeqLib[Column],tbl_SeqLib[[#This Row],[Column]]),1),"")</f>
        <v/>
      </c>
      <c r="Q12" s="3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3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31" t="str">
        <f>IF(LEN(tbl_SeqLib[[#This Row],[Max vol for col]])=0,"",tbl_SeqLib[[#This Row],[Max vol for col]])</f>
        <v/>
      </c>
      <c r="T12" s="31" t="str">
        <f>IF(LEN(tbl_SeqLib[[#This Row],[PCR '[DNA'] (ng / µl)]])&gt;0,AVERAGE(tbl_SeqLib[PCR prodct (µl) to add (exact)]),"")</f>
        <v/>
      </c>
      <c r="U12" s="31" t="str">
        <f>IF(LEN(tbl_SeqLib[[#This Row],[PCR '[DNA'] (ng / µl)]])&gt;0,MAX(tbl_SeqLib[PCR prodct (µl) to add (exact)]),"")</f>
        <v/>
      </c>
      <c r="V12" s="31" t="str" cm="1">
        <f t="array" ref="V1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2" s="72"/>
      <c r="Y1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2" s="45" t="str">
        <f>IF(ISBLANK(tbl_SeqLib[[#This Row],[sWGA Identifier]]),"",CONCATENATE(exp_id,"_",tbl_SeqLib[[#This Row],[Well]]))</f>
        <v/>
      </c>
    </row>
    <row r="13" spans="1:26" ht="15.75" customHeight="1" x14ac:dyDescent="0.3">
      <c r="A13" s="44">
        <v>11</v>
      </c>
      <c r="B13" s="79" t="str">
        <f>RIGHT(tbl_SeqLib[[#This Row],[Well]],LEN(tbl_SeqLib[[#This Row],[Well]])-1)</f>
        <v>2</v>
      </c>
      <c r="C13" s="33" t="s">
        <v>84</v>
      </c>
      <c r="D13" s="13"/>
      <c r="E13" s="15"/>
      <c r="F13" s="13"/>
      <c r="G13" s="26"/>
      <c r="H13" s="13"/>
      <c r="I13" s="26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27" t="s">
        <v>85</v>
      </c>
      <c r="M1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31" t="str">
        <f>IF(LEN(tbl_SeqLib[[#This Row],[PCR '[DNA'] (ng / µl)]])&gt;0,ROUNDUP(_xlfn.MINIFS(tbl_SeqLib[PCR prodct (µl) to add (exact)],tbl_SeqLib[Column],tbl_SeqLib[[#This Row],[Column]]),1),"")</f>
        <v/>
      </c>
      <c r="O13" s="31" t="str">
        <f>IF(LEN(tbl_SeqLib[[#This Row],[PCR '[DNA'] (ng / µl)]])&gt;0,ROUNDDOWN(_xlfn.MAXIFS(tbl_SeqLib[PCR prodct (µl) to add (exact)],tbl_SeqLib[Column],tbl_SeqLib[[#This Row],[Column]]),1),"")</f>
        <v/>
      </c>
      <c r="P13" s="31" t="str">
        <f>IF(LEN(tbl_SeqLib[[#This Row],[PCR '[DNA'] (ng / µl)]])&gt;0,ROUNDUP(AVERAGEIFS(tbl_SeqLib[PCR prodct (µl) to add (exact)],tbl_SeqLib[Column],tbl_SeqLib[[#This Row],[Column]]),1),"")</f>
        <v/>
      </c>
      <c r="Q13" s="3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3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31" t="str">
        <f>IF(LEN(tbl_SeqLib[[#This Row],[Max vol for col]])=0,"",tbl_SeqLib[[#This Row],[Max vol for col]])</f>
        <v/>
      </c>
      <c r="T13" s="31" t="str">
        <f>IF(LEN(tbl_SeqLib[[#This Row],[PCR '[DNA'] (ng / µl)]])&gt;0,AVERAGE(tbl_SeqLib[PCR prodct (µl) to add (exact)]),"")</f>
        <v/>
      </c>
      <c r="U13" s="31" t="str">
        <f>IF(LEN(tbl_SeqLib[[#This Row],[PCR '[DNA'] (ng / µl)]])&gt;0,MAX(tbl_SeqLib[PCR prodct (µl) to add (exact)]),"")</f>
        <v/>
      </c>
      <c r="V13" s="31" t="str" cm="1">
        <f t="array" ref="V1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3" s="72"/>
      <c r="Y1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3" s="45" t="str">
        <f>IF(ISBLANK(tbl_SeqLib[[#This Row],[sWGA Identifier]]),"",CONCATENATE(exp_id,"_",tbl_SeqLib[[#This Row],[Well]]))</f>
        <v/>
      </c>
    </row>
    <row r="14" spans="1:26" ht="15.75" customHeight="1" x14ac:dyDescent="0.3">
      <c r="A14" s="44">
        <v>12</v>
      </c>
      <c r="B14" s="79" t="str">
        <f>RIGHT(tbl_SeqLib[[#This Row],[Well]],LEN(tbl_SeqLib[[#This Row],[Well]])-1)</f>
        <v>2</v>
      </c>
      <c r="C14" s="33" t="s">
        <v>86</v>
      </c>
      <c r="D14" s="13"/>
      <c r="E14" s="15"/>
      <c r="F14" s="13"/>
      <c r="G14" s="26"/>
      <c r="H14" s="13"/>
      <c r="I14" s="26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27" t="s">
        <v>87</v>
      </c>
      <c r="M1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31" t="str">
        <f>IF(LEN(tbl_SeqLib[[#This Row],[PCR '[DNA'] (ng / µl)]])&gt;0,ROUNDUP(_xlfn.MINIFS(tbl_SeqLib[PCR prodct (µl) to add (exact)],tbl_SeqLib[Column],tbl_SeqLib[[#This Row],[Column]]),1),"")</f>
        <v/>
      </c>
      <c r="O14" s="31" t="str">
        <f>IF(LEN(tbl_SeqLib[[#This Row],[PCR '[DNA'] (ng / µl)]])&gt;0,ROUNDDOWN(_xlfn.MAXIFS(tbl_SeqLib[PCR prodct (µl) to add (exact)],tbl_SeqLib[Column],tbl_SeqLib[[#This Row],[Column]]),1),"")</f>
        <v/>
      </c>
      <c r="P14" s="31" t="str">
        <f>IF(LEN(tbl_SeqLib[[#This Row],[PCR '[DNA'] (ng / µl)]])&gt;0,ROUNDUP(AVERAGEIFS(tbl_SeqLib[PCR prodct (µl) to add (exact)],tbl_SeqLib[Column],tbl_SeqLib[[#This Row],[Column]]),1),"")</f>
        <v/>
      </c>
      <c r="Q14" s="3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3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31" t="str">
        <f>IF(LEN(tbl_SeqLib[[#This Row],[Max vol for col]])=0,"",tbl_SeqLib[[#This Row],[Max vol for col]])</f>
        <v/>
      </c>
      <c r="T14" s="31" t="str">
        <f>IF(LEN(tbl_SeqLib[[#This Row],[PCR '[DNA'] (ng / µl)]])&gt;0,AVERAGE(tbl_SeqLib[PCR prodct (µl) to add (exact)]),"")</f>
        <v/>
      </c>
      <c r="U14" s="31" t="str">
        <f>IF(LEN(tbl_SeqLib[[#This Row],[PCR '[DNA'] (ng / µl)]])&gt;0,MAX(tbl_SeqLib[PCR prodct (µl) to add (exact)]),"")</f>
        <v/>
      </c>
      <c r="V14" s="31" t="str" cm="1">
        <f t="array" ref="V1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4" s="72"/>
      <c r="Y1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4" s="45" t="str">
        <f>IF(ISBLANK(tbl_SeqLib[[#This Row],[sWGA Identifier]]),"",CONCATENATE(exp_id,"_",tbl_SeqLib[[#This Row],[Well]]))</f>
        <v/>
      </c>
    </row>
    <row r="15" spans="1:26" ht="15.75" customHeight="1" x14ac:dyDescent="0.3">
      <c r="A15" s="44">
        <v>13</v>
      </c>
      <c r="B15" s="79" t="str">
        <f>RIGHT(tbl_SeqLib[[#This Row],[Well]],LEN(tbl_SeqLib[[#This Row],[Well]])-1)</f>
        <v>2</v>
      </c>
      <c r="C15" s="33" t="s">
        <v>88</v>
      </c>
      <c r="D15" s="13"/>
      <c r="E15" s="15"/>
      <c r="F15" s="13"/>
      <c r="G15" s="26"/>
      <c r="H15" s="13"/>
      <c r="I15" s="26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27" t="s">
        <v>89</v>
      </c>
      <c r="M1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31" t="str">
        <f>IF(LEN(tbl_SeqLib[[#This Row],[PCR '[DNA'] (ng / µl)]])&gt;0,ROUNDUP(_xlfn.MINIFS(tbl_SeqLib[PCR prodct (µl) to add (exact)],tbl_SeqLib[Column],tbl_SeqLib[[#This Row],[Column]]),1),"")</f>
        <v/>
      </c>
      <c r="O15" s="31" t="str">
        <f>IF(LEN(tbl_SeqLib[[#This Row],[PCR '[DNA'] (ng / µl)]])&gt;0,ROUNDDOWN(_xlfn.MAXIFS(tbl_SeqLib[PCR prodct (µl) to add (exact)],tbl_SeqLib[Column],tbl_SeqLib[[#This Row],[Column]]),1),"")</f>
        <v/>
      </c>
      <c r="P15" s="31" t="str">
        <f>IF(LEN(tbl_SeqLib[[#This Row],[PCR '[DNA'] (ng / µl)]])&gt;0,ROUNDUP(AVERAGEIFS(tbl_SeqLib[PCR prodct (µl) to add (exact)],tbl_SeqLib[Column],tbl_SeqLib[[#This Row],[Column]]),1),"")</f>
        <v/>
      </c>
      <c r="Q15" s="3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3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31" t="str">
        <f>IF(LEN(tbl_SeqLib[[#This Row],[Max vol for col]])=0,"",tbl_SeqLib[[#This Row],[Max vol for col]])</f>
        <v/>
      </c>
      <c r="T15" s="31" t="str">
        <f>IF(LEN(tbl_SeqLib[[#This Row],[PCR '[DNA'] (ng / µl)]])&gt;0,AVERAGE(tbl_SeqLib[PCR prodct (µl) to add (exact)]),"")</f>
        <v/>
      </c>
      <c r="U15" s="31" t="str">
        <f>IF(LEN(tbl_SeqLib[[#This Row],[PCR '[DNA'] (ng / µl)]])&gt;0,MAX(tbl_SeqLib[PCR prodct (µl) to add (exact)]),"")</f>
        <v/>
      </c>
      <c r="V15" s="31" t="str" cm="1">
        <f t="array" ref="V1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5" s="72"/>
      <c r="Y1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5" s="45" t="str">
        <f>IF(ISBLANK(tbl_SeqLib[[#This Row],[sWGA Identifier]]),"",CONCATENATE(exp_id,"_",tbl_SeqLib[[#This Row],[Well]]))</f>
        <v/>
      </c>
    </row>
    <row r="16" spans="1:26" ht="15.75" customHeight="1" x14ac:dyDescent="0.3">
      <c r="A16" s="44">
        <v>14</v>
      </c>
      <c r="B16" s="79" t="str">
        <f>RIGHT(tbl_SeqLib[[#This Row],[Well]],LEN(tbl_SeqLib[[#This Row],[Well]])-1)</f>
        <v>2</v>
      </c>
      <c r="C16" s="33" t="s">
        <v>90</v>
      </c>
      <c r="D16" s="13"/>
      <c r="E16" s="15"/>
      <c r="F16" s="13"/>
      <c r="G16" s="26"/>
      <c r="H16" s="13"/>
      <c r="I16" s="26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27" t="s">
        <v>91</v>
      </c>
      <c r="M1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31" t="str">
        <f>IF(LEN(tbl_SeqLib[[#This Row],[PCR '[DNA'] (ng / µl)]])&gt;0,ROUNDUP(_xlfn.MINIFS(tbl_SeqLib[PCR prodct (µl) to add (exact)],tbl_SeqLib[Column],tbl_SeqLib[[#This Row],[Column]]),1),"")</f>
        <v/>
      </c>
      <c r="O16" s="31" t="str">
        <f>IF(LEN(tbl_SeqLib[[#This Row],[PCR '[DNA'] (ng / µl)]])&gt;0,ROUNDDOWN(_xlfn.MAXIFS(tbl_SeqLib[PCR prodct (µl) to add (exact)],tbl_SeqLib[Column],tbl_SeqLib[[#This Row],[Column]]),1),"")</f>
        <v/>
      </c>
      <c r="P16" s="31" t="str">
        <f>IF(LEN(tbl_SeqLib[[#This Row],[PCR '[DNA'] (ng / µl)]])&gt;0,ROUNDUP(AVERAGEIFS(tbl_SeqLib[PCR prodct (µl) to add (exact)],tbl_SeqLib[Column],tbl_SeqLib[[#This Row],[Column]]),1),"")</f>
        <v/>
      </c>
      <c r="Q16" s="3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3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31" t="str">
        <f>IF(LEN(tbl_SeqLib[[#This Row],[Max vol for col]])=0,"",tbl_SeqLib[[#This Row],[Max vol for col]])</f>
        <v/>
      </c>
      <c r="T16" s="31" t="str">
        <f>IF(LEN(tbl_SeqLib[[#This Row],[PCR '[DNA'] (ng / µl)]])&gt;0,AVERAGE(tbl_SeqLib[PCR prodct (µl) to add (exact)]),"")</f>
        <v/>
      </c>
      <c r="U16" s="31" t="str">
        <f>IF(LEN(tbl_SeqLib[[#This Row],[PCR '[DNA'] (ng / µl)]])&gt;0,MAX(tbl_SeqLib[PCR prodct (µl) to add (exact)]),"")</f>
        <v/>
      </c>
      <c r="V16" s="31" t="str" cm="1">
        <f t="array" ref="V1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6" s="72"/>
      <c r="Y1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6" s="45" t="str">
        <f>IF(ISBLANK(tbl_SeqLib[[#This Row],[sWGA Identifier]]),"",CONCATENATE(exp_id,"_",tbl_SeqLib[[#This Row],[Well]]))</f>
        <v/>
      </c>
    </row>
    <row r="17" spans="1:26" ht="15.75" customHeight="1" x14ac:dyDescent="0.3">
      <c r="A17" s="44">
        <v>15</v>
      </c>
      <c r="B17" s="79" t="str">
        <f>RIGHT(tbl_SeqLib[[#This Row],[Well]],LEN(tbl_SeqLib[[#This Row],[Well]])-1)</f>
        <v>2</v>
      </c>
      <c r="C17" s="33" t="s">
        <v>92</v>
      </c>
      <c r="D17" s="13"/>
      <c r="E17" s="15"/>
      <c r="F17" s="13"/>
      <c r="G17" s="26"/>
      <c r="H17" s="13"/>
      <c r="I17" s="26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27" t="s">
        <v>93</v>
      </c>
      <c r="M1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31" t="str">
        <f>IF(LEN(tbl_SeqLib[[#This Row],[PCR '[DNA'] (ng / µl)]])&gt;0,ROUNDUP(_xlfn.MINIFS(tbl_SeqLib[PCR prodct (µl) to add (exact)],tbl_SeqLib[Column],tbl_SeqLib[[#This Row],[Column]]),1),"")</f>
        <v/>
      </c>
      <c r="O17" s="31" t="str">
        <f>IF(LEN(tbl_SeqLib[[#This Row],[PCR '[DNA'] (ng / µl)]])&gt;0,ROUNDDOWN(_xlfn.MAXIFS(tbl_SeqLib[PCR prodct (µl) to add (exact)],tbl_SeqLib[Column],tbl_SeqLib[[#This Row],[Column]]),1),"")</f>
        <v/>
      </c>
      <c r="P17" s="31" t="str">
        <f>IF(LEN(tbl_SeqLib[[#This Row],[PCR '[DNA'] (ng / µl)]])&gt;0,ROUNDUP(AVERAGEIFS(tbl_SeqLib[PCR prodct (µl) to add (exact)],tbl_SeqLib[Column],tbl_SeqLib[[#This Row],[Column]]),1),"")</f>
        <v/>
      </c>
      <c r="Q17" s="3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3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31" t="str">
        <f>IF(LEN(tbl_SeqLib[[#This Row],[Max vol for col]])=0,"",tbl_SeqLib[[#This Row],[Max vol for col]])</f>
        <v/>
      </c>
      <c r="T17" s="31" t="str">
        <f>IF(LEN(tbl_SeqLib[[#This Row],[PCR '[DNA'] (ng / µl)]])&gt;0,AVERAGE(tbl_SeqLib[PCR prodct (µl) to add (exact)]),"")</f>
        <v/>
      </c>
      <c r="U17" s="31" t="str">
        <f>IF(LEN(tbl_SeqLib[[#This Row],[PCR '[DNA'] (ng / µl)]])&gt;0,MAX(tbl_SeqLib[PCR prodct (µl) to add (exact)]),"")</f>
        <v/>
      </c>
      <c r="V17" s="31" t="str" cm="1">
        <f t="array" ref="V1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7" s="72"/>
      <c r="Y1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7" s="45" t="str">
        <f>IF(ISBLANK(tbl_SeqLib[[#This Row],[sWGA Identifier]]),"",CONCATENATE(exp_id,"_",tbl_SeqLib[[#This Row],[Well]]))</f>
        <v/>
      </c>
    </row>
    <row r="18" spans="1:26" ht="15.75" customHeight="1" thickBot="1" x14ac:dyDescent="0.35">
      <c r="A18" s="46">
        <v>16</v>
      </c>
      <c r="B18" s="80" t="str">
        <f>RIGHT(tbl_SeqLib[[#This Row],[Well]],LEN(tbl_SeqLib[[#This Row],[Well]])-1)</f>
        <v>2</v>
      </c>
      <c r="C18" s="47" t="s">
        <v>94</v>
      </c>
      <c r="D18" s="48"/>
      <c r="E18" s="49"/>
      <c r="F18" s="48"/>
      <c r="G18" s="50"/>
      <c r="H18" s="48"/>
      <c r="I18" s="50"/>
      <c r="J18" s="50"/>
      <c r="K18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52" t="s">
        <v>95</v>
      </c>
      <c r="M18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53" t="str">
        <f>IF(LEN(tbl_SeqLib[[#This Row],[PCR '[DNA'] (ng / µl)]])&gt;0,ROUNDUP(_xlfn.MINIFS(tbl_SeqLib[PCR prodct (µl) to add (exact)],tbl_SeqLib[Column],tbl_SeqLib[[#This Row],[Column]]),1),"")</f>
        <v/>
      </c>
      <c r="O18" s="53" t="str">
        <f>IF(LEN(tbl_SeqLib[[#This Row],[PCR '[DNA'] (ng / µl)]])&gt;0,ROUNDDOWN(_xlfn.MAXIFS(tbl_SeqLib[PCR prodct (µl) to add (exact)],tbl_SeqLib[Column],tbl_SeqLib[[#This Row],[Column]]),1),"")</f>
        <v/>
      </c>
      <c r="P18" s="53" t="str">
        <f>IF(LEN(tbl_SeqLib[[#This Row],[PCR '[DNA'] (ng / µl)]])&gt;0,ROUNDUP(AVERAGEIFS(tbl_SeqLib[PCR prodct (µl) to add (exact)],tbl_SeqLib[Column],tbl_SeqLib[[#This Row],[Column]]),1),"")</f>
        <v/>
      </c>
      <c r="Q18" s="53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53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53" t="str">
        <f>IF(LEN(tbl_SeqLib[[#This Row],[Max vol for col]])=0,"",tbl_SeqLib[[#This Row],[Max vol for col]])</f>
        <v/>
      </c>
      <c r="T18" s="53" t="str">
        <f>IF(LEN(tbl_SeqLib[[#This Row],[PCR '[DNA'] (ng / µl)]])&gt;0,AVERAGE(tbl_SeqLib[PCR prodct (µl) to add (exact)]),"")</f>
        <v/>
      </c>
      <c r="U18" s="53" t="str">
        <f>IF(LEN(tbl_SeqLib[[#This Row],[PCR '[DNA'] (ng / µl)]])&gt;0,MAX(tbl_SeqLib[PCR prodct (µl) to add (exact)]),"")</f>
        <v/>
      </c>
      <c r="V18" s="53" t="str" cm="1">
        <f t="array" ref="V1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8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8" s="73"/>
      <c r="Y18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8" s="54" t="str">
        <f>IF(ISBLANK(tbl_SeqLib[[#This Row],[sWGA Identifier]]),"",CONCATENATE(exp_id,"_",tbl_SeqLib[[#This Row],[Well]]))</f>
        <v/>
      </c>
    </row>
    <row r="19" spans="1:26" ht="15.75" customHeight="1" x14ac:dyDescent="0.3">
      <c r="A19" s="37">
        <v>17</v>
      </c>
      <c r="B19" s="81" t="str">
        <f>RIGHT(tbl_SeqLib[[#This Row],[Well]],LEN(tbl_SeqLib[[#This Row],[Well]])-1)</f>
        <v>3</v>
      </c>
      <c r="C19" s="38" t="s">
        <v>96</v>
      </c>
      <c r="D19" s="39"/>
      <c r="E19" s="41"/>
      <c r="F19" s="39"/>
      <c r="G19" s="39"/>
      <c r="H19" s="39"/>
      <c r="I19" s="39"/>
      <c r="J19" s="39"/>
      <c r="K19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41" t="s">
        <v>97</v>
      </c>
      <c r="M19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42" t="str">
        <f>IF(LEN(tbl_SeqLib[[#This Row],[PCR '[DNA'] (ng / µl)]])&gt;0,ROUNDUP(_xlfn.MINIFS(tbl_SeqLib[PCR prodct (µl) to add (exact)],tbl_SeqLib[Column],tbl_SeqLib[[#This Row],[Column]]),1),"")</f>
        <v/>
      </c>
      <c r="O19" s="42" t="str">
        <f>IF(LEN(tbl_SeqLib[[#This Row],[PCR '[DNA'] (ng / µl)]])&gt;0,ROUNDDOWN(_xlfn.MAXIFS(tbl_SeqLib[PCR prodct (µl) to add (exact)],tbl_SeqLib[Column],tbl_SeqLib[[#This Row],[Column]]),1),"")</f>
        <v/>
      </c>
      <c r="P19" s="42" t="str">
        <f>IF(LEN(tbl_SeqLib[[#This Row],[PCR '[DNA'] (ng / µl)]])&gt;0,ROUNDUP(AVERAGEIFS(tbl_SeqLib[PCR prodct (µl) to add (exact)],tbl_SeqLib[Column],tbl_SeqLib[[#This Row],[Column]]),1),"")</f>
        <v/>
      </c>
      <c r="Q19" s="42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42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42" t="str">
        <f>IF(LEN(tbl_SeqLib[[#This Row],[Max vol for col]])=0,"",tbl_SeqLib[[#This Row],[Max vol for col]])</f>
        <v/>
      </c>
      <c r="T19" s="42" t="str">
        <f>IF(LEN(tbl_SeqLib[[#This Row],[PCR '[DNA'] (ng / µl)]])&gt;0,AVERAGE(tbl_SeqLib[PCR prodct (µl) to add (exact)]),"")</f>
        <v/>
      </c>
      <c r="U19" s="42" t="str">
        <f>IF(LEN(tbl_SeqLib[[#This Row],[PCR '[DNA'] (ng / µl)]])&gt;0,MAX(tbl_SeqLib[PCR prodct (µl) to add (exact)]),"")</f>
        <v/>
      </c>
      <c r="V19" s="42" t="str" cm="1">
        <f t="array" ref="V1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9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9" s="69"/>
      <c r="Y19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9" s="43" t="str">
        <f>IF(ISBLANK(tbl_SeqLib[[#This Row],[sWGA Identifier]]),"",CONCATENATE(exp_id,"_",tbl_SeqLib[[#This Row],[Well]]))</f>
        <v/>
      </c>
    </row>
    <row r="20" spans="1:26" ht="15.75" customHeight="1" x14ac:dyDescent="0.3">
      <c r="A20" s="44">
        <v>18</v>
      </c>
      <c r="B20" s="79" t="str">
        <f>RIGHT(tbl_SeqLib[[#This Row],[Well]],LEN(tbl_SeqLib[[#This Row],[Well]])-1)</f>
        <v>3</v>
      </c>
      <c r="C20" s="33" t="s">
        <v>98</v>
      </c>
      <c r="D20" s="13"/>
      <c r="E20" s="15"/>
      <c r="F20" s="13"/>
      <c r="G20" s="26"/>
      <c r="H20" s="13"/>
      <c r="I20" s="26"/>
      <c r="J20" s="26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27" t="s">
        <v>99</v>
      </c>
      <c r="M2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31" t="str">
        <f>IF(LEN(tbl_SeqLib[[#This Row],[PCR '[DNA'] (ng / µl)]])&gt;0,ROUNDUP(_xlfn.MINIFS(tbl_SeqLib[PCR prodct (µl) to add (exact)],tbl_SeqLib[Column],tbl_SeqLib[[#This Row],[Column]]),1),"")</f>
        <v/>
      </c>
      <c r="O20" s="31" t="str">
        <f>IF(LEN(tbl_SeqLib[[#This Row],[PCR '[DNA'] (ng / µl)]])&gt;0,ROUNDDOWN(_xlfn.MAXIFS(tbl_SeqLib[PCR prodct (µl) to add (exact)],tbl_SeqLib[Column],tbl_SeqLib[[#This Row],[Column]]),1),"")</f>
        <v/>
      </c>
      <c r="P20" s="31" t="str">
        <f>IF(LEN(tbl_SeqLib[[#This Row],[PCR '[DNA'] (ng / µl)]])&gt;0,ROUNDUP(AVERAGEIFS(tbl_SeqLib[PCR prodct (µl) to add (exact)],tbl_SeqLib[Column],tbl_SeqLib[[#This Row],[Column]]),1),"")</f>
        <v/>
      </c>
      <c r="Q20" s="3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3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31" t="str">
        <f>IF(LEN(tbl_SeqLib[[#This Row],[Max vol for col]])=0,"",tbl_SeqLib[[#This Row],[Max vol for col]])</f>
        <v/>
      </c>
      <c r="T20" s="31" t="str">
        <f>IF(LEN(tbl_SeqLib[[#This Row],[PCR '[DNA'] (ng / µl)]])&gt;0,AVERAGE(tbl_SeqLib[PCR prodct (µl) to add (exact)]),"")</f>
        <v/>
      </c>
      <c r="U20" s="31" t="str">
        <f>IF(LEN(tbl_SeqLib[[#This Row],[PCR '[DNA'] (ng / µl)]])&gt;0,MAX(tbl_SeqLib[PCR prodct (µl) to add (exact)]),"")</f>
        <v/>
      </c>
      <c r="V20" s="31" t="str" cm="1">
        <f t="array" ref="V2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0" s="72"/>
      <c r="Y2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0" s="45" t="str">
        <f>IF(ISBLANK(tbl_SeqLib[[#This Row],[sWGA Identifier]]),"",CONCATENATE(exp_id,"_",tbl_SeqLib[[#This Row],[Well]]))</f>
        <v/>
      </c>
    </row>
    <row r="21" spans="1:26" ht="15.75" customHeight="1" x14ac:dyDescent="0.3">
      <c r="A21" s="44">
        <v>19</v>
      </c>
      <c r="B21" s="79" t="str">
        <f>RIGHT(tbl_SeqLib[[#This Row],[Well]],LEN(tbl_SeqLib[[#This Row],[Well]])-1)</f>
        <v>3</v>
      </c>
      <c r="C21" s="33" t="s">
        <v>100</v>
      </c>
      <c r="D21" s="13"/>
      <c r="E21" s="15"/>
      <c r="F21" s="13"/>
      <c r="G21" s="26"/>
      <c r="H21" s="13"/>
      <c r="I21" s="26"/>
      <c r="J21" s="26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27" t="s">
        <v>101</v>
      </c>
      <c r="M2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31" t="str">
        <f>IF(LEN(tbl_SeqLib[[#This Row],[PCR '[DNA'] (ng / µl)]])&gt;0,ROUNDUP(_xlfn.MINIFS(tbl_SeqLib[PCR prodct (µl) to add (exact)],tbl_SeqLib[Column],tbl_SeqLib[[#This Row],[Column]]),1),"")</f>
        <v/>
      </c>
      <c r="O21" s="31" t="str">
        <f>IF(LEN(tbl_SeqLib[[#This Row],[PCR '[DNA'] (ng / µl)]])&gt;0,ROUNDDOWN(_xlfn.MAXIFS(tbl_SeqLib[PCR prodct (µl) to add (exact)],tbl_SeqLib[Column],tbl_SeqLib[[#This Row],[Column]]),1),"")</f>
        <v/>
      </c>
      <c r="P21" s="31" t="str">
        <f>IF(LEN(tbl_SeqLib[[#This Row],[PCR '[DNA'] (ng / µl)]])&gt;0,ROUNDUP(AVERAGEIFS(tbl_SeqLib[PCR prodct (µl) to add (exact)],tbl_SeqLib[Column],tbl_SeqLib[[#This Row],[Column]]),1),"")</f>
        <v/>
      </c>
      <c r="Q21" s="3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3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31" t="str">
        <f>IF(LEN(tbl_SeqLib[[#This Row],[Max vol for col]])=0,"",tbl_SeqLib[[#This Row],[Max vol for col]])</f>
        <v/>
      </c>
      <c r="T21" s="31" t="str">
        <f>IF(LEN(tbl_SeqLib[[#This Row],[PCR '[DNA'] (ng / µl)]])&gt;0,AVERAGE(tbl_SeqLib[PCR prodct (µl) to add (exact)]),"")</f>
        <v/>
      </c>
      <c r="U21" s="31" t="str">
        <f>IF(LEN(tbl_SeqLib[[#This Row],[PCR '[DNA'] (ng / µl)]])&gt;0,MAX(tbl_SeqLib[PCR prodct (µl) to add (exact)]),"")</f>
        <v/>
      </c>
      <c r="V21" s="31" t="str" cm="1">
        <f t="array" ref="V2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1" s="72"/>
      <c r="Y2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1" s="45" t="str">
        <f>IF(ISBLANK(tbl_SeqLib[[#This Row],[sWGA Identifier]]),"",CONCATENATE(exp_id,"_",tbl_SeqLib[[#This Row],[Well]]))</f>
        <v/>
      </c>
    </row>
    <row r="22" spans="1:26" ht="15.75" customHeight="1" x14ac:dyDescent="0.3">
      <c r="A22" s="44">
        <v>20</v>
      </c>
      <c r="B22" s="79" t="str">
        <f>RIGHT(tbl_SeqLib[[#This Row],[Well]],LEN(tbl_SeqLib[[#This Row],[Well]])-1)</f>
        <v>3</v>
      </c>
      <c r="C22" s="32" t="s">
        <v>102</v>
      </c>
      <c r="D22" s="13"/>
      <c r="E22" s="15"/>
      <c r="F22" s="13"/>
      <c r="G22" s="26"/>
      <c r="H22" s="13"/>
      <c r="I22" s="26"/>
      <c r="J22" s="26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27" t="s">
        <v>103</v>
      </c>
      <c r="M2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31" t="str">
        <f>IF(LEN(tbl_SeqLib[[#This Row],[PCR '[DNA'] (ng / µl)]])&gt;0,ROUNDUP(_xlfn.MINIFS(tbl_SeqLib[PCR prodct (µl) to add (exact)],tbl_SeqLib[Column],tbl_SeqLib[[#This Row],[Column]]),1),"")</f>
        <v/>
      </c>
      <c r="O22" s="31" t="str">
        <f>IF(LEN(tbl_SeqLib[[#This Row],[PCR '[DNA'] (ng / µl)]])&gt;0,ROUNDDOWN(_xlfn.MAXIFS(tbl_SeqLib[PCR prodct (µl) to add (exact)],tbl_SeqLib[Column],tbl_SeqLib[[#This Row],[Column]]),1),"")</f>
        <v/>
      </c>
      <c r="P22" s="31" t="str">
        <f>IF(LEN(tbl_SeqLib[[#This Row],[PCR '[DNA'] (ng / µl)]])&gt;0,ROUNDUP(AVERAGEIFS(tbl_SeqLib[PCR prodct (µl) to add (exact)],tbl_SeqLib[Column],tbl_SeqLib[[#This Row],[Column]]),1),"")</f>
        <v/>
      </c>
      <c r="Q22" s="3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3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31" t="str">
        <f>IF(LEN(tbl_SeqLib[[#This Row],[Max vol for col]])=0,"",tbl_SeqLib[[#This Row],[Max vol for col]])</f>
        <v/>
      </c>
      <c r="T22" s="31" t="str">
        <f>IF(LEN(tbl_SeqLib[[#This Row],[PCR '[DNA'] (ng / µl)]])&gt;0,AVERAGE(tbl_SeqLib[PCR prodct (µl) to add (exact)]),"")</f>
        <v/>
      </c>
      <c r="U22" s="31" t="str">
        <f>IF(LEN(tbl_SeqLib[[#This Row],[PCR '[DNA'] (ng / µl)]])&gt;0,MAX(tbl_SeqLib[PCR prodct (µl) to add (exact)]),"")</f>
        <v/>
      </c>
      <c r="V22" s="31" t="str" cm="1">
        <f t="array" ref="V2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2" s="72"/>
      <c r="Y2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2" s="45" t="str">
        <f>IF(ISBLANK(tbl_SeqLib[[#This Row],[sWGA Identifier]]),"",CONCATENATE(exp_id,"_",tbl_SeqLib[[#This Row],[Well]]))</f>
        <v/>
      </c>
    </row>
    <row r="23" spans="1:26" ht="15.75" customHeight="1" x14ac:dyDescent="0.3">
      <c r="A23" s="44">
        <v>21</v>
      </c>
      <c r="B23" s="79" t="str">
        <f>RIGHT(tbl_SeqLib[[#This Row],[Well]],LEN(tbl_SeqLib[[#This Row],[Well]])-1)</f>
        <v>3</v>
      </c>
      <c r="C23" s="32" t="s">
        <v>104</v>
      </c>
      <c r="D23" s="13"/>
      <c r="E23" s="15"/>
      <c r="F23" s="13"/>
      <c r="G23" s="26"/>
      <c r="H23" s="13"/>
      <c r="I23" s="26"/>
      <c r="J23" s="26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27" t="s">
        <v>105</v>
      </c>
      <c r="M2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31" t="str">
        <f>IF(LEN(tbl_SeqLib[[#This Row],[PCR '[DNA'] (ng / µl)]])&gt;0,ROUNDUP(_xlfn.MINIFS(tbl_SeqLib[PCR prodct (µl) to add (exact)],tbl_SeqLib[Column],tbl_SeqLib[[#This Row],[Column]]),1),"")</f>
        <v/>
      </c>
      <c r="O23" s="31" t="str">
        <f>IF(LEN(tbl_SeqLib[[#This Row],[PCR '[DNA'] (ng / µl)]])&gt;0,ROUNDDOWN(_xlfn.MAXIFS(tbl_SeqLib[PCR prodct (µl) to add (exact)],tbl_SeqLib[Column],tbl_SeqLib[[#This Row],[Column]]),1),"")</f>
        <v/>
      </c>
      <c r="P23" s="31" t="str">
        <f>IF(LEN(tbl_SeqLib[[#This Row],[PCR '[DNA'] (ng / µl)]])&gt;0,ROUNDUP(AVERAGEIFS(tbl_SeqLib[PCR prodct (µl) to add (exact)],tbl_SeqLib[Column],tbl_SeqLib[[#This Row],[Column]]),1),"")</f>
        <v/>
      </c>
      <c r="Q23" s="3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3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31" t="str">
        <f>IF(LEN(tbl_SeqLib[[#This Row],[Max vol for col]])=0,"",tbl_SeqLib[[#This Row],[Max vol for col]])</f>
        <v/>
      </c>
      <c r="T23" s="31" t="str">
        <f>IF(LEN(tbl_SeqLib[[#This Row],[PCR '[DNA'] (ng / µl)]])&gt;0,AVERAGE(tbl_SeqLib[PCR prodct (µl) to add (exact)]),"")</f>
        <v/>
      </c>
      <c r="U23" s="31" t="str">
        <f>IF(LEN(tbl_SeqLib[[#This Row],[PCR '[DNA'] (ng / µl)]])&gt;0,MAX(tbl_SeqLib[PCR prodct (µl) to add (exact)]),"")</f>
        <v/>
      </c>
      <c r="V23" s="31" t="str" cm="1">
        <f t="array" ref="V2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3" s="72"/>
      <c r="Y2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3" s="45" t="str">
        <f>IF(ISBLANK(tbl_SeqLib[[#This Row],[sWGA Identifier]]),"",CONCATENATE(exp_id,"_",tbl_SeqLib[[#This Row],[Well]]))</f>
        <v/>
      </c>
    </row>
    <row r="24" spans="1:26" ht="15.75" customHeight="1" x14ac:dyDescent="0.3">
      <c r="A24" s="44">
        <v>22</v>
      </c>
      <c r="B24" s="79" t="str">
        <f>RIGHT(tbl_SeqLib[[#This Row],[Well]],LEN(tbl_SeqLib[[#This Row],[Well]])-1)</f>
        <v>3</v>
      </c>
      <c r="C24" s="32" t="s">
        <v>106</v>
      </c>
      <c r="D24" s="13"/>
      <c r="E24" s="15"/>
      <c r="F24" s="13"/>
      <c r="G24" s="26"/>
      <c r="H24" s="13"/>
      <c r="I24" s="26"/>
      <c r="J24" s="26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27" t="s">
        <v>107</v>
      </c>
      <c r="M2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31" t="str">
        <f>IF(LEN(tbl_SeqLib[[#This Row],[PCR '[DNA'] (ng / µl)]])&gt;0,ROUNDUP(_xlfn.MINIFS(tbl_SeqLib[PCR prodct (µl) to add (exact)],tbl_SeqLib[Column],tbl_SeqLib[[#This Row],[Column]]),1),"")</f>
        <v/>
      </c>
      <c r="O24" s="31" t="str">
        <f>IF(LEN(tbl_SeqLib[[#This Row],[PCR '[DNA'] (ng / µl)]])&gt;0,ROUNDDOWN(_xlfn.MAXIFS(tbl_SeqLib[PCR prodct (µl) to add (exact)],tbl_SeqLib[Column],tbl_SeqLib[[#This Row],[Column]]),1),"")</f>
        <v/>
      </c>
      <c r="P24" s="31" t="str">
        <f>IF(LEN(tbl_SeqLib[[#This Row],[PCR '[DNA'] (ng / µl)]])&gt;0,ROUNDUP(AVERAGEIFS(tbl_SeqLib[PCR prodct (µl) to add (exact)],tbl_SeqLib[Column],tbl_SeqLib[[#This Row],[Column]]),1),"")</f>
        <v/>
      </c>
      <c r="Q24" s="3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3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31" t="str">
        <f>IF(LEN(tbl_SeqLib[[#This Row],[Max vol for col]])=0,"",tbl_SeqLib[[#This Row],[Max vol for col]])</f>
        <v/>
      </c>
      <c r="T24" s="31" t="str">
        <f>IF(LEN(tbl_SeqLib[[#This Row],[PCR '[DNA'] (ng / µl)]])&gt;0,AVERAGE(tbl_SeqLib[PCR prodct (µl) to add (exact)]),"")</f>
        <v/>
      </c>
      <c r="U24" s="31" t="str">
        <f>IF(LEN(tbl_SeqLib[[#This Row],[PCR '[DNA'] (ng / µl)]])&gt;0,MAX(tbl_SeqLib[PCR prodct (µl) to add (exact)]),"")</f>
        <v/>
      </c>
      <c r="V24" s="31" t="str" cm="1">
        <f t="array" ref="V2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4" s="72"/>
      <c r="Y2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4" s="45" t="str">
        <f>IF(ISBLANK(tbl_SeqLib[[#This Row],[sWGA Identifier]]),"",CONCATENATE(exp_id,"_",tbl_SeqLib[[#This Row],[Well]]))</f>
        <v/>
      </c>
    </row>
    <row r="25" spans="1:26" ht="15.75" customHeight="1" x14ac:dyDescent="0.3">
      <c r="A25" s="44">
        <v>23</v>
      </c>
      <c r="B25" s="79" t="str">
        <f>RIGHT(tbl_SeqLib[[#This Row],[Well]],LEN(tbl_SeqLib[[#This Row],[Well]])-1)</f>
        <v>3</v>
      </c>
      <c r="C25" s="32" t="s">
        <v>108</v>
      </c>
      <c r="D25" s="13"/>
      <c r="E25" s="15"/>
      <c r="F25" s="13"/>
      <c r="G25" s="26"/>
      <c r="H25" s="13"/>
      <c r="I25" s="26"/>
      <c r="J25" s="26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27" t="s">
        <v>109</v>
      </c>
      <c r="M2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31" t="str">
        <f>IF(LEN(tbl_SeqLib[[#This Row],[PCR '[DNA'] (ng / µl)]])&gt;0,ROUNDUP(_xlfn.MINIFS(tbl_SeqLib[PCR prodct (µl) to add (exact)],tbl_SeqLib[Column],tbl_SeqLib[[#This Row],[Column]]),1),"")</f>
        <v/>
      </c>
      <c r="O25" s="31" t="str">
        <f>IF(LEN(tbl_SeqLib[[#This Row],[PCR '[DNA'] (ng / µl)]])&gt;0,ROUNDDOWN(_xlfn.MAXIFS(tbl_SeqLib[PCR prodct (µl) to add (exact)],tbl_SeqLib[Column],tbl_SeqLib[[#This Row],[Column]]),1),"")</f>
        <v/>
      </c>
      <c r="P25" s="31" t="str">
        <f>IF(LEN(tbl_SeqLib[[#This Row],[PCR '[DNA'] (ng / µl)]])&gt;0,ROUNDUP(AVERAGEIFS(tbl_SeqLib[PCR prodct (µl) to add (exact)],tbl_SeqLib[Column],tbl_SeqLib[[#This Row],[Column]]),1),"")</f>
        <v/>
      </c>
      <c r="Q25" s="3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3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31" t="str">
        <f>IF(LEN(tbl_SeqLib[[#This Row],[Max vol for col]])=0,"",tbl_SeqLib[[#This Row],[Max vol for col]])</f>
        <v/>
      </c>
      <c r="T25" s="31" t="str">
        <f>IF(LEN(tbl_SeqLib[[#This Row],[PCR '[DNA'] (ng / µl)]])&gt;0,AVERAGE(tbl_SeqLib[PCR prodct (µl) to add (exact)]),"")</f>
        <v/>
      </c>
      <c r="U25" s="31" t="str">
        <f>IF(LEN(tbl_SeqLib[[#This Row],[PCR '[DNA'] (ng / µl)]])&gt;0,MAX(tbl_SeqLib[PCR prodct (µl) to add (exact)]),"")</f>
        <v/>
      </c>
      <c r="V25" s="31" t="str" cm="1">
        <f t="array" ref="V2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5" s="72"/>
      <c r="Y2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5" s="45" t="str">
        <f>IF(ISBLANK(tbl_SeqLib[[#This Row],[sWGA Identifier]]),"",CONCATENATE(exp_id,"_",tbl_SeqLib[[#This Row],[Well]]))</f>
        <v/>
      </c>
    </row>
    <row r="26" spans="1:26" ht="15.75" customHeight="1" thickBot="1" x14ac:dyDescent="0.35">
      <c r="A26" s="46">
        <v>24</v>
      </c>
      <c r="B26" s="80" t="str">
        <f>RIGHT(tbl_SeqLib[[#This Row],[Well]],LEN(tbl_SeqLib[[#This Row],[Well]])-1)</f>
        <v>3</v>
      </c>
      <c r="C26" s="55" t="s">
        <v>110</v>
      </c>
      <c r="D26" s="48"/>
      <c r="E26" s="49"/>
      <c r="F26" s="48"/>
      <c r="G26" s="50"/>
      <c r="H26" s="48"/>
      <c r="I26" s="50"/>
      <c r="J26" s="50"/>
      <c r="K26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52" t="s">
        <v>111</v>
      </c>
      <c r="M26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53" t="str">
        <f>IF(LEN(tbl_SeqLib[[#This Row],[PCR '[DNA'] (ng / µl)]])&gt;0,ROUNDUP(_xlfn.MINIFS(tbl_SeqLib[PCR prodct (µl) to add (exact)],tbl_SeqLib[Column],tbl_SeqLib[[#This Row],[Column]]),1),"")</f>
        <v/>
      </c>
      <c r="O26" s="53" t="str">
        <f>IF(LEN(tbl_SeqLib[[#This Row],[PCR '[DNA'] (ng / µl)]])&gt;0,ROUNDDOWN(_xlfn.MAXIFS(tbl_SeqLib[PCR prodct (µl) to add (exact)],tbl_SeqLib[Column],tbl_SeqLib[[#This Row],[Column]]),1),"")</f>
        <v/>
      </c>
      <c r="P26" s="53" t="str">
        <f>IF(LEN(tbl_SeqLib[[#This Row],[PCR '[DNA'] (ng / µl)]])&gt;0,ROUNDUP(AVERAGEIFS(tbl_SeqLib[PCR prodct (µl) to add (exact)],tbl_SeqLib[Column],tbl_SeqLib[[#This Row],[Column]]),1),"")</f>
        <v/>
      </c>
      <c r="Q26" s="53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53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53" t="str">
        <f>IF(LEN(tbl_SeqLib[[#This Row],[Max vol for col]])=0,"",tbl_SeqLib[[#This Row],[Max vol for col]])</f>
        <v/>
      </c>
      <c r="T26" s="53" t="str">
        <f>IF(LEN(tbl_SeqLib[[#This Row],[PCR '[DNA'] (ng / µl)]])&gt;0,AVERAGE(tbl_SeqLib[PCR prodct (µl) to add (exact)]),"")</f>
        <v/>
      </c>
      <c r="U26" s="53" t="str">
        <f>IF(LEN(tbl_SeqLib[[#This Row],[PCR '[DNA'] (ng / µl)]])&gt;0,MAX(tbl_SeqLib[PCR prodct (µl) to add (exact)]),"")</f>
        <v/>
      </c>
      <c r="V26" s="53" t="str" cm="1">
        <f t="array" ref="V2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6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6" s="73"/>
      <c r="Y26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6" s="54" t="str">
        <f>IF(ISBLANK(tbl_SeqLib[[#This Row],[sWGA Identifier]]),"",CONCATENATE(exp_id,"_",tbl_SeqLib[[#This Row],[Well]]))</f>
        <v/>
      </c>
    </row>
    <row r="27" spans="1:26" ht="15.75" customHeight="1" x14ac:dyDescent="0.3">
      <c r="A27" s="37">
        <v>25</v>
      </c>
      <c r="B27" s="81" t="str">
        <f>RIGHT(tbl_SeqLib[[#This Row],[Well]],LEN(tbl_SeqLib[[#This Row],[Well]])-1)</f>
        <v>4</v>
      </c>
      <c r="C27" s="38" t="s">
        <v>112</v>
      </c>
      <c r="D27" s="39"/>
      <c r="E27" s="41"/>
      <c r="F27" s="39"/>
      <c r="G27" s="39"/>
      <c r="H27" s="39"/>
      <c r="I27" s="39"/>
      <c r="J27" s="39"/>
      <c r="K27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41" t="s">
        <v>113</v>
      </c>
      <c r="M27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42" t="str">
        <f>IF(LEN(tbl_SeqLib[[#This Row],[PCR '[DNA'] (ng / µl)]])&gt;0,ROUNDUP(_xlfn.MINIFS(tbl_SeqLib[PCR prodct (µl) to add (exact)],tbl_SeqLib[Column],tbl_SeqLib[[#This Row],[Column]]),1),"")</f>
        <v/>
      </c>
      <c r="O27" s="42" t="str">
        <f>IF(LEN(tbl_SeqLib[[#This Row],[PCR '[DNA'] (ng / µl)]])&gt;0,ROUNDDOWN(_xlfn.MAXIFS(tbl_SeqLib[PCR prodct (µl) to add (exact)],tbl_SeqLib[Column],tbl_SeqLib[[#This Row],[Column]]),1),"")</f>
        <v/>
      </c>
      <c r="P27" s="42" t="str">
        <f>IF(LEN(tbl_SeqLib[[#This Row],[PCR '[DNA'] (ng / µl)]])&gt;0,ROUNDUP(AVERAGEIFS(tbl_SeqLib[PCR prodct (µl) to add (exact)],tbl_SeqLib[Column],tbl_SeqLib[[#This Row],[Column]]),1),"")</f>
        <v/>
      </c>
      <c r="Q27" s="42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42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42" t="str">
        <f>IF(LEN(tbl_SeqLib[[#This Row],[Max vol for col]])=0,"",tbl_SeqLib[[#This Row],[Max vol for col]])</f>
        <v/>
      </c>
      <c r="T27" s="42" t="str">
        <f>IF(LEN(tbl_SeqLib[[#This Row],[PCR '[DNA'] (ng / µl)]])&gt;0,AVERAGE(tbl_SeqLib[PCR prodct (µl) to add (exact)]),"")</f>
        <v/>
      </c>
      <c r="U27" s="42" t="str">
        <f>IF(LEN(tbl_SeqLib[[#This Row],[PCR '[DNA'] (ng / µl)]])&gt;0,MAX(tbl_SeqLib[PCR prodct (µl) to add (exact)]),"")</f>
        <v/>
      </c>
      <c r="V27" s="42" t="str" cm="1">
        <f t="array" ref="V2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7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7" s="69"/>
      <c r="Y27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7" s="43" t="str">
        <f>IF(ISBLANK(tbl_SeqLib[[#This Row],[sWGA Identifier]]),"",CONCATENATE(exp_id,"_",tbl_SeqLib[[#This Row],[Well]]))</f>
        <v/>
      </c>
    </row>
    <row r="28" spans="1:26" ht="15.75" customHeight="1" x14ac:dyDescent="0.3">
      <c r="A28" s="44">
        <v>26</v>
      </c>
      <c r="B28" s="79" t="str">
        <f>RIGHT(tbl_SeqLib[[#This Row],[Well]],LEN(tbl_SeqLib[[#This Row],[Well]])-1)</f>
        <v>4</v>
      </c>
      <c r="C28" s="32" t="s">
        <v>114</v>
      </c>
      <c r="D28" s="13"/>
      <c r="E28" s="15"/>
      <c r="F28" s="13"/>
      <c r="G28" s="26"/>
      <c r="H28" s="13"/>
      <c r="I28" s="26"/>
      <c r="J28" s="26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27" t="s">
        <v>115</v>
      </c>
      <c r="M2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31" t="str">
        <f>IF(LEN(tbl_SeqLib[[#This Row],[PCR '[DNA'] (ng / µl)]])&gt;0,ROUNDUP(_xlfn.MINIFS(tbl_SeqLib[PCR prodct (µl) to add (exact)],tbl_SeqLib[Column],tbl_SeqLib[[#This Row],[Column]]),1),"")</f>
        <v/>
      </c>
      <c r="O28" s="31" t="str">
        <f>IF(LEN(tbl_SeqLib[[#This Row],[PCR '[DNA'] (ng / µl)]])&gt;0,ROUNDDOWN(_xlfn.MAXIFS(tbl_SeqLib[PCR prodct (µl) to add (exact)],tbl_SeqLib[Column],tbl_SeqLib[[#This Row],[Column]]),1),"")</f>
        <v/>
      </c>
      <c r="P28" s="31" t="str">
        <f>IF(LEN(tbl_SeqLib[[#This Row],[PCR '[DNA'] (ng / µl)]])&gt;0,ROUNDUP(AVERAGEIFS(tbl_SeqLib[PCR prodct (µl) to add (exact)],tbl_SeqLib[Column],tbl_SeqLib[[#This Row],[Column]]),1),"")</f>
        <v/>
      </c>
      <c r="Q28" s="3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3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31" t="str">
        <f>IF(LEN(tbl_SeqLib[[#This Row],[Max vol for col]])=0,"",tbl_SeqLib[[#This Row],[Max vol for col]])</f>
        <v/>
      </c>
      <c r="T28" s="31" t="str">
        <f>IF(LEN(tbl_SeqLib[[#This Row],[PCR '[DNA'] (ng / µl)]])&gt;0,AVERAGE(tbl_SeqLib[PCR prodct (µl) to add (exact)]),"")</f>
        <v/>
      </c>
      <c r="U28" s="31" t="str">
        <f>IF(LEN(tbl_SeqLib[[#This Row],[PCR '[DNA'] (ng / µl)]])&gt;0,MAX(tbl_SeqLib[PCR prodct (µl) to add (exact)]),"")</f>
        <v/>
      </c>
      <c r="V28" s="31" t="str" cm="1">
        <f t="array" ref="V2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8" s="72"/>
      <c r="Y2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8" s="45" t="str">
        <f>IF(ISBLANK(tbl_SeqLib[[#This Row],[sWGA Identifier]]),"",CONCATENATE(exp_id,"_",tbl_SeqLib[[#This Row],[Well]]))</f>
        <v/>
      </c>
    </row>
    <row r="29" spans="1:26" ht="15.75" customHeight="1" x14ac:dyDescent="0.3">
      <c r="A29" s="44">
        <v>27</v>
      </c>
      <c r="B29" s="79" t="str">
        <f>RIGHT(tbl_SeqLib[[#This Row],[Well]],LEN(tbl_SeqLib[[#This Row],[Well]])-1)</f>
        <v>4</v>
      </c>
      <c r="C29" s="32" t="s">
        <v>116</v>
      </c>
      <c r="D29" s="13"/>
      <c r="E29" s="15"/>
      <c r="F29" s="13"/>
      <c r="G29" s="26"/>
      <c r="H29" s="13"/>
      <c r="I29" s="26"/>
      <c r="J29" s="26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27" t="s">
        <v>117</v>
      </c>
      <c r="M2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31" t="str">
        <f>IF(LEN(tbl_SeqLib[[#This Row],[PCR '[DNA'] (ng / µl)]])&gt;0,ROUNDUP(_xlfn.MINIFS(tbl_SeqLib[PCR prodct (µl) to add (exact)],tbl_SeqLib[Column],tbl_SeqLib[[#This Row],[Column]]),1),"")</f>
        <v/>
      </c>
      <c r="O29" s="31" t="str">
        <f>IF(LEN(tbl_SeqLib[[#This Row],[PCR '[DNA'] (ng / µl)]])&gt;0,ROUNDDOWN(_xlfn.MAXIFS(tbl_SeqLib[PCR prodct (µl) to add (exact)],tbl_SeqLib[Column],tbl_SeqLib[[#This Row],[Column]]),1),"")</f>
        <v/>
      </c>
      <c r="P29" s="31" t="str">
        <f>IF(LEN(tbl_SeqLib[[#This Row],[PCR '[DNA'] (ng / µl)]])&gt;0,ROUNDUP(AVERAGEIFS(tbl_SeqLib[PCR prodct (µl) to add (exact)],tbl_SeqLib[Column],tbl_SeqLib[[#This Row],[Column]]),1),"")</f>
        <v/>
      </c>
      <c r="Q29" s="3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3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31" t="str">
        <f>IF(LEN(tbl_SeqLib[[#This Row],[Max vol for col]])=0,"",tbl_SeqLib[[#This Row],[Max vol for col]])</f>
        <v/>
      </c>
      <c r="T29" s="31" t="str">
        <f>IF(LEN(tbl_SeqLib[[#This Row],[PCR '[DNA'] (ng / µl)]])&gt;0,AVERAGE(tbl_SeqLib[PCR prodct (µl) to add (exact)]),"")</f>
        <v/>
      </c>
      <c r="U29" s="31" t="str">
        <f>IF(LEN(tbl_SeqLib[[#This Row],[PCR '[DNA'] (ng / µl)]])&gt;0,MAX(tbl_SeqLib[PCR prodct (µl) to add (exact)]),"")</f>
        <v/>
      </c>
      <c r="V29" s="31" t="str" cm="1">
        <f t="array" ref="V2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9" s="72"/>
      <c r="Y2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9" s="45" t="str">
        <f>IF(ISBLANK(tbl_SeqLib[[#This Row],[sWGA Identifier]]),"",CONCATENATE(exp_id,"_",tbl_SeqLib[[#This Row],[Well]]))</f>
        <v/>
      </c>
    </row>
    <row r="30" spans="1:26" ht="15.75" customHeight="1" x14ac:dyDescent="0.3">
      <c r="A30" s="44">
        <v>28</v>
      </c>
      <c r="B30" s="79" t="str">
        <f>RIGHT(tbl_SeqLib[[#This Row],[Well]],LEN(tbl_SeqLib[[#This Row],[Well]])-1)</f>
        <v>4</v>
      </c>
      <c r="C30" s="32" t="s">
        <v>118</v>
      </c>
      <c r="D30" s="13"/>
      <c r="E30" s="15"/>
      <c r="F30" s="13"/>
      <c r="G30" s="26"/>
      <c r="H30" s="13"/>
      <c r="I30" s="26"/>
      <c r="J30" s="26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27" t="s">
        <v>119</v>
      </c>
      <c r="M3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31" t="str">
        <f>IF(LEN(tbl_SeqLib[[#This Row],[PCR '[DNA'] (ng / µl)]])&gt;0,ROUNDUP(_xlfn.MINIFS(tbl_SeqLib[PCR prodct (µl) to add (exact)],tbl_SeqLib[Column],tbl_SeqLib[[#This Row],[Column]]),1),"")</f>
        <v/>
      </c>
      <c r="O30" s="31" t="str">
        <f>IF(LEN(tbl_SeqLib[[#This Row],[PCR '[DNA'] (ng / µl)]])&gt;0,ROUNDDOWN(_xlfn.MAXIFS(tbl_SeqLib[PCR prodct (µl) to add (exact)],tbl_SeqLib[Column],tbl_SeqLib[[#This Row],[Column]]),1),"")</f>
        <v/>
      </c>
      <c r="P30" s="31" t="str">
        <f>IF(LEN(tbl_SeqLib[[#This Row],[PCR '[DNA'] (ng / µl)]])&gt;0,ROUNDUP(AVERAGEIFS(tbl_SeqLib[PCR prodct (µl) to add (exact)],tbl_SeqLib[Column],tbl_SeqLib[[#This Row],[Column]]),1),"")</f>
        <v/>
      </c>
      <c r="Q30" s="3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3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31" t="str">
        <f>IF(LEN(tbl_SeqLib[[#This Row],[Max vol for col]])=0,"",tbl_SeqLib[[#This Row],[Max vol for col]])</f>
        <v/>
      </c>
      <c r="T30" s="31" t="str">
        <f>IF(LEN(tbl_SeqLib[[#This Row],[PCR '[DNA'] (ng / µl)]])&gt;0,AVERAGE(tbl_SeqLib[PCR prodct (µl) to add (exact)]),"")</f>
        <v/>
      </c>
      <c r="U30" s="31" t="str">
        <f>IF(LEN(tbl_SeqLib[[#This Row],[PCR '[DNA'] (ng / µl)]])&gt;0,MAX(tbl_SeqLib[PCR prodct (µl) to add (exact)]),"")</f>
        <v/>
      </c>
      <c r="V30" s="31" t="str" cm="1">
        <f t="array" ref="V3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0" s="72"/>
      <c r="Y3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0" s="45" t="str">
        <f>IF(ISBLANK(tbl_SeqLib[[#This Row],[sWGA Identifier]]),"",CONCATENATE(exp_id,"_",tbl_SeqLib[[#This Row],[Well]]))</f>
        <v/>
      </c>
    </row>
    <row r="31" spans="1:26" ht="15.75" customHeight="1" x14ac:dyDescent="0.3">
      <c r="A31" s="44">
        <v>29</v>
      </c>
      <c r="B31" s="79" t="str">
        <f>RIGHT(tbl_SeqLib[[#This Row],[Well]],LEN(tbl_SeqLib[[#This Row],[Well]])-1)</f>
        <v>4</v>
      </c>
      <c r="C31" s="32" t="s">
        <v>120</v>
      </c>
      <c r="D31" s="13"/>
      <c r="E31" s="15"/>
      <c r="F31" s="13"/>
      <c r="G31" s="26"/>
      <c r="H31" s="13"/>
      <c r="I31" s="26"/>
      <c r="J31" s="26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27" t="s">
        <v>121</v>
      </c>
      <c r="M3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31" t="str">
        <f>IF(LEN(tbl_SeqLib[[#This Row],[PCR '[DNA'] (ng / µl)]])&gt;0,ROUNDUP(_xlfn.MINIFS(tbl_SeqLib[PCR prodct (µl) to add (exact)],tbl_SeqLib[Column],tbl_SeqLib[[#This Row],[Column]]),1),"")</f>
        <v/>
      </c>
      <c r="O31" s="31" t="str">
        <f>IF(LEN(tbl_SeqLib[[#This Row],[PCR '[DNA'] (ng / µl)]])&gt;0,ROUNDDOWN(_xlfn.MAXIFS(tbl_SeqLib[PCR prodct (µl) to add (exact)],tbl_SeqLib[Column],tbl_SeqLib[[#This Row],[Column]]),1),"")</f>
        <v/>
      </c>
      <c r="P31" s="31" t="str">
        <f>IF(LEN(tbl_SeqLib[[#This Row],[PCR '[DNA'] (ng / µl)]])&gt;0,ROUNDUP(AVERAGEIFS(tbl_SeqLib[PCR prodct (µl) to add (exact)],tbl_SeqLib[Column],tbl_SeqLib[[#This Row],[Column]]),1),"")</f>
        <v/>
      </c>
      <c r="Q31" s="3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3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31" t="str">
        <f>IF(LEN(tbl_SeqLib[[#This Row],[Max vol for col]])=0,"",tbl_SeqLib[[#This Row],[Max vol for col]])</f>
        <v/>
      </c>
      <c r="T31" s="31" t="str">
        <f>IF(LEN(tbl_SeqLib[[#This Row],[PCR '[DNA'] (ng / µl)]])&gt;0,AVERAGE(tbl_SeqLib[PCR prodct (µl) to add (exact)]),"")</f>
        <v/>
      </c>
      <c r="U31" s="31" t="str">
        <f>IF(LEN(tbl_SeqLib[[#This Row],[PCR '[DNA'] (ng / µl)]])&gt;0,MAX(tbl_SeqLib[PCR prodct (µl) to add (exact)]),"")</f>
        <v/>
      </c>
      <c r="V31" s="31" t="str" cm="1">
        <f t="array" ref="V3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1" s="72"/>
      <c r="Y3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1" s="45" t="str">
        <f>IF(ISBLANK(tbl_SeqLib[[#This Row],[sWGA Identifier]]),"",CONCATENATE(exp_id,"_",tbl_SeqLib[[#This Row],[Well]]))</f>
        <v/>
      </c>
    </row>
    <row r="32" spans="1:26" ht="15.75" customHeight="1" x14ac:dyDescent="0.3">
      <c r="A32" s="44">
        <v>30</v>
      </c>
      <c r="B32" s="79" t="str">
        <f>RIGHT(tbl_SeqLib[[#This Row],[Well]],LEN(tbl_SeqLib[[#This Row],[Well]])-1)</f>
        <v>4</v>
      </c>
      <c r="C32" s="32" t="s">
        <v>122</v>
      </c>
      <c r="D32" s="13"/>
      <c r="E32" s="15"/>
      <c r="F32" s="13"/>
      <c r="G32" s="26"/>
      <c r="H32" s="13"/>
      <c r="I32" s="26"/>
      <c r="J32" s="26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27" t="s">
        <v>123</v>
      </c>
      <c r="M3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31" t="str">
        <f>IF(LEN(tbl_SeqLib[[#This Row],[PCR '[DNA'] (ng / µl)]])&gt;0,ROUNDUP(_xlfn.MINIFS(tbl_SeqLib[PCR prodct (µl) to add (exact)],tbl_SeqLib[Column],tbl_SeqLib[[#This Row],[Column]]),1),"")</f>
        <v/>
      </c>
      <c r="O32" s="31" t="str">
        <f>IF(LEN(tbl_SeqLib[[#This Row],[PCR '[DNA'] (ng / µl)]])&gt;0,ROUNDDOWN(_xlfn.MAXIFS(tbl_SeqLib[PCR prodct (µl) to add (exact)],tbl_SeqLib[Column],tbl_SeqLib[[#This Row],[Column]]),1),"")</f>
        <v/>
      </c>
      <c r="P32" s="31" t="str">
        <f>IF(LEN(tbl_SeqLib[[#This Row],[PCR '[DNA'] (ng / µl)]])&gt;0,ROUNDUP(AVERAGEIFS(tbl_SeqLib[PCR prodct (µl) to add (exact)],tbl_SeqLib[Column],tbl_SeqLib[[#This Row],[Column]]),1),"")</f>
        <v/>
      </c>
      <c r="Q32" s="3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3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31" t="str">
        <f>IF(LEN(tbl_SeqLib[[#This Row],[Max vol for col]])=0,"",tbl_SeqLib[[#This Row],[Max vol for col]])</f>
        <v/>
      </c>
      <c r="T32" s="31" t="str">
        <f>IF(LEN(tbl_SeqLib[[#This Row],[PCR '[DNA'] (ng / µl)]])&gt;0,AVERAGE(tbl_SeqLib[PCR prodct (µl) to add (exact)]),"")</f>
        <v/>
      </c>
      <c r="U32" s="31" t="str">
        <f>IF(LEN(tbl_SeqLib[[#This Row],[PCR '[DNA'] (ng / µl)]])&gt;0,MAX(tbl_SeqLib[PCR prodct (µl) to add (exact)]),"")</f>
        <v/>
      </c>
      <c r="V32" s="31" t="str" cm="1">
        <f t="array" ref="V3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2" s="72"/>
      <c r="Y3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2" s="45" t="str">
        <f>IF(ISBLANK(tbl_SeqLib[[#This Row],[sWGA Identifier]]),"",CONCATENATE(exp_id,"_",tbl_SeqLib[[#This Row],[Well]]))</f>
        <v/>
      </c>
    </row>
    <row r="33" spans="1:26" ht="15.75" customHeight="1" x14ac:dyDescent="0.3">
      <c r="A33" s="44">
        <v>31</v>
      </c>
      <c r="B33" s="79" t="str">
        <f>RIGHT(tbl_SeqLib[[#This Row],[Well]],LEN(tbl_SeqLib[[#This Row],[Well]])-1)</f>
        <v>4</v>
      </c>
      <c r="C33" s="32" t="s">
        <v>124</v>
      </c>
      <c r="D33" s="13"/>
      <c r="E33" s="15"/>
      <c r="F33" s="13"/>
      <c r="G33" s="26"/>
      <c r="H33" s="13"/>
      <c r="I33" s="26"/>
      <c r="J33" s="26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27" t="s">
        <v>125</v>
      </c>
      <c r="M3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31" t="str">
        <f>IF(LEN(tbl_SeqLib[[#This Row],[PCR '[DNA'] (ng / µl)]])&gt;0,ROUNDUP(_xlfn.MINIFS(tbl_SeqLib[PCR prodct (µl) to add (exact)],tbl_SeqLib[Column],tbl_SeqLib[[#This Row],[Column]]),1),"")</f>
        <v/>
      </c>
      <c r="O33" s="31" t="str">
        <f>IF(LEN(tbl_SeqLib[[#This Row],[PCR '[DNA'] (ng / µl)]])&gt;0,ROUNDDOWN(_xlfn.MAXIFS(tbl_SeqLib[PCR prodct (µl) to add (exact)],tbl_SeqLib[Column],tbl_SeqLib[[#This Row],[Column]]),1),"")</f>
        <v/>
      </c>
      <c r="P33" s="31" t="str">
        <f>IF(LEN(tbl_SeqLib[[#This Row],[PCR '[DNA'] (ng / µl)]])&gt;0,ROUNDUP(AVERAGEIFS(tbl_SeqLib[PCR prodct (µl) to add (exact)],tbl_SeqLib[Column],tbl_SeqLib[[#This Row],[Column]]),1),"")</f>
        <v/>
      </c>
      <c r="Q33" s="3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3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31" t="str">
        <f>IF(LEN(tbl_SeqLib[[#This Row],[Max vol for col]])=0,"",tbl_SeqLib[[#This Row],[Max vol for col]])</f>
        <v/>
      </c>
      <c r="T33" s="31" t="str">
        <f>IF(LEN(tbl_SeqLib[[#This Row],[PCR '[DNA'] (ng / µl)]])&gt;0,AVERAGE(tbl_SeqLib[PCR prodct (µl) to add (exact)]),"")</f>
        <v/>
      </c>
      <c r="U33" s="31" t="str">
        <f>IF(LEN(tbl_SeqLib[[#This Row],[PCR '[DNA'] (ng / µl)]])&gt;0,MAX(tbl_SeqLib[PCR prodct (µl) to add (exact)]),"")</f>
        <v/>
      </c>
      <c r="V33" s="31" t="str" cm="1">
        <f t="array" ref="V3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3" s="72"/>
      <c r="Y3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3" s="45" t="str">
        <f>IF(ISBLANK(tbl_SeqLib[[#This Row],[sWGA Identifier]]),"",CONCATENATE(exp_id,"_",tbl_SeqLib[[#This Row],[Well]]))</f>
        <v/>
      </c>
    </row>
    <row r="34" spans="1:26" ht="15.75" customHeight="1" thickBot="1" x14ac:dyDescent="0.35">
      <c r="A34" s="46">
        <v>32</v>
      </c>
      <c r="B34" s="80" t="str">
        <f>RIGHT(tbl_SeqLib[[#This Row],[Well]],LEN(tbl_SeqLib[[#This Row],[Well]])-1)</f>
        <v>4</v>
      </c>
      <c r="C34" s="55" t="s">
        <v>126</v>
      </c>
      <c r="D34" s="48"/>
      <c r="E34" s="49"/>
      <c r="F34" s="48"/>
      <c r="G34" s="50"/>
      <c r="H34" s="48"/>
      <c r="I34" s="50"/>
      <c r="J34" s="50"/>
      <c r="K34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52" t="s">
        <v>127</v>
      </c>
      <c r="M34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53" t="str">
        <f>IF(LEN(tbl_SeqLib[[#This Row],[PCR '[DNA'] (ng / µl)]])&gt;0,ROUNDUP(_xlfn.MINIFS(tbl_SeqLib[PCR prodct (µl) to add (exact)],tbl_SeqLib[Column],tbl_SeqLib[[#This Row],[Column]]),1),"")</f>
        <v/>
      </c>
      <c r="O34" s="53" t="str">
        <f>IF(LEN(tbl_SeqLib[[#This Row],[PCR '[DNA'] (ng / µl)]])&gt;0,ROUNDDOWN(_xlfn.MAXIFS(tbl_SeqLib[PCR prodct (µl) to add (exact)],tbl_SeqLib[Column],tbl_SeqLib[[#This Row],[Column]]),1),"")</f>
        <v/>
      </c>
      <c r="P34" s="53" t="str">
        <f>IF(LEN(tbl_SeqLib[[#This Row],[PCR '[DNA'] (ng / µl)]])&gt;0,ROUNDUP(AVERAGEIFS(tbl_SeqLib[PCR prodct (µl) to add (exact)],tbl_SeqLib[Column],tbl_SeqLib[[#This Row],[Column]]),1),"")</f>
        <v/>
      </c>
      <c r="Q34" s="53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53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53" t="str">
        <f>IF(LEN(tbl_SeqLib[[#This Row],[Max vol for col]])=0,"",tbl_SeqLib[[#This Row],[Max vol for col]])</f>
        <v/>
      </c>
      <c r="T34" s="53" t="str">
        <f>IF(LEN(tbl_SeqLib[[#This Row],[PCR '[DNA'] (ng / µl)]])&gt;0,AVERAGE(tbl_SeqLib[PCR prodct (µl) to add (exact)]),"")</f>
        <v/>
      </c>
      <c r="U34" s="53" t="str">
        <f>IF(LEN(tbl_SeqLib[[#This Row],[PCR '[DNA'] (ng / µl)]])&gt;0,MAX(tbl_SeqLib[PCR prodct (µl) to add (exact)]),"")</f>
        <v/>
      </c>
      <c r="V34" s="53" t="str" cm="1">
        <f t="array" ref="V3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4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4" s="73"/>
      <c r="Y34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4" s="54" t="str">
        <f>IF(ISBLANK(tbl_SeqLib[[#This Row],[sWGA Identifier]]),"",CONCATENATE(exp_id,"_",tbl_SeqLib[[#This Row],[Well]]))</f>
        <v/>
      </c>
    </row>
    <row r="35" spans="1:26" ht="15.75" customHeight="1" x14ac:dyDescent="0.3">
      <c r="A35" s="37">
        <v>33</v>
      </c>
      <c r="B35" s="81" t="str">
        <f>RIGHT(tbl_SeqLib[[#This Row],[Well]],LEN(tbl_SeqLib[[#This Row],[Well]])-1)</f>
        <v>5</v>
      </c>
      <c r="C35" s="38" t="s">
        <v>128</v>
      </c>
      <c r="D35" s="39"/>
      <c r="E35" s="41"/>
      <c r="F35" s="39"/>
      <c r="G35" s="39"/>
      <c r="H35" s="39"/>
      <c r="I35" s="39"/>
      <c r="J35" s="39"/>
      <c r="K35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41" t="s">
        <v>129</v>
      </c>
      <c r="M35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42" t="str">
        <f>IF(LEN(tbl_SeqLib[[#This Row],[PCR '[DNA'] (ng / µl)]])&gt;0,ROUNDUP(_xlfn.MINIFS(tbl_SeqLib[PCR prodct (µl) to add (exact)],tbl_SeqLib[Column],tbl_SeqLib[[#This Row],[Column]]),1),"")</f>
        <v/>
      </c>
      <c r="O35" s="42" t="str">
        <f>IF(LEN(tbl_SeqLib[[#This Row],[PCR '[DNA'] (ng / µl)]])&gt;0,ROUNDDOWN(_xlfn.MAXIFS(tbl_SeqLib[PCR prodct (µl) to add (exact)],tbl_SeqLib[Column],tbl_SeqLib[[#This Row],[Column]]),1),"")</f>
        <v/>
      </c>
      <c r="P35" s="42" t="str">
        <f>IF(LEN(tbl_SeqLib[[#This Row],[PCR '[DNA'] (ng / µl)]])&gt;0,ROUNDUP(AVERAGEIFS(tbl_SeqLib[PCR prodct (µl) to add (exact)],tbl_SeqLib[Column],tbl_SeqLib[[#This Row],[Column]]),1),"")</f>
        <v/>
      </c>
      <c r="Q35" s="42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42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42" t="str">
        <f>IF(LEN(tbl_SeqLib[[#This Row],[Max vol for col]])=0,"",tbl_SeqLib[[#This Row],[Max vol for col]])</f>
        <v/>
      </c>
      <c r="T35" s="42" t="str">
        <f>IF(LEN(tbl_SeqLib[[#This Row],[PCR '[DNA'] (ng / µl)]])&gt;0,AVERAGE(tbl_SeqLib[PCR prodct (µl) to add (exact)]),"")</f>
        <v/>
      </c>
      <c r="U35" s="42" t="str">
        <f>IF(LEN(tbl_SeqLib[[#This Row],[PCR '[DNA'] (ng / µl)]])&gt;0,MAX(tbl_SeqLib[PCR prodct (µl) to add (exact)]),"")</f>
        <v/>
      </c>
      <c r="V35" s="42" t="str" cm="1">
        <f t="array" ref="V3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5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5" s="69"/>
      <c r="Y35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5" s="43" t="str">
        <f>IF(ISBLANK(tbl_SeqLib[[#This Row],[sWGA Identifier]]),"",CONCATENATE(exp_id,"_",tbl_SeqLib[[#This Row],[Well]]))</f>
        <v/>
      </c>
    </row>
    <row r="36" spans="1:26" ht="15.75" customHeight="1" x14ac:dyDescent="0.3">
      <c r="A36" s="44">
        <v>34</v>
      </c>
      <c r="B36" s="79" t="str">
        <f>RIGHT(tbl_SeqLib[[#This Row],[Well]],LEN(tbl_SeqLib[[#This Row],[Well]])-1)</f>
        <v>5</v>
      </c>
      <c r="C36" s="32" t="s">
        <v>130</v>
      </c>
      <c r="D36" s="13"/>
      <c r="E36" s="15"/>
      <c r="F36" s="13"/>
      <c r="G36" s="26"/>
      <c r="H36" s="13"/>
      <c r="I36" s="26"/>
      <c r="J36" s="26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27" t="s">
        <v>131</v>
      </c>
      <c r="M3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31" t="str">
        <f>IF(LEN(tbl_SeqLib[[#This Row],[PCR '[DNA'] (ng / µl)]])&gt;0,ROUNDUP(_xlfn.MINIFS(tbl_SeqLib[PCR prodct (µl) to add (exact)],tbl_SeqLib[Column],tbl_SeqLib[[#This Row],[Column]]),1),"")</f>
        <v/>
      </c>
      <c r="O36" s="31" t="str">
        <f>IF(LEN(tbl_SeqLib[[#This Row],[PCR '[DNA'] (ng / µl)]])&gt;0,ROUNDDOWN(_xlfn.MAXIFS(tbl_SeqLib[PCR prodct (µl) to add (exact)],tbl_SeqLib[Column],tbl_SeqLib[[#This Row],[Column]]),1),"")</f>
        <v/>
      </c>
      <c r="P36" s="31" t="str">
        <f>IF(LEN(tbl_SeqLib[[#This Row],[PCR '[DNA'] (ng / µl)]])&gt;0,ROUNDUP(AVERAGEIFS(tbl_SeqLib[PCR prodct (µl) to add (exact)],tbl_SeqLib[Column],tbl_SeqLib[[#This Row],[Column]]),1),"")</f>
        <v/>
      </c>
      <c r="Q36" s="3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3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31" t="str">
        <f>IF(LEN(tbl_SeqLib[[#This Row],[Max vol for col]])=0,"",tbl_SeqLib[[#This Row],[Max vol for col]])</f>
        <v/>
      </c>
      <c r="T36" s="31" t="str">
        <f>IF(LEN(tbl_SeqLib[[#This Row],[PCR '[DNA'] (ng / µl)]])&gt;0,AVERAGE(tbl_SeqLib[PCR prodct (µl) to add (exact)]),"")</f>
        <v/>
      </c>
      <c r="U36" s="31" t="str">
        <f>IF(LEN(tbl_SeqLib[[#This Row],[PCR '[DNA'] (ng / µl)]])&gt;0,MAX(tbl_SeqLib[PCR prodct (µl) to add (exact)]),"")</f>
        <v/>
      </c>
      <c r="V36" s="31" t="str" cm="1">
        <f t="array" ref="V3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6" s="72"/>
      <c r="Y3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6" s="45" t="str">
        <f>IF(ISBLANK(tbl_SeqLib[[#This Row],[sWGA Identifier]]),"",CONCATENATE(exp_id,"_",tbl_SeqLib[[#This Row],[Well]]))</f>
        <v/>
      </c>
    </row>
    <row r="37" spans="1:26" ht="15.75" customHeight="1" x14ac:dyDescent="0.3">
      <c r="A37" s="44">
        <v>35</v>
      </c>
      <c r="B37" s="79" t="str">
        <f>RIGHT(tbl_SeqLib[[#This Row],[Well]],LEN(tbl_SeqLib[[#This Row],[Well]])-1)</f>
        <v>5</v>
      </c>
      <c r="C37" s="32" t="s">
        <v>132</v>
      </c>
      <c r="D37" s="13"/>
      <c r="E37" s="15"/>
      <c r="F37" s="13"/>
      <c r="G37" s="26"/>
      <c r="H37" s="13"/>
      <c r="I37" s="26"/>
      <c r="J37" s="26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27" t="s">
        <v>133</v>
      </c>
      <c r="M3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31" t="str">
        <f>IF(LEN(tbl_SeqLib[[#This Row],[PCR '[DNA'] (ng / µl)]])&gt;0,ROUNDUP(_xlfn.MINIFS(tbl_SeqLib[PCR prodct (µl) to add (exact)],tbl_SeqLib[Column],tbl_SeqLib[[#This Row],[Column]]),1),"")</f>
        <v/>
      </c>
      <c r="O37" s="31" t="str">
        <f>IF(LEN(tbl_SeqLib[[#This Row],[PCR '[DNA'] (ng / µl)]])&gt;0,ROUNDDOWN(_xlfn.MAXIFS(tbl_SeqLib[PCR prodct (µl) to add (exact)],tbl_SeqLib[Column],tbl_SeqLib[[#This Row],[Column]]),1),"")</f>
        <v/>
      </c>
      <c r="P37" s="31" t="str">
        <f>IF(LEN(tbl_SeqLib[[#This Row],[PCR '[DNA'] (ng / µl)]])&gt;0,ROUNDUP(AVERAGEIFS(tbl_SeqLib[PCR prodct (µl) to add (exact)],tbl_SeqLib[Column],tbl_SeqLib[[#This Row],[Column]]),1),"")</f>
        <v/>
      </c>
      <c r="Q37" s="3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3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31" t="str">
        <f>IF(LEN(tbl_SeqLib[[#This Row],[Max vol for col]])=0,"",tbl_SeqLib[[#This Row],[Max vol for col]])</f>
        <v/>
      </c>
      <c r="T37" s="31" t="str">
        <f>IF(LEN(tbl_SeqLib[[#This Row],[PCR '[DNA'] (ng / µl)]])&gt;0,AVERAGE(tbl_SeqLib[PCR prodct (µl) to add (exact)]),"")</f>
        <v/>
      </c>
      <c r="U37" s="31" t="str">
        <f>IF(LEN(tbl_SeqLib[[#This Row],[PCR '[DNA'] (ng / µl)]])&gt;0,MAX(tbl_SeqLib[PCR prodct (µl) to add (exact)]),"")</f>
        <v/>
      </c>
      <c r="V37" s="31" t="str" cm="1">
        <f t="array" ref="V3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7" s="72"/>
      <c r="Y3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7" s="45" t="str">
        <f>IF(ISBLANK(tbl_SeqLib[[#This Row],[sWGA Identifier]]),"",CONCATENATE(exp_id,"_",tbl_SeqLib[[#This Row],[Well]]))</f>
        <v/>
      </c>
    </row>
    <row r="38" spans="1:26" ht="15.75" customHeight="1" x14ac:dyDescent="0.3">
      <c r="A38" s="44">
        <v>36</v>
      </c>
      <c r="B38" s="79" t="str">
        <f>RIGHT(tbl_SeqLib[[#This Row],[Well]],LEN(tbl_SeqLib[[#This Row],[Well]])-1)</f>
        <v>5</v>
      </c>
      <c r="C38" s="32" t="s">
        <v>134</v>
      </c>
      <c r="D38" s="13"/>
      <c r="E38" s="15"/>
      <c r="F38" s="13"/>
      <c r="G38" s="26"/>
      <c r="H38" s="13"/>
      <c r="I38" s="26"/>
      <c r="J38" s="26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27" t="s">
        <v>135</v>
      </c>
      <c r="M3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31" t="str">
        <f>IF(LEN(tbl_SeqLib[[#This Row],[PCR '[DNA'] (ng / µl)]])&gt;0,ROUNDUP(_xlfn.MINIFS(tbl_SeqLib[PCR prodct (µl) to add (exact)],tbl_SeqLib[Column],tbl_SeqLib[[#This Row],[Column]]),1),"")</f>
        <v/>
      </c>
      <c r="O38" s="31" t="str">
        <f>IF(LEN(tbl_SeqLib[[#This Row],[PCR '[DNA'] (ng / µl)]])&gt;0,ROUNDDOWN(_xlfn.MAXIFS(tbl_SeqLib[PCR prodct (µl) to add (exact)],tbl_SeqLib[Column],tbl_SeqLib[[#This Row],[Column]]),1),"")</f>
        <v/>
      </c>
      <c r="P38" s="31" t="str">
        <f>IF(LEN(tbl_SeqLib[[#This Row],[PCR '[DNA'] (ng / µl)]])&gt;0,ROUNDUP(AVERAGEIFS(tbl_SeqLib[PCR prodct (µl) to add (exact)],tbl_SeqLib[Column],tbl_SeqLib[[#This Row],[Column]]),1),"")</f>
        <v/>
      </c>
      <c r="Q38" s="3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3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31" t="str">
        <f>IF(LEN(tbl_SeqLib[[#This Row],[Max vol for col]])=0,"",tbl_SeqLib[[#This Row],[Max vol for col]])</f>
        <v/>
      </c>
      <c r="T38" s="31" t="str">
        <f>IF(LEN(tbl_SeqLib[[#This Row],[PCR '[DNA'] (ng / µl)]])&gt;0,AVERAGE(tbl_SeqLib[PCR prodct (µl) to add (exact)]),"")</f>
        <v/>
      </c>
      <c r="U38" s="31" t="str">
        <f>IF(LEN(tbl_SeqLib[[#This Row],[PCR '[DNA'] (ng / µl)]])&gt;0,MAX(tbl_SeqLib[PCR prodct (µl) to add (exact)]),"")</f>
        <v/>
      </c>
      <c r="V38" s="31" t="str" cm="1">
        <f t="array" ref="V3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8" s="72"/>
      <c r="Y3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8" s="45" t="str">
        <f>IF(ISBLANK(tbl_SeqLib[[#This Row],[sWGA Identifier]]),"",CONCATENATE(exp_id,"_",tbl_SeqLib[[#This Row],[Well]]))</f>
        <v/>
      </c>
    </row>
    <row r="39" spans="1:26" ht="15.75" customHeight="1" x14ac:dyDescent="0.3">
      <c r="A39" s="44">
        <v>37</v>
      </c>
      <c r="B39" s="79" t="str">
        <f>RIGHT(tbl_SeqLib[[#This Row],[Well]],LEN(tbl_SeqLib[[#This Row],[Well]])-1)</f>
        <v>5</v>
      </c>
      <c r="C39" s="32" t="s">
        <v>136</v>
      </c>
      <c r="D39" s="13"/>
      <c r="E39" s="15"/>
      <c r="F39" s="13"/>
      <c r="G39" s="26"/>
      <c r="H39" s="13"/>
      <c r="I39" s="26"/>
      <c r="J39" s="26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27" t="s">
        <v>137</v>
      </c>
      <c r="M3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31" t="str">
        <f>IF(LEN(tbl_SeqLib[[#This Row],[PCR '[DNA'] (ng / µl)]])&gt;0,ROUNDUP(_xlfn.MINIFS(tbl_SeqLib[PCR prodct (µl) to add (exact)],tbl_SeqLib[Column],tbl_SeqLib[[#This Row],[Column]]),1),"")</f>
        <v/>
      </c>
      <c r="O39" s="31" t="str">
        <f>IF(LEN(tbl_SeqLib[[#This Row],[PCR '[DNA'] (ng / µl)]])&gt;0,ROUNDDOWN(_xlfn.MAXIFS(tbl_SeqLib[PCR prodct (µl) to add (exact)],tbl_SeqLib[Column],tbl_SeqLib[[#This Row],[Column]]),1),"")</f>
        <v/>
      </c>
      <c r="P39" s="31" t="str">
        <f>IF(LEN(tbl_SeqLib[[#This Row],[PCR '[DNA'] (ng / µl)]])&gt;0,ROUNDUP(AVERAGEIFS(tbl_SeqLib[PCR prodct (µl) to add (exact)],tbl_SeqLib[Column],tbl_SeqLib[[#This Row],[Column]]),1),"")</f>
        <v/>
      </c>
      <c r="Q39" s="3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3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31" t="str">
        <f>IF(LEN(tbl_SeqLib[[#This Row],[Max vol for col]])=0,"",tbl_SeqLib[[#This Row],[Max vol for col]])</f>
        <v/>
      </c>
      <c r="T39" s="31" t="str">
        <f>IF(LEN(tbl_SeqLib[[#This Row],[PCR '[DNA'] (ng / µl)]])&gt;0,AVERAGE(tbl_SeqLib[PCR prodct (µl) to add (exact)]),"")</f>
        <v/>
      </c>
      <c r="U39" s="31" t="str">
        <f>IF(LEN(tbl_SeqLib[[#This Row],[PCR '[DNA'] (ng / µl)]])&gt;0,MAX(tbl_SeqLib[PCR prodct (µl) to add (exact)]),"")</f>
        <v/>
      </c>
      <c r="V39" s="31" t="str" cm="1">
        <f t="array" ref="V3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9" s="72"/>
      <c r="Y3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9" s="45" t="str">
        <f>IF(ISBLANK(tbl_SeqLib[[#This Row],[sWGA Identifier]]),"",CONCATENATE(exp_id,"_",tbl_SeqLib[[#This Row],[Well]]))</f>
        <v/>
      </c>
    </row>
    <row r="40" spans="1:26" ht="15.75" customHeight="1" x14ac:dyDescent="0.3">
      <c r="A40" s="44">
        <v>38</v>
      </c>
      <c r="B40" s="79" t="str">
        <f>RIGHT(tbl_SeqLib[[#This Row],[Well]],LEN(tbl_SeqLib[[#This Row],[Well]])-1)</f>
        <v>5</v>
      </c>
      <c r="C40" s="32" t="s">
        <v>138</v>
      </c>
      <c r="D40" s="13"/>
      <c r="E40" s="15"/>
      <c r="F40" s="13"/>
      <c r="G40" s="26"/>
      <c r="H40" s="13"/>
      <c r="I40" s="26"/>
      <c r="J40" s="26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27" t="s">
        <v>139</v>
      </c>
      <c r="M4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31" t="str">
        <f>IF(LEN(tbl_SeqLib[[#This Row],[PCR '[DNA'] (ng / µl)]])&gt;0,ROUNDUP(_xlfn.MINIFS(tbl_SeqLib[PCR prodct (µl) to add (exact)],tbl_SeqLib[Column],tbl_SeqLib[[#This Row],[Column]]),1),"")</f>
        <v/>
      </c>
      <c r="O40" s="31" t="str">
        <f>IF(LEN(tbl_SeqLib[[#This Row],[PCR '[DNA'] (ng / µl)]])&gt;0,ROUNDDOWN(_xlfn.MAXIFS(tbl_SeqLib[PCR prodct (µl) to add (exact)],tbl_SeqLib[Column],tbl_SeqLib[[#This Row],[Column]]),1),"")</f>
        <v/>
      </c>
      <c r="P40" s="31" t="str">
        <f>IF(LEN(tbl_SeqLib[[#This Row],[PCR '[DNA'] (ng / µl)]])&gt;0,ROUNDUP(AVERAGEIFS(tbl_SeqLib[PCR prodct (µl) to add (exact)],tbl_SeqLib[Column],tbl_SeqLib[[#This Row],[Column]]),1),"")</f>
        <v/>
      </c>
      <c r="Q40" s="3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3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31" t="str">
        <f>IF(LEN(tbl_SeqLib[[#This Row],[Max vol for col]])=0,"",tbl_SeqLib[[#This Row],[Max vol for col]])</f>
        <v/>
      </c>
      <c r="T40" s="31" t="str">
        <f>IF(LEN(tbl_SeqLib[[#This Row],[PCR '[DNA'] (ng / µl)]])&gt;0,AVERAGE(tbl_SeqLib[PCR prodct (µl) to add (exact)]),"")</f>
        <v/>
      </c>
      <c r="U40" s="31" t="str">
        <f>IF(LEN(tbl_SeqLib[[#This Row],[PCR '[DNA'] (ng / µl)]])&gt;0,MAX(tbl_SeqLib[PCR prodct (µl) to add (exact)]),"")</f>
        <v/>
      </c>
      <c r="V40" s="31" t="str" cm="1">
        <f t="array" ref="V4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0" s="72"/>
      <c r="Y4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0" s="45" t="str">
        <f>IF(ISBLANK(tbl_SeqLib[[#This Row],[sWGA Identifier]]),"",CONCATENATE(exp_id,"_",tbl_SeqLib[[#This Row],[Well]]))</f>
        <v/>
      </c>
    </row>
    <row r="41" spans="1:26" ht="15.75" customHeight="1" x14ac:dyDescent="0.3">
      <c r="A41" s="44">
        <v>39</v>
      </c>
      <c r="B41" s="79" t="str">
        <f>RIGHT(tbl_SeqLib[[#This Row],[Well]],LEN(tbl_SeqLib[[#This Row],[Well]])-1)</f>
        <v>5</v>
      </c>
      <c r="C41" s="32" t="s">
        <v>140</v>
      </c>
      <c r="D41" s="13"/>
      <c r="E41" s="15"/>
      <c r="F41" s="13"/>
      <c r="G41" s="26"/>
      <c r="H41" s="13"/>
      <c r="I41" s="26"/>
      <c r="J41" s="26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27" t="s">
        <v>141</v>
      </c>
      <c r="M4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31" t="str">
        <f>IF(LEN(tbl_SeqLib[[#This Row],[PCR '[DNA'] (ng / µl)]])&gt;0,ROUNDUP(_xlfn.MINIFS(tbl_SeqLib[PCR prodct (µl) to add (exact)],tbl_SeqLib[Column],tbl_SeqLib[[#This Row],[Column]]),1),"")</f>
        <v/>
      </c>
      <c r="O41" s="31" t="str">
        <f>IF(LEN(tbl_SeqLib[[#This Row],[PCR '[DNA'] (ng / µl)]])&gt;0,ROUNDDOWN(_xlfn.MAXIFS(tbl_SeqLib[PCR prodct (µl) to add (exact)],tbl_SeqLib[Column],tbl_SeqLib[[#This Row],[Column]]),1),"")</f>
        <v/>
      </c>
      <c r="P41" s="31" t="str">
        <f>IF(LEN(tbl_SeqLib[[#This Row],[PCR '[DNA'] (ng / µl)]])&gt;0,ROUNDUP(AVERAGEIFS(tbl_SeqLib[PCR prodct (µl) to add (exact)],tbl_SeqLib[Column],tbl_SeqLib[[#This Row],[Column]]),1),"")</f>
        <v/>
      </c>
      <c r="Q41" s="3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3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31" t="str">
        <f>IF(LEN(tbl_SeqLib[[#This Row],[Max vol for col]])=0,"",tbl_SeqLib[[#This Row],[Max vol for col]])</f>
        <v/>
      </c>
      <c r="T41" s="31" t="str">
        <f>IF(LEN(tbl_SeqLib[[#This Row],[PCR '[DNA'] (ng / µl)]])&gt;0,AVERAGE(tbl_SeqLib[PCR prodct (µl) to add (exact)]),"")</f>
        <v/>
      </c>
      <c r="U41" s="31" t="str">
        <f>IF(LEN(tbl_SeqLib[[#This Row],[PCR '[DNA'] (ng / µl)]])&gt;0,MAX(tbl_SeqLib[PCR prodct (µl) to add (exact)]),"")</f>
        <v/>
      </c>
      <c r="V41" s="31" t="str" cm="1">
        <f t="array" ref="V4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1" s="72"/>
      <c r="Y4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1" s="45" t="str">
        <f>IF(ISBLANK(tbl_SeqLib[[#This Row],[sWGA Identifier]]),"",CONCATENATE(exp_id,"_",tbl_SeqLib[[#This Row],[Well]]))</f>
        <v/>
      </c>
    </row>
    <row r="42" spans="1:26" ht="15.75" customHeight="1" thickBot="1" x14ac:dyDescent="0.35">
      <c r="A42" s="46">
        <v>40</v>
      </c>
      <c r="B42" s="80" t="str">
        <f>RIGHT(tbl_SeqLib[[#This Row],[Well]],LEN(tbl_SeqLib[[#This Row],[Well]])-1)</f>
        <v>5</v>
      </c>
      <c r="C42" s="55" t="s">
        <v>142</v>
      </c>
      <c r="D42" s="48"/>
      <c r="E42" s="49"/>
      <c r="F42" s="48"/>
      <c r="G42" s="50"/>
      <c r="H42" s="48"/>
      <c r="I42" s="50"/>
      <c r="J42" s="50"/>
      <c r="K42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52" t="s">
        <v>143</v>
      </c>
      <c r="M42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53" t="str">
        <f>IF(LEN(tbl_SeqLib[[#This Row],[PCR '[DNA'] (ng / µl)]])&gt;0,ROUNDUP(_xlfn.MINIFS(tbl_SeqLib[PCR prodct (µl) to add (exact)],tbl_SeqLib[Column],tbl_SeqLib[[#This Row],[Column]]),1),"")</f>
        <v/>
      </c>
      <c r="O42" s="53" t="str">
        <f>IF(LEN(tbl_SeqLib[[#This Row],[PCR '[DNA'] (ng / µl)]])&gt;0,ROUNDDOWN(_xlfn.MAXIFS(tbl_SeqLib[PCR prodct (µl) to add (exact)],tbl_SeqLib[Column],tbl_SeqLib[[#This Row],[Column]]),1),"")</f>
        <v/>
      </c>
      <c r="P42" s="53" t="str">
        <f>IF(LEN(tbl_SeqLib[[#This Row],[PCR '[DNA'] (ng / µl)]])&gt;0,ROUNDUP(AVERAGEIFS(tbl_SeqLib[PCR prodct (µl) to add (exact)],tbl_SeqLib[Column],tbl_SeqLib[[#This Row],[Column]]),1),"")</f>
        <v/>
      </c>
      <c r="Q42" s="53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53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53" t="str">
        <f>IF(LEN(tbl_SeqLib[[#This Row],[Max vol for col]])=0,"",tbl_SeqLib[[#This Row],[Max vol for col]])</f>
        <v/>
      </c>
      <c r="T42" s="53" t="str">
        <f>IF(LEN(tbl_SeqLib[[#This Row],[PCR '[DNA'] (ng / µl)]])&gt;0,AVERAGE(tbl_SeqLib[PCR prodct (µl) to add (exact)]),"")</f>
        <v/>
      </c>
      <c r="U42" s="53" t="str">
        <f>IF(LEN(tbl_SeqLib[[#This Row],[PCR '[DNA'] (ng / µl)]])&gt;0,MAX(tbl_SeqLib[PCR prodct (µl) to add (exact)]),"")</f>
        <v/>
      </c>
      <c r="V42" s="53" t="str" cm="1">
        <f t="array" ref="V4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2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2" s="73"/>
      <c r="Y42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2" s="54" t="str">
        <f>IF(ISBLANK(tbl_SeqLib[[#This Row],[sWGA Identifier]]),"",CONCATENATE(exp_id,"_",tbl_SeqLib[[#This Row],[Well]]))</f>
        <v/>
      </c>
    </row>
    <row r="43" spans="1:26" ht="15.75" customHeight="1" x14ac:dyDescent="0.3">
      <c r="A43" s="37">
        <v>41</v>
      </c>
      <c r="B43" s="81" t="str">
        <f>RIGHT(tbl_SeqLib[[#This Row],[Well]],LEN(tbl_SeqLib[[#This Row],[Well]])-1)</f>
        <v>6</v>
      </c>
      <c r="C43" s="38" t="s">
        <v>144</v>
      </c>
      <c r="D43" s="39"/>
      <c r="E43" s="41"/>
      <c r="F43" s="39"/>
      <c r="G43" s="39"/>
      <c r="H43" s="39"/>
      <c r="I43" s="39"/>
      <c r="J43" s="39"/>
      <c r="K43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41" t="s">
        <v>145</v>
      </c>
      <c r="M43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42" t="str">
        <f>IF(LEN(tbl_SeqLib[[#This Row],[PCR '[DNA'] (ng / µl)]])&gt;0,ROUNDUP(_xlfn.MINIFS(tbl_SeqLib[PCR prodct (µl) to add (exact)],tbl_SeqLib[Column],tbl_SeqLib[[#This Row],[Column]]),1),"")</f>
        <v/>
      </c>
      <c r="O43" s="42" t="str">
        <f>IF(LEN(tbl_SeqLib[[#This Row],[PCR '[DNA'] (ng / µl)]])&gt;0,ROUNDDOWN(_xlfn.MAXIFS(tbl_SeqLib[PCR prodct (µl) to add (exact)],tbl_SeqLib[Column],tbl_SeqLib[[#This Row],[Column]]),1),"")</f>
        <v/>
      </c>
      <c r="P43" s="42" t="str">
        <f>IF(LEN(tbl_SeqLib[[#This Row],[PCR '[DNA'] (ng / µl)]])&gt;0,ROUNDUP(AVERAGEIFS(tbl_SeqLib[PCR prodct (µl) to add (exact)],tbl_SeqLib[Column],tbl_SeqLib[[#This Row],[Column]]),1),"")</f>
        <v/>
      </c>
      <c r="Q43" s="42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42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42" t="str">
        <f>IF(LEN(tbl_SeqLib[[#This Row],[Max vol for col]])=0,"",tbl_SeqLib[[#This Row],[Max vol for col]])</f>
        <v/>
      </c>
      <c r="T43" s="42" t="str">
        <f>IF(LEN(tbl_SeqLib[[#This Row],[PCR '[DNA'] (ng / µl)]])&gt;0,AVERAGE(tbl_SeqLib[PCR prodct (µl) to add (exact)]),"")</f>
        <v/>
      </c>
      <c r="U43" s="42" t="str">
        <f>IF(LEN(tbl_SeqLib[[#This Row],[PCR '[DNA'] (ng / µl)]])&gt;0,MAX(tbl_SeqLib[PCR prodct (µl) to add (exact)]),"")</f>
        <v/>
      </c>
      <c r="V43" s="42" t="str" cm="1">
        <f t="array" ref="V4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3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3" s="69"/>
      <c r="Y43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3" s="43" t="str">
        <f>IF(ISBLANK(tbl_SeqLib[[#This Row],[sWGA Identifier]]),"",CONCATENATE(exp_id,"_",tbl_SeqLib[[#This Row],[Well]]))</f>
        <v/>
      </c>
    </row>
    <row r="44" spans="1:26" ht="15.75" customHeight="1" x14ac:dyDescent="0.3">
      <c r="A44" s="44">
        <v>42</v>
      </c>
      <c r="B44" s="79" t="str">
        <f>RIGHT(tbl_SeqLib[[#This Row],[Well]],LEN(tbl_SeqLib[[#This Row],[Well]])-1)</f>
        <v>6</v>
      </c>
      <c r="C44" s="32" t="s">
        <v>146</v>
      </c>
      <c r="D44" s="13"/>
      <c r="E44" s="15"/>
      <c r="F44" s="13"/>
      <c r="G44" s="26"/>
      <c r="H44" s="13"/>
      <c r="I44" s="26"/>
      <c r="J44" s="26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27" t="s">
        <v>147</v>
      </c>
      <c r="M4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31" t="str">
        <f>IF(LEN(tbl_SeqLib[[#This Row],[PCR '[DNA'] (ng / µl)]])&gt;0,ROUNDUP(_xlfn.MINIFS(tbl_SeqLib[PCR prodct (µl) to add (exact)],tbl_SeqLib[Column],tbl_SeqLib[[#This Row],[Column]]),1),"")</f>
        <v/>
      </c>
      <c r="O44" s="31" t="str">
        <f>IF(LEN(tbl_SeqLib[[#This Row],[PCR '[DNA'] (ng / µl)]])&gt;0,ROUNDDOWN(_xlfn.MAXIFS(tbl_SeqLib[PCR prodct (µl) to add (exact)],tbl_SeqLib[Column],tbl_SeqLib[[#This Row],[Column]]),1),"")</f>
        <v/>
      </c>
      <c r="P44" s="31" t="str">
        <f>IF(LEN(tbl_SeqLib[[#This Row],[PCR '[DNA'] (ng / µl)]])&gt;0,ROUNDUP(AVERAGEIFS(tbl_SeqLib[PCR prodct (µl) to add (exact)],tbl_SeqLib[Column],tbl_SeqLib[[#This Row],[Column]]),1),"")</f>
        <v/>
      </c>
      <c r="Q44" s="3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3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31" t="str">
        <f>IF(LEN(tbl_SeqLib[[#This Row],[Max vol for col]])=0,"",tbl_SeqLib[[#This Row],[Max vol for col]])</f>
        <v/>
      </c>
      <c r="T44" s="31" t="str">
        <f>IF(LEN(tbl_SeqLib[[#This Row],[PCR '[DNA'] (ng / µl)]])&gt;0,AVERAGE(tbl_SeqLib[PCR prodct (µl) to add (exact)]),"")</f>
        <v/>
      </c>
      <c r="U44" s="31" t="str">
        <f>IF(LEN(tbl_SeqLib[[#This Row],[PCR '[DNA'] (ng / µl)]])&gt;0,MAX(tbl_SeqLib[PCR prodct (µl) to add (exact)]),"")</f>
        <v/>
      </c>
      <c r="V44" s="31" t="str" cm="1">
        <f t="array" ref="V4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4" s="72"/>
      <c r="Y4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4" s="45" t="str">
        <f>IF(ISBLANK(tbl_SeqLib[[#This Row],[sWGA Identifier]]),"",CONCATENATE(exp_id,"_",tbl_SeqLib[[#This Row],[Well]]))</f>
        <v/>
      </c>
    </row>
    <row r="45" spans="1:26" ht="15.75" customHeight="1" x14ac:dyDescent="0.3">
      <c r="A45" s="44">
        <v>43</v>
      </c>
      <c r="B45" s="79" t="str">
        <f>RIGHT(tbl_SeqLib[[#This Row],[Well]],LEN(tbl_SeqLib[[#This Row],[Well]])-1)</f>
        <v>6</v>
      </c>
      <c r="C45" s="32" t="s">
        <v>148</v>
      </c>
      <c r="D45" s="13"/>
      <c r="E45" s="15"/>
      <c r="F45" s="13"/>
      <c r="G45" s="26"/>
      <c r="H45" s="13"/>
      <c r="I45" s="26"/>
      <c r="J45" s="26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27" t="s">
        <v>149</v>
      </c>
      <c r="M4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31" t="str">
        <f>IF(LEN(tbl_SeqLib[[#This Row],[PCR '[DNA'] (ng / µl)]])&gt;0,ROUNDUP(_xlfn.MINIFS(tbl_SeqLib[PCR prodct (µl) to add (exact)],tbl_SeqLib[Column],tbl_SeqLib[[#This Row],[Column]]),1),"")</f>
        <v/>
      </c>
      <c r="O45" s="31" t="str">
        <f>IF(LEN(tbl_SeqLib[[#This Row],[PCR '[DNA'] (ng / µl)]])&gt;0,ROUNDDOWN(_xlfn.MAXIFS(tbl_SeqLib[PCR prodct (µl) to add (exact)],tbl_SeqLib[Column],tbl_SeqLib[[#This Row],[Column]]),1),"")</f>
        <v/>
      </c>
      <c r="P45" s="31" t="str">
        <f>IF(LEN(tbl_SeqLib[[#This Row],[PCR '[DNA'] (ng / µl)]])&gt;0,ROUNDUP(AVERAGEIFS(tbl_SeqLib[PCR prodct (µl) to add (exact)],tbl_SeqLib[Column],tbl_SeqLib[[#This Row],[Column]]),1),"")</f>
        <v/>
      </c>
      <c r="Q45" s="3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3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31" t="str">
        <f>IF(LEN(tbl_SeqLib[[#This Row],[Max vol for col]])=0,"",tbl_SeqLib[[#This Row],[Max vol for col]])</f>
        <v/>
      </c>
      <c r="T45" s="31" t="str">
        <f>IF(LEN(tbl_SeqLib[[#This Row],[PCR '[DNA'] (ng / µl)]])&gt;0,AVERAGE(tbl_SeqLib[PCR prodct (µl) to add (exact)]),"")</f>
        <v/>
      </c>
      <c r="U45" s="31" t="str">
        <f>IF(LEN(tbl_SeqLib[[#This Row],[PCR '[DNA'] (ng / µl)]])&gt;0,MAX(tbl_SeqLib[PCR prodct (µl) to add (exact)]),"")</f>
        <v/>
      </c>
      <c r="V45" s="31" t="str" cm="1">
        <f t="array" ref="V4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5" s="72"/>
      <c r="Y4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5" s="45" t="str">
        <f>IF(ISBLANK(tbl_SeqLib[[#This Row],[sWGA Identifier]]),"",CONCATENATE(exp_id,"_",tbl_SeqLib[[#This Row],[Well]]))</f>
        <v/>
      </c>
    </row>
    <row r="46" spans="1:26" ht="15.75" customHeight="1" x14ac:dyDescent="0.3">
      <c r="A46" s="44">
        <v>44</v>
      </c>
      <c r="B46" s="79" t="str">
        <f>RIGHT(tbl_SeqLib[[#This Row],[Well]],LEN(tbl_SeqLib[[#This Row],[Well]])-1)</f>
        <v>6</v>
      </c>
      <c r="C46" s="32" t="s">
        <v>150</v>
      </c>
      <c r="D46" s="13"/>
      <c r="E46" s="15"/>
      <c r="F46" s="13"/>
      <c r="G46" s="26"/>
      <c r="H46" s="13"/>
      <c r="I46" s="26"/>
      <c r="J46" s="26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27" t="s">
        <v>151</v>
      </c>
      <c r="M4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31" t="str">
        <f>IF(LEN(tbl_SeqLib[[#This Row],[PCR '[DNA'] (ng / µl)]])&gt;0,ROUNDUP(_xlfn.MINIFS(tbl_SeqLib[PCR prodct (µl) to add (exact)],tbl_SeqLib[Column],tbl_SeqLib[[#This Row],[Column]]),1),"")</f>
        <v/>
      </c>
      <c r="O46" s="31" t="str">
        <f>IF(LEN(tbl_SeqLib[[#This Row],[PCR '[DNA'] (ng / µl)]])&gt;0,ROUNDDOWN(_xlfn.MAXIFS(tbl_SeqLib[PCR prodct (µl) to add (exact)],tbl_SeqLib[Column],tbl_SeqLib[[#This Row],[Column]]),1),"")</f>
        <v/>
      </c>
      <c r="P46" s="31" t="str">
        <f>IF(LEN(tbl_SeqLib[[#This Row],[PCR '[DNA'] (ng / µl)]])&gt;0,ROUNDUP(AVERAGEIFS(tbl_SeqLib[PCR prodct (µl) to add (exact)],tbl_SeqLib[Column],tbl_SeqLib[[#This Row],[Column]]),1),"")</f>
        <v/>
      </c>
      <c r="Q46" s="3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3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31" t="str">
        <f>IF(LEN(tbl_SeqLib[[#This Row],[Max vol for col]])=0,"",tbl_SeqLib[[#This Row],[Max vol for col]])</f>
        <v/>
      </c>
      <c r="T46" s="31" t="str">
        <f>IF(LEN(tbl_SeqLib[[#This Row],[PCR '[DNA'] (ng / µl)]])&gt;0,AVERAGE(tbl_SeqLib[PCR prodct (µl) to add (exact)]),"")</f>
        <v/>
      </c>
      <c r="U46" s="31" t="str">
        <f>IF(LEN(tbl_SeqLib[[#This Row],[PCR '[DNA'] (ng / µl)]])&gt;0,MAX(tbl_SeqLib[PCR prodct (µl) to add (exact)]),"")</f>
        <v/>
      </c>
      <c r="V46" s="31" t="str" cm="1">
        <f t="array" ref="V4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6" s="72"/>
      <c r="Y4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6" s="45" t="str">
        <f>IF(ISBLANK(tbl_SeqLib[[#This Row],[sWGA Identifier]]),"",CONCATENATE(exp_id,"_",tbl_SeqLib[[#This Row],[Well]]))</f>
        <v/>
      </c>
    </row>
    <row r="47" spans="1:26" ht="15.75" customHeight="1" x14ac:dyDescent="0.3">
      <c r="A47" s="44">
        <v>45</v>
      </c>
      <c r="B47" s="79" t="str">
        <f>RIGHT(tbl_SeqLib[[#This Row],[Well]],LEN(tbl_SeqLib[[#This Row],[Well]])-1)</f>
        <v>6</v>
      </c>
      <c r="C47" s="32" t="s">
        <v>152</v>
      </c>
      <c r="D47" s="13"/>
      <c r="E47" s="15"/>
      <c r="F47" s="13"/>
      <c r="G47" s="26"/>
      <c r="H47" s="13"/>
      <c r="I47" s="26"/>
      <c r="J47" s="26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27" t="s">
        <v>153</v>
      </c>
      <c r="M4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31" t="str">
        <f>IF(LEN(tbl_SeqLib[[#This Row],[PCR '[DNA'] (ng / µl)]])&gt;0,ROUNDUP(_xlfn.MINIFS(tbl_SeqLib[PCR prodct (µl) to add (exact)],tbl_SeqLib[Column],tbl_SeqLib[[#This Row],[Column]]),1),"")</f>
        <v/>
      </c>
      <c r="O47" s="31" t="str">
        <f>IF(LEN(tbl_SeqLib[[#This Row],[PCR '[DNA'] (ng / µl)]])&gt;0,ROUNDDOWN(_xlfn.MAXIFS(tbl_SeqLib[PCR prodct (µl) to add (exact)],tbl_SeqLib[Column],tbl_SeqLib[[#This Row],[Column]]),1),"")</f>
        <v/>
      </c>
      <c r="P47" s="31" t="str">
        <f>IF(LEN(tbl_SeqLib[[#This Row],[PCR '[DNA'] (ng / µl)]])&gt;0,ROUNDUP(AVERAGEIFS(tbl_SeqLib[PCR prodct (µl) to add (exact)],tbl_SeqLib[Column],tbl_SeqLib[[#This Row],[Column]]),1),"")</f>
        <v/>
      </c>
      <c r="Q47" s="3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3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31" t="str">
        <f>IF(LEN(tbl_SeqLib[[#This Row],[Max vol for col]])=0,"",tbl_SeqLib[[#This Row],[Max vol for col]])</f>
        <v/>
      </c>
      <c r="T47" s="31" t="str">
        <f>IF(LEN(tbl_SeqLib[[#This Row],[PCR '[DNA'] (ng / µl)]])&gt;0,AVERAGE(tbl_SeqLib[PCR prodct (µl) to add (exact)]),"")</f>
        <v/>
      </c>
      <c r="U47" s="31" t="str">
        <f>IF(LEN(tbl_SeqLib[[#This Row],[PCR '[DNA'] (ng / µl)]])&gt;0,MAX(tbl_SeqLib[PCR prodct (µl) to add (exact)]),"")</f>
        <v/>
      </c>
      <c r="V47" s="31" t="str" cm="1">
        <f t="array" ref="V4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7" s="72"/>
      <c r="Y4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7" s="45" t="str">
        <f>IF(ISBLANK(tbl_SeqLib[[#This Row],[sWGA Identifier]]),"",CONCATENATE(exp_id,"_",tbl_SeqLib[[#This Row],[Well]]))</f>
        <v/>
      </c>
    </row>
    <row r="48" spans="1:26" ht="15.75" customHeight="1" x14ac:dyDescent="0.3">
      <c r="A48" s="44">
        <v>46</v>
      </c>
      <c r="B48" s="79" t="str">
        <f>RIGHT(tbl_SeqLib[[#This Row],[Well]],LEN(tbl_SeqLib[[#This Row],[Well]])-1)</f>
        <v>6</v>
      </c>
      <c r="C48" s="32" t="s">
        <v>154</v>
      </c>
      <c r="D48" s="13"/>
      <c r="E48" s="15"/>
      <c r="F48" s="13"/>
      <c r="G48" s="26"/>
      <c r="H48" s="13"/>
      <c r="I48" s="26"/>
      <c r="J48" s="26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27" t="s">
        <v>155</v>
      </c>
      <c r="M4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31" t="str">
        <f>IF(LEN(tbl_SeqLib[[#This Row],[PCR '[DNA'] (ng / µl)]])&gt;0,ROUNDUP(_xlfn.MINIFS(tbl_SeqLib[PCR prodct (µl) to add (exact)],tbl_SeqLib[Column],tbl_SeqLib[[#This Row],[Column]]),1),"")</f>
        <v/>
      </c>
      <c r="O48" s="31" t="str">
        <f>IF(LEN(tbl_SeqLib[[#This Row],[PCR '[DNA'] (ng / µl)]])&gt;0,ROUNDDOWN(_xlfn.MAXIFS(tbl_SeqLib[PCR prodct (µl) to add (exact)],tbl_SeqLib[Column],tbl_SeqLib[[#This Row],[Column]]),1),"")</f>
        <v/>
      </c>
      <c r="P48" s="31" t="str">
        <f>IF(LEN(tbl_SeqLib[[#This Row],[PCR '[DNA'] (ng / µl)]])&gt;0,ROUNDUP(AVERAGEIFS(tbl_SeqLib[PCR prodct (µl) to add (exact)],tbl_SeqLib[Column],tbl_SeqLib[[#This Row],[Column]]),1),"")</f>
        <v/>
      </c>
      <c r="Q48" s="3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3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31" t="str">
        <f>IF(LEN(tbl_SeqLib[[#This Row],[Max vol for col]])=0,"",tbl_SeqLib[[#This Row],[Max vol for col]])</f>
        <v/>
      </c>
      <c r="T48" s="31" t="str">
        <f>IF(LEN(tbl_SeqLib[[#This Row],[PCR '[DNA'] (ng / µl)]])&gt;0,AVERAGE(tbl_SeqLib[PCR prodct (µl) to add (exact)]),"")</f>
        <v/>
      </c>
      <c r="U48" s="31" t="str">
        <f>IF(LEN(tbl_SeqLib[[#This Row],[PCR '[DNA'] (ng / µl)]])&gt;0,MAX(tbl_SeqLib[PCR prodct (µl) to add (exact)]),"")</f>
        <v/>
      </c>
      <c r="V48" s="31" t="str" cm="1">
        <f t="array" ref="V4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8" s="72"/>
      <c r="Y4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8" s="45" t="str">
        <f>IF(ISBLANK(tbl_SeqLib[[#This Row],[sWGA Identifier]]),"",CONCATENATE(exp_id,"_",tbl_SeqLib[[#This Row],[Well]]))</f>
        <v/>
      </c>
    </row>
    <row r="49" spans="1:26" ht="15.75" customHeight="1" x14ac:dyDescent="0.3">
      <c r="A49" s="44">
        <v>47</v>
      </c>
      <c r="B49" s="79" t="str">
        <f>RIGHT(tbl_SeqLib[[#This Row],[Well]],LEN(tbl_SeqLib[[#This Row],[Well]])-1)</f>
        <v>6</v>
      </c>
      <c r="C49" s="32" t="s">
        <v>156</v>
      </c>
      <c r="D49" s="13"/>
      <c r="E49" s="15"/>
      <c r="F49" s="13"/>
      <c r="G49" s="26"/>
      <c r="H49" s="13"/>
      <c r="I49" s="26"/>
      <c r="J49" s="26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27" t="s">
        <v>157</v>
      </c>
      <c r="M4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31" t="str">
        <f>IF(LEN(tbl_SeqLib[[#This Row],[PCR '[DNA'] (ng / µl)]])&gt;0,ROUNDUP(_xlfn.MINIFS(tbl_SeqLib[PCR prodct (µl) to add (exact)],tbl_SeqLib[Column],tbl_SeqLib[[#This Row],[Column]]),1),"")</f>
        <v/>
      </c>
      <c r="O49" s="31" t="str">
        <f>IF(LEN(tbl_SeqLib[[#This Row],[PCR '[DNA'] (ng / µl)]])&gt;0,ROUNDDOWN(_xlfn.MAXIFS(tbl_SeqLib[PCR prodct (µl) to add (exact)],tbl_SeqLib[Column],tbl_SeqLib[[#This Row],[Column]]),1),"")</f>
        <v/>
      </c>
      <c r="P49" s="31" t="str">
        <f>IF(LEN(tbl_SeqLib[[#This Row],[PCR '[DNA'] (ng / µl)]])&gt;0,ROUNDUP(AVERAGEIFS(tbl_SeqLib[PCR prodct (µl) to add (exact)],tbl_SeqLib[Column],tbl_SeqLib[[#This Row],[Column]]),1),"")</f>
        <v/>
      </c>
      <c r="Q49" s="3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3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31" t="str">
        <f>IF(LEN(tbl_SeqLib[[#This Row],[Max vol for col]])=0,"",tbl_SeqLib[[#This Row],[Max vol for col]])</f>
        <v/>
      </c>
      <c r="T49" s="31" t="str">
        <f>IF(LEN(tbl_SeqLib[[#This Row],[PCR '[DNA'] (ng / µl)]])&gt;0,AVERAGE(tbl_SeqLib[PCR prodct (µl) to add (exact)]),"")</f>
        <v/>
      </c>
      <c r="U49" s="31" t="str">
        <f>IF(LEN(tbl_SeqLib[[#This Row],[PCR '[DNA'] (ng / µl)]])&gt;0,MAX(tbl_SeqLib[PCR prodct (µl) to add (exact)]),"")</f>
        <v/>
      </c>
      <c r="V49" s="31" t="str" cm="1">
        <f t="array" ref="V4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9" s="72"/>
      <c r="Y4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9" s="45" t="str">
        <f>IF(ISBLANK(tbl_SeqLib[[#This Row],[sWGA Identifier]]),"",CONCATENATE(exp_id,"_",tbl_SeqLib[[#This Row],[Well]]))</f>
        <v/>
      </c>
    </row>
    <row r="50" spans="1:26" ht="15.75" customHeight="1" thickBot="1" x14ac:dyDescent="0.35">
      <c r="A50" s="46">
        <v>48</v>
      </c>
      <c r="B50" s="80" t="str">
        <f>RIGHT(tbl_SeqLib[[#This Row],[Well]],LEN(tbl_SeqLib[[#This Row],[Well]])-1)</f>
        <v>6</v>
      </c>
      <c r="C50" s="55" t="s">
        <v>158</v>
      </c>
      <c r="D50" s="48"/>
      <c r="E50" s="49"/>
      <c r="F50" s="48"/>
      <c r="G50" s="50"/>
      <c r="H50" s="48"/>
      <c r="I50" s="50"/>
      <c r="J50" s="50"/>
      <c r="K50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52" t="s">
        <v>159</v>
      </c>
      <c r="M50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53" t="str">
        <f>IF(LEN(tbl_SeqLib[[#This Row],[PCR '[DNA'] (ng / µl)]])&gt;0,ROUNDUP(_xlfn.MINIFS(tbl_SeqLib[PCR prodct (µl) to add (exact)],tbl_SeqLib[Column],tbl_SeqLib[[#This Row],[Column]]),1),"")</f>
        <v/>
      </c>
      <c r="O50" s="53" t="str">
        <f>IF(LEN(tbl_SeqLib[[#This Row],[PCR '[DNA'] (ng / µl)]])&gt;0,ROUNDDOWN(_xlfn.MAXIFS(tbl_SeqLib[PCR prodct (µl) to add (exact)],tbl_SeqLib[Column],tbl_SeqLib[[#This Row],[Column]]),1),"")</f>
        <v/>
      </c>
      <c r="P50" s="53" t="str">
        <f>IF(LEN(tbl_SeqLib[[#This Row],[PCR '[DNA'] (ng / µl)]])&gt;0,ROUNDUP(AVERAGEIFS(tbl_SeqLib[PCR prodct (µl) to add (exact)],tbl_SeqLib[Column],tbl_SeqLib[[#This Row],[Column]]),1),"")</f>
        <v/>
      </c>
      <c r="Q50" s="53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53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53" t="str">
        <f>IF(LEN(tbl_SeqLib[[#This Row],[Max vol for col]])=0,"",tbl_SeqLib[[#This Row],[Max vol for col]])</f>
        <v/>
      </c>
      <c r="T50" s="53" t="str">
        <f>IF(LEN(tbl_SeqLib[[#This Row],[PCR '[DNA'] (ng / µl)]])&gt;0,AVERAGE(tbl_SeqLib[PCR prodct (µl) to add (exact)]),"")</f>
        <v/>
      </c>
      <c r="U50" s="53" t="str">
        <f>IF(LEN(tbl_SeqLib[[#This Row],[PCR '[DNA'] (ng / µl)]])&gt;0,MAX(tbl_SeqLib[PCR prodct (µl) to add (exact)]),"")</f>
        <v/>
      </c>
      <c r="V50" s="53" t="str" cm="1">
        <f t="array" ref="V5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0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0" s="73"/>
      <c r="Y50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0" s="54" t="str">
        <f>IF(ISBLANK(tbl_SeqLib[[#This Row],[sWGA Identifier]]),"",CONCATENATE(exp_id,"_",tbl_SeqLib[[#This Row],[Well]]))</f>
        <v/>
      </c>
    </row>
    <row r="51" spans="1:26" ht="15.75" customHeight="1" x14ac:dyDescent="0.3">
      <c r="A51" s="37">
        <v>49</v>
      </c>
      <c r="B51" s="81" t="str">
        <f>RIGHT(tbl_SeqLib[[#This Row],[Well]],LEN(tbl_SeqLib[[#This Row],[Well]])-1)</f>
        <v>7</v>
      </c>
      <c r="C51" s="38" t="s">
        <v>160</v>
      </c>
      <c r="D51" s="39"/>
      <c r="E51" s="41"/>
      <c r="F51" s="39"/>
      <c r="G51" s="39"/>
      <c r="H51" s="39"/>
      <c r="I51" s="39"/>
      <c r="J51" s="39"/>
      <c r="K51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41" t="s">
        <v>161</v>
      </c>
      <c r="M51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42" t="str">
        <f>IF(LEN(tbl_SeqLib[[#This Row],[PCR '[DNA'] (ng / µl)]])&gt;0,ROUNDUP(_xlfn.MINIFS(tbl_SeqLib[PCR prodct (µl) to add (exact)],tbl_SeqLib[Column],tbl_SeqLib[[#This Row],[Column]]),1),"")</f>
        <v/>
      </c>
      <c r="O51" s="42" t="str">
        <f>IF(LEN(tbl_SeqLib[[#This Row],[PCR '[DNA'] (ng / µl)]])&gt;0,ROUNDDOWN(_xlfn.MAXIFS(tbl_SeqLib[PCR prodct (µl) to add (exact)],tbl_SeqLib[Column],tbl_SeqLib[[#This Row],[Column]]),1),"")</f>
        <v/>
      </c>
      <c r="P51" s="42" t="str">
        <f>IF(LEN(tbl_SeqLib[[#This Row],[PCR '[DNA'] (ng / µl)]])&gt;0,ROUNDUP(AVERAGEIFS(tbl_SeqLib[PCR prodct (µl) to add (exact)],tbl_SeqLib[Column],tbl_SeqLib[[#This Row],[Column]]),1),"")</f>
        <v/>
      </c>
      <c r="Q51" s="42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42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42" t="str">
        <f>IF(LEN(tbl_SeqLib[[#This Row],[Max vol for col]])=0,"",tbl_SeqLib[[#This Row],[Max vol for col]])</f>
        <v/>
      </c>
      <c r="T51" s="42" t="str">
        <f>IF(LEN(tbl_SeqLib[[#This Row],[PCR '[DNA'] (ng / µl)]])&gt;0,AVERAGE(tbl_SeqLib[PCR prodct (µl) to add (exact)]),"")</f>
        <v/>
      </c>
      <c r="U51" s="42" t="str">
        <f>IF(LEN(tbl_SeqLib[[#This Row],[PCR '[DNA'] (ng / µl)]])&gt;0,MAX(tbl_SeqLib[PCR prodct (µl) to add (exact)]),"")</f>
        <v/>
      </c>
      <c r="V51" s="42" t="str" cm="1">
        <f t="array" ref="V5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1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1" s="69"/>
      <c r="Y51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1" s="43" t="str">
        <f>IF(ISBLANK(tbl_SeqLib[[#This Row],[sWGA Identifier]]),"",CONCATENATE(exp_id,"_",tbl_SeqLib[[#This Row],[Well]]))</f>
        <v/>
      </c>
    </row>
    <row r="52" spans="1:26" ht="15.75" customHeight="1" x14ac:dyDescent="0.3">
      <c r="A52" s="44">
        <v>50</v>
      </c>
      <c r="B52" s="79" t="str">
        <f>RIGHT(tbl_SeqLib[[#This Row],[Well]],LEN(tbl_SeqLib[[#This Row],[Well]])-1)</f>
        <v>7</v>
      </c>
      <c r="C52" s="32" t="s">
        <v>162</v>
      </c>
      <c r="D52" s="13"/>
      <c r="E52" s="15"/>
      <c r="F52" s="13"/>
      <c r="G52" s="26"/>
      <c r="H52" s="13"/>
      <c r="I52" s="26"/>
      <c r="J52" s="26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27" t="s">
        <v>163</v>
      </c>
      <c r="M5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31" t="str">
        <f>IF(LEN(tbl_SeqLib[[#This Row],[PCR '[DNA'] (ng / µl)]])&gt;0,ROUNDUP(_xlfn.MINIFS(tbl_SeqLib[PCR prodct (µl) to add (exact)],tbl_SeqLib[Column],tbl_SeqLib[[#This Row],[Column]]),1),"")</f>
        <v/>
      </c>
      <c r="O52" s="31" t="str">
        <f>IF(LEN(tbl_SeqLib[[#This Row],[PCR '[DNA'] (ng / µl)]])&gt;0,ROUNDDOWN(_xlfn.MAXIFS(tbl_SeqLib[PCR prodct (µl) to add (exact)],tbl_SeqLib[Column],tbl_SeqLib[[#This Row],[Column]]),1),"")</f>
        <v/>
      </c>
      <c r="P52" s="31" t="str">
        <f>IF(LEN(tbl_SeqLib[[#This Row],[PCR '[DNA'] (ng / µl)]])&gt;0,ROUNDUP(AVERAGEIFS(tbl_SeqLib[PCR prodct (µl) to add (exact)],tbl_SeqLib[Column],tbl_SeqLib[[#This Row],[Column]]),1),"")</f>
        <v/>
      </c>
      <c r="Q52" s="3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3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31" t="str">
        <f>IF(LEN(tbl_SeqLib[[#This Row],[Max vol for col]])=0,"",tbl_SeqLib[[#This Row],[Max vol for col]])</f>
        <v/>
      </c>
      <c r="T52" s="31" t="str">
        <f>IF(LEN(tbl_SeqLib[[#This Row],[PCR '[DNA'] (ng / µl)]])&gt;0,AVERAGE(tbl_SeqLib[PCR prodct (µl) to add (exact)]),"")</f>
        <v/>
      </c>
      <c r="U52" s="31" t="str">
        <f>IF(LEN(tbl_SeqLib[[#This Row],[PCR '[DNA'] (ng / µl)]])&gt;0,MAX(tbl_SeqLib[PCR prodct (µl) to add (exact)]),"")</f>
        <v/>
      </c>
      <c r="V52" s="31" t="str" cm="1">
        <f t="array" ref="V5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2" s="72"/>
      <c r="Y5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2" s="45" t="str">
        <f>IF(ISBLANK(tbl_SeqLib[[#This Row],[sWGA Identifier]]),"",CONCATENATE(exp_id,"_",tbl_SeqLib[[#This Row],[Well]]))</f>
        <v/>
      </c>
    </row>
    <row r="53" spans="1:26" ht="15.75" customHeight="1" x14ac:dyDescent="0.3">
      <c r="A53" s="44">
        <v>51</v>
      </c>
      <c r="B53" s="79" t="str">
        <f>RIGHT(tbl_SeqLib[[#This Row],[Well]],LEN(tbl_SeqLib[[#This Row],[Well]])-1)</f>
        <v>7</v>
      </c>
      <c r="C53" s="32" t="s">
        <v>164</v>
      </c>
      <c r="D53" s="13"/>
      <c r="E53" s="15"/>
      <c r="F53" s="13"/>
      <c r="G53" s="26"/>
      <c r="H53" s="26"/>
      <c r="I53" s="26"/>
      <c r="J53" s="26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27" t="s">
        <v>165</v>
      </c>
      <c r="M5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31" t="str">
        <f>IF(LEN(tbl_SeqLib[[#This Row],[PCR '[DNA'] (ng / µl)]])&gt;0,ROUNDUP(_xlfn.MINIFS(tbl_SeqLib[PCR prodct (µl) to add (exact)],tbl_SeqLib[Column],tbl_SeqLib[[#This Row],[Column]]),1),"")</f>
        <v/>
      </c>
      <c r="O53" s="31" t="str">
        <f>IF(LEN(tbl_SeqLib[[#This Row],[PCR '[DNA'] (ng / µl)]])&gt;0,ROUNDDOWN(_xlfn.MAXIFS(tbl_SeqLib[PCR prodct (µl) to add (exact)],tbl_SeqLib[Column],tbl_SeqLib[[#This Row],[Column]]),1),"")</f>
        <v/>
      </c>
      <c r="P53" s="31" t="str">
        <f>IF(LEN(tbl_SeqLib[[#This Row],[PCR '[DNA'] (ng / µl)]])&gt;0,ROUNDUP(AVERAGEIFS(tbl_SeqLib[PCR prodct (µl) to add (exact)],tbl_SeqLib[Column],tbl_SeqLib[[#This Row],[Column]]),1),"")</f>
        <v/>
      </c>
      <c r="Q53" s="3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3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31" t="str">
        <f>IF(LEN(tbl_SeqLib[[#This Row],[Max vol for col]])=0,"",tbl_SeqLib[[#This Row],[Max vol for col]])</f>
        <v/>
      </c>
      <c r="T53" s="31" t="str">
        <f>IF(LEN(tbl_SeqLib[[#This Row],[PCR '[DNA'] (ng / µl)]])&gt;0,AVERAGE(tbl_SeqLib[PCR prodct (µl) to add (exact)]),"")</f>
        <v/>
      </c>
      <c r="U53" s="31" t="str">
        <f>IF(LEN(tbl_SeqLib[[#This Row],[PCR '[DNA'] (ng / µl)]])&gt;0,MAX(tbl_SeqLib[PCR prodct (µl) to add (exact)]),"")</f>
        <v/>
      </c>
      <c r="V53" s="31" t="str" cm="1">
        <f t="array" ref="V5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3" s="72"/>
      <c r="Y5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3" s="45" t="str">
        <f>IF(ISBLANK(tbl_SeqLib[[#This Row],[sWGA Identifier]]),"",CONCATENATE(exp_id,"_",tbl_SeqLib[[#This Row],[Well]]))</f>
        <v/>
      </c>
    </row>
    <row r="54" spans="1:26" ht="15.75" customHeight="1" x14ac:dyDescent="0.3">
      <c r="A54" s="44">
        <v>52</v>
      </c>
      <c r="B54" s="79" t="str">
        <f>RIGHT(tbl_SeqLib[[#This Row],[Well]],LEN(tbl_SeqLib[[#This Row],[Well]])-1)</f>
        <v>7</v>
      </c>
      <c r="C54" s="32" t="s">
        <v>166</v>
      </c>
      <c r="D54" s="13"/>
      <c r="E54" s="15"/>
      <c r="F54" s="13"/>
      <c r="G54" s="26"/>
      <c r="H54" s="26"/>
      <c r="I54" s="26"/>
      <c r="J54" s="26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27" t="s">
        <v>167</v>
      </c>
      <c r="M5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31" t="str">
        <f>IF(LEN(tbl_SeqLib[[#This Row],[PCR '[DNA'] (ng / µl)]])&gt;0,ROUNDUP(_xlfn.MINIFS(tbl_SeqLib[PCR prodct (µl) to add (exact)],tbl_SeqLib[Column],tbl_SeqLib[[#This Row],[Column]]),1),"")</f>
        <v/>
      </c>
      <c r="O54" s="31" t="str">
        <f>IF(LEN(tbl_SeqLib[[#This Row],[PCR '[DNA'] (ng / µl)]])&gt;0,ROUNDDOWN(_xlfn.MAXIFS(tbl_SeqLib[PCR prodct (µl) to add (exact)],tbl_SeqLib[Column],tbl_SeqLib[[#This Row],[Column]]),1),"")</f>
        <v/>
      </c>
      <c r="P54" s="31" t="str">
        <f>IF(LEN(tbl_SeqLib[[#This Row],[PCR '[DNA'] (ng / µl)]])&gt;0,ROUNDUP(AVERAGEIFS(tbl_SeqLib[PCR prodct (µl) to add (exact)],tbl_SeqLib[Column],tbl_SeqLib[[#This Row],[Column]]),1),"")</f>
        <v/>
      </c>
      <c r="Q54" s="3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3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31" t="str">
        <f>IF(LEN(tbl_SeqLib[[#This Row],[Max vol for col]])=0,"",tbl_SeqLib[[#This Row],[Max vol for col]])</f>
        <v/>
      </c>
      <c r="T54" s="31" t="str">
        <f>IF(LEN(tbl_SeqLib[[#This Row],[PCR '[DNA'] (ng / µl)]])&gt;0,AVERAGE(tbl_SeqLib[PCR prodct (µl) to add (exact)]),"")</f>
        <v/>
      </c>
      <c r="U54" s="31" t="str">
        <f>IF(LEN(tbl_SeqLib[[#This Row],[PCR '[DNA'] (ng / µl)]])&gt;0,MAX(tbl_SeqLib[PCR prodct (µl) to add (exact)]),"")</f>
        <v/>
      </c>
      <c r="V54" s="31" t="str" cm="1">
        <f t="array" ref="V5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4" s="72"/>
      <c r="Y5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4" s="45" t="str">
        <f>IF(ISBLANK(tbl_SeqLib[[#This Row],[sWGA Identifier]]),"",CONCATENATE(exp_id,"_",tbl_SeqLib[[#This Row],[Well]]))</f>
        <v/>
      </c>
    </row>
    <row r="55" spans="1:26" ht="15.75" customHeight="1" x14ac:dyDescent="0.3">
      <c r="A55" s="44">
        <v>53</v>
      </c>
      <c r="B55" s="79" t="str">
        <f>RIGHT(tbl_SeqLib[[#This Row],[Well]],LEN(tbl_SeqLib[[#This Row],[Well]])-1)</f>
        <v>7</v>
      </c>
      <c r="C55" s="32" t="s">
        <v>168</v>
      </c>
      <c r="D55" s="13"/>
      <c r="E55" s="15"/>
      <c r="F55" s="13"/>
      <c r="G55" s="26"/>
      <c r="H55" s="26"/>
      <c r="I55" s="26"/>
      <c r="J55" s="26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27" t="s">
        <v>169</v>
      </c>
      <c r="M5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31" t="str">
        <f>IF(LEN(tbl_SeqLib[[#This Row],[PCR '[DNA'] (ng / µl)]])&gt;0,ROUNDUP(_xlfn.MINIFS(tbl_SeqLib[PCR prodct (µl) to add (exact)],tbl_SeqLib[Column],tbl_SeqLib[[#This Row],[Column]]),1),"")</f>
        <v/>
      </c>
      <c r="O55" s="31" t="str">
        <f>IF(LEN(tbl_SeqLib[[#This Row],[PCR '[DNA'] (ng / µl)]])&gt;0,ROUNDDOWN(_xlfn.MAXIFS(tbl_SeqLib[PCR prodct (µl) to add (exact)],tbl_SeqLib[Column],tbl_SeqLib[[#This Row],[Column]]),1),"")</f>
        <v/>
      </c>
      <c r="P55" s="31" t="str">
        <f>IF(LEN(tbl_SeqLib[[#This Row],[PCR '[DNA'] (ng / µl)]])&gt;0,ROUNDUP(AVERAGEIFS(tbl_SeqLib[PCR prodct (µl) to add (exact)],tbl_SeqLib[Column],tbl_SeqLib[[#This Row],[Column]]),1),"")</f>
        <v/>
      </c>
      <c r="Q55" s="3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3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31" t="str">
        <f>IF(LEN(tbl_SeqLib[[#This Row],[Max vol for col]])=0,"",tbl_SeqLib[[#This Row],[Max vol for col]])</f>
        <v/>
      </c>
      <c r="T55" s="31" t="str">
        <f>IF(LEN(tbl_SeqLib[[#This Row],[PCR '[DNA'] (ng / µl)]])&gt;0,AVERAGE(tbl_SeqLib[PCR prodct (µl) to add (exact)]),"")</f>
        <v/>
      </c>
      <c r="U55" s="31" t="str">
        <f>IF(LEN(tbl_SeqLib[[#This Row],[PCR '[DNA'] (ng / µl)]])&gt;0,MAX(tbl_SeqLib[PCR prodct (µl) to add (exact)]),"")</f>
        <v/>
      </c>
      <c r="V55" s="31" t="str" cm="1">
        <f t="array" ref="V5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5" s="72"/>
      <c r="Y5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5" s="45" t="str">
        <f>IF(ISBLANK(tbl_SeqLib[[#This Row],[sWGA Identifier]]),"",CONCATENATE(exp_id,"_",tbl_SeqLib[[#This Row],[Well]]))</f>
        <v/>
      </c>
    </row>
    <row r="56" spans="1:26" ht="15.75" customHeight="1" x14ac:dyDescent="0.3">
      <c r="A56" s="44">
        <v>54</v>
      </c>
      <c r="B56" s="79" t="str">
        <f>RIGHT(tbl_SeqLib[[#This Row],[Well]],LEN(tbl_SeqLib[[#This Row],[Well]])-1)</f>
        <v>7</v>
      </c>
      <c r="C56" s="32" t="s">
        <v>170</v>
      </c>
      <c r="D56" s="13"/>
      <c r="E56" s="15"/>
      <c r="F56" s="13"/>
      <c r="G56" s="26"/>
      <c r="H56" s="26"/>
      <c r="I56" s="26"/>
      <c r="J56" s="26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27" t="s">
        <v>171</v>
      </c>
      <c r="M5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31" t="str">
        <f>IF(LEN(tbl_SeqLib[[#This Row],[PCR '[DNA'] (ng / µl)]])&gt;0,ROUNDUP(_xlfn.MINIFS(tbl_SeqLib[PCR prodct (µl) to add (exact)],tbl_SeqLib[Column],tbl_SeqLib[[#This Row],[Column]]),1),"")</f>
        <v/>
      </c>
      <c r="O56" s="31" t="str">
        <f>IF(LEN(tbl_SeqLib[[#This Row],[PCR '[DNA'] (ng / µl)]])&gt;0,ROUNDDOWN(_xlfn.MAXIFS(tbl_SeqLib[PCR prodct (µl) to add (exact)],tbl_SeqLib[Column],tbl_SeqLib[[#This Row],[Column]]),1),"")</f>
        <v/>
      </c>
      <c r="P56" s="31" t="str">
        <f>IF(LEN(tbl_SeqLib[[#This Row],[PCR '[DNA'] (ng / µl)]])&gt;0,ROUNDUP(AVERAGEIFS(tbl_SeqLib[PCR prodct (µl) to add (exact)],tbl_SeqLib[Column],tbl_SeqLib[[#This Row],[Column]]),1),"")</f>
        <v/>
      </c>
      <c r="Q56" s="3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3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31" t="str">
        <f>IF(LEN(tbl_SeqLib[[#This Row],[Max vol for col]])=0,"",tbl_SeqLib[[#This Row],[Max vol for col]])</f>
        <v/>
      </c>
      <c r="T56" s="31" t="str">
        <f>IF(LEN(tbl_SeqLib[[#This Row],[PCR '[DNA'] (ng / µl)]])&gt;0,AVERAGE(tbl_SeqLib[PCR prodct (µl) to add (exact)]),"")</f>
        <v/>
      </c>
      <c r="U56" s="31" t="str">
        <f>IF(LEN(tbl_SeqLib[[#This Row],[PCR '[DNA'] (ng / µl)]])&gt;0,MAX(tbl_SeqLib[PCR prodct (µl) to add (exact)]),"")</f>
        <v/>
      </c>
      <c r="V56" s="31" t="str" cm="1">
        <f t="array" ref="V5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6" s="72"/>
      <c r="Y5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6" s="45" t="str">
        <f>IF(ISBLANK(tbl_SeqLib[[#This Row],[sWGA Identifier]]),"",CONCATENATE(exp_id,"_",tbl_SeqLib[[#This Row],[Well]]))</f>
        <v/>
      </c>
    </row>
    <row r="57" spans="1:26" ht="15.75" customHeight="1" x14ac:dyDescent="0.3">
      <c r="A57" s="44">
        <v>55</v>
      </c>
      <c r="B57" s="79" t="str">
        <f>RIGHT(tbl_SeqLib[[#This Row],[Well]],LEN(tbl_SeqLib[[#This Row],[Well]])-1)</f>
        <v>7</v>
      </c>
      <c r="C57" s="32" t="s">
        <v>172</v>
      </c>
      <c r="D57" s="13"/>
      <c r="E57" s="15"/>
      <c r="F57" s="13"/>
      <c r="G57" s="26"/>
      <c r="H57" s="26"/>
      <c r="I57" s="26"/>
      <c r="J57" s="26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27" t="s">
        <v>173</v>
      </c>
      <c r="M5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31" t="str">
        <f>IF(LEN(tbl_SeqLib[[#This Row],[PCR '[DNA'] (ng / µl)]])&gt;0,ROUNDUP(_xlfn.MINIFS(tbl_SeqLib[PCR prodct (µl) to add (exact)],tbl_SeqLib[Column],tbl_SeqLib[[#This Row],[Column]]),1),"")</f>
        <v/>
      </c>
      <c r="O57" s="31" t="str">
        <f>IF(LEN(tbl_SeqLib[[#This Row],[PCR '[DNA'] (ng / µl)]])&gt;0,ROUNDDOWN(_xlfn.MAXIFS(tbl_SeqLib[PCR prodct (µl) to add (exact)],tbl_SeqLib[Column],tbl_SeqLib[[#This Row],[Column]]),1),"")</f>
        <v/>
      </c>
      <c r="P57" s="31" t="str">
        <f>IF(LEN(tbl_SeqLib[[#This Row],[PCR '[DNA'] (ng / µl)]])&gt;0,ROUNDUP(AVERAGEIFS(tbl_SeqLib[PCR prodct (µl) to add (exact)],tbl_SeqLib[Column],tbl_SeqLib[[#This Row],[Column]]),1),"")</f>
        <v/>
      </c>
      <c r="Q57" s="3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3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31" t="str">
        <f>IF(LEN(tbl_SeqLib[[#This Row],[Max vol for col]])=0,"",tbl_SeqLib[[#This Row],[Max vol for col]])</f>
        <v/>
      </c>
      <c r="T57" s="31" t="str">
        <f>IF(LEN(tbl_SeqLib[[#This Row],[PCR '[DNA'] (ng / µl)]])&gt;0,AVERAGE(tbl_SeqLib[PCR prodct (µl) to add (exact)]),"")</f>
        <v/>
      </c>
      <c r="U57" s="31" t="str">
        <f>IF(LEN(tbl_SeqLib[[#This Row],[PCR '[DNA'] (ng / µl)]])&gt;0,MAX(tbl_SeqLib[PCR prodct (µl) to add (exact)]),"")</f>
        <v/>
      </c>
      <c r="V57" s="31" t="str" cm="1">
        <f t="array" ref="V5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7" s="72"/>
      <c r="Y5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7" s="45" t="str">
        <f>IF(ISBLANK(tbl_SeqLib[[#This Row],[sWGA Identifier]]),"",CONCATENATE(exp_id,"_",tbl_SeqLib[[#This Row],[Well]]))</f>
        <v/>
      </c>
    </row>
    <row r="58" spans="1:26" ht="15.75" customHeight="1" thickBot="1" x14ac:dyDescent="0.35">
      <c r="A58" s="46">
        <v>56</v>
      </c>
      <c r="B58" s="80" t="str">
        <f>RIGHT(tbl_SeqLib[[#This Row],[Well]],LEN(tbl_SeqLib[[#This Row],[Well]])-1)</f>
        <v>7</v>
      </c>
      <c r="C58" s="55" t="s">
        <v>174</v>
      </c>
      <c r="D58" s="48"/>
      <c r="E58" s="49"/>
      <c r="F58" s="48"/>
      <c r="G58" s="50"/>
      <c r="H58" s="50"/>
      <c r="I58" s="50"/>
      <c r="J58" s="50"/>
      <c r="K58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52" t="s">
        <v>175</v>
      </c>
      <c r="M58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53" t="str">
        <f>IF(LEN(tbl_SeqLib[[#This Row],[PCR '[DNA'] (ng / µl)]])&gt;0,ROUNDUP(_xlfn.MINIFS(tbl_SeqLib[PCR prodct (µl) to add (exact)],tbl_SeqLib[Column],tbl_SeqLib[[#This Row],[Column]]),1),"")</f>
        <v/>
      </c>
      <c r="O58" s="53" t="str">
        <f>IF(LEN(tbl_SeqLib[[#This Row],[PCR '[DNA'] (ng / µl)]])&gt;0,ROUNDDOWN(_xlfn.MAXIFS(tbl_SeqLib[PCR prodct (µl) to add (exact)],tbl_SeqLib[Column],tbl_SeqLib[[#This Row],[Column]]),1),"")</f>
        <v/>
      </c>
      <c r="P58" s="53" t="str">
        <f>IF(LEN(tbl_SeqLib[[#This Row],[PCR '[DNA'] (ng / µl)]])&gt;0,ROUNDUP(AVERAGEIFS(tbl_SeqLib[PCR prodct (µl) to add (exact)],tbl_SeqLib[Column],tbl_SeqLib[[#This Row],[Column]]),1),"")</f>
        <v/>
      </c>
      <c r="Q58" s="53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53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53" t="str">
        <f>IF(LEN(tbl_SeqLib[[#This Row],[Max vol for col]])=0,"",tbl_SeqLib[[#This Row],[Max vol for col]])</f>
        <v/>
      </c>
      <c r="T58" s="53" t="str">
        <f>IF(LEN(tbl_SeqLib[[#This Row],[PCR '[DNA'] (ng / µl)]])&gt;0,AVERAGE(tbl_SeqLib[PCR prodct (µl) to add (exact)]),"")</f>
        <v/>
      </c>
      <c r="U58" s="53" t="str">
        <f>IF(LEN(tbl_SeqLib[[#This Row],[PCR '[DNA'] (ng / µl)]])&gt;0,MAX(tbl_SeqLib[PCR prodct (µl) to add (exact)]),"")</f>
        <v/>
      </c>
      <c r="V58" s="53" t="str" cm="1">
        <f t="array" ref="V5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8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8" s="73"/>
      <c r="Y58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8" s="54" t="str">
        <f>IF(ISBLANK(tbl_SeqLib[[#This Row],[sWGA Identifier]]),"",CONCATENATE(exp_id,"_",tbl_SeqLib[[#This Row],[Well]]))</f>
        <v/>
      </c>
    </row>
    <row r="59" spans="1:26" ht="15.75" customHeight="1" x14ac:dyDescent="0.3">
      <c r="A59" s="37">
        <v>57</v>
      </c>
      <c r="B59" s="81" t="str">
        <f>RIGHT(tbl_SeqLib[[#This Row],[Well]],LEN(tbl_SeqLib[[#This Row],[Well]])-1)</f>
        <v>8</v>
      </c>
      <c r="C59" s="38" t="s">
        <v>176</v>
      </c>
      <c r="D59" s="39"/>
      <c r="E59" s="41"/>
      <c r="F59" s="39"/>
      <c r="G59" s="39"/>
      <c r="H59" s="39"/>
      <c r="I59" s="39"/>
      <c r="J59" s="39"/>
      <c r="K59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41" t="s">
        <v>177</v>
      </c>
      <c r="M59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42" t="str">
        <f>IF(LEN(tbl_SeqLib[[#This Row],[PCR '[DNA'] (ng / µl)]])&gt;0,ROUNDUP(_xlfn.MINIFS(tbl_SeqLib[PCR prodct (µl) to add (exact)],tbl_SeqLib[Column],tbl_SeqLib[[#This Row],[Column]]),1),"")</f>
        <v/>
      </c>
      <c r="O59" s="42" t="str">
        <f>IF(LEN(tbl_SeqLib[[#This Row],[PCR '[DNA'] (ng / µl)]])&gt;0,ROUNDDOWN(_xlfn.MAXIFS(tbl_SeqLib[PCR prodct (µl) to add (exact)],tbl_SeqLib[Column],tbl_SeqLib[[#This Row],[Column]]),1),"")</f>
        <v/>
      </c>
      <c r="P59" s="42" t="str">
        <f>IF(LEN(tbl_SeqLib[[#This Row],[PCR '[DNA'] (ng / µl)]])&gt;0,ROUNDUP(AVERAGEIFS(tbl_SeqLib[PCR prodct (µl) to add (exact)],tbl_SeqLib[Column],tbl_SeqLib[[#This Row],[Column]]),1),"")</f>
        <v/>
      </c>
      <c r="Q59" s="42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42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42" t="str">
        <f>IF(LEN(tbl_SeqLib[[#This Row],[Max vol for col]])=0,"",tbl_SeqLib[[#This Row],[Max vol for col]])</f>
        <v/>
      </c>
      <c r="T59" s="42" t="str">
        <f>IF(LEN(tbl_SeqLib[[#This Row],[PCR '[DNA'] (ng / µl)]])&gt;0,AVERAGE(tbl_SeqLib[PCR prodct (µl) to add (exact)]),"")</f>
        <v/>
      </c>
      <c r="U59" s="42" t="str">
        <f>IF(LEN(tbl_SeqLib[[#This Row],[PCR '[DNA'] (ng / µl)]])&gt;0,MAX(tbl_SeqLib[PCR prodct (µl) to add (exact)]),"")</f>
        <v/>
      </c>
      <c r="V59" s="42" t="str" cm="1">
        <f t="array" ref="V5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9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9" s="69"/>
      <c r="Y59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9" s="43" t="str">
        <f>IF(ISBLANK(tbl_SeqLib[[#This Row],[sWGA Identifier]]),"",CONCATENATE(exp_id,"_",tbl_SeqLib[[#This Row],[Well]]))</f>
        <v/>
      </c>
    </row>
    <row r="60" spans="1:26" ht="15.75" customHeight="1" x14ac:dyDescent="0.3">
      <c r="A60" s="44">
        <v>58</v>
      </c>
      <c r="B60" s="79" t="str">
        <f>RIGHT(tbl_SeqLib[[#This Row],[Well]],LEN(tbl_SeqLib[[#This Row],[Well]])-1)</f>
        <v>8</v>
      </c>
      <c r="C60" s="32" t="s">
        <v>178</v>
      </c>
      <c r="D60" s="13"/>
      <c r="E60" s="15"/>
      <c r="F60" s="13"/>
      <c r="G60" s="26"/>
      <c r="H60" s="26"/>
      <c r="I60" s="26"/>
      <c r="J60" s="26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27" t="s">
        <v>179</v>
      </c>
      <c r="M6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31" t="str">
        <f>IF(LEN(tbl_SeqLib[[#This Row],[PCR '[DNA'] (ng / µl)]])&gt;0,ROUNDUP(_xlfn.MINIFS(tbl_SeqLib[PCR prodct (µl) to add (exact)],tbl_SeqLib[Column],tbl_SeqLib[[#This Row],[Column]]),1),"")</f>
        <v/>
      </c>
      <c r="O60" s="31" t="str">
        <f>IF(LEN(tbl_SeqLib[[#This Row],[PCR '[DNA'] (ng / µl)]])&gt;0,ROUNDDOWN(_xlfn.MAXIFS(tbl_SeqLib[PCR prodct (µl) to add (exact)],tbl_SeqLib[Column],tbl_SeqLib[[#This Row],[Column]]),1),"")</f>
        <v/>
      </c>
      <c r="P60" s="31" t="str">
        <f>IF(LEN(tbl_SeqLib[[#This Row],[PCR '[DNA'] (ng / µl)]])&gt;0,ROUNDUP(AVERAGEIFS(tbl_SeqLib[PCR prodct (µl) to add (exact)],tbl_SeqLib[Column],tbl_SeqLib[[#This Row],[Column]]),1),"")</f>
        <v/>
      </c>
      <c r="Q60" s="3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3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31" t="str">
        <f>IF(LEN(tbl_SeqLib[[#This Row],[Max vol for col]])=0,"",tbl_SeqLib[[#This Row],[Max vol for col]])</f>
        <v/>
      </c>
      <c r="T60" s="31" t="str">
        <f>IF(LEN(tbl_SeqLib[[#This Row],[PCR '[DNA'] (ng / µl)]])&gt;0,AVERAGE(tbl_SeqLib[PCR prodct (µl) to add (exact)]),"")</f>
        <v/>
      </c>
      <c r="U60" s="31" t="str">
        <f>IF(LEN(tbl_SeqLib[[#This Row],[PCR '[DNA'] (ng / µl)]])&gt;0,MAX(tbl_SeqLib[PCR prodct (µl) to add (exact)]),"")</f>
        <v/>
      </c>
      <c r="V60" s="31" t="str" cm="1">
        <f t="array" ref="V6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0" s="72"/>
      <c r="Y6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0" s="45" t="str">
        <f>IF(ISBLANK(tbl_SeqLib[[#This Row],[sWGA Identifier]]),"",CONCATENATE(exp_id,"_",tbl_SeqLib[[#This Row],[Well]]))</f>
        <v/>
      </c>
    </row>
    <row r="61" spans="1:26" ht="15.75" customHeight="1" x14ac:dyDescent="0.3">
      <c r="A61" s="44">
        <v>59</v>
      </c>
      <c r="B61" s="79" t="str">
        <f>RIGHT(tbl_SeqLib[[#This Row],[Well]],LEN(tbl_SeqLib[[#This Row],[Well]])-1)</f>
        <v>8</v>
      </c>
      <c r="C61" s="32" t="s">
        <v>180</v>
      </c>
      <c r="D61" s="13"/>
      <c r="E61" s="15"/>
      <c r="F61" s="13"/>
      <c r="G61" s="26"/>
      <c r="H61" s="26"/>
      <c r="I61" s="26"/>
      <c r="J61" s="26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27" t="s">
        <v>181</v>
      </c>
      <c r="M6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31" t="str">
        <f>IF(LEN(tbl_SeqLib[[#This Row],[PCR '[DNA'] (ng / µl)]])&gt;0,ROUNDUP(_xlfn.MINIFS(tbl_SeqLib[PCR prodct (µl) to add (exact)],tbl_SeqLib[Column],tbl_SeqLib[[#This Row],[Column]]),1),"")</f>
        <v/>
      </c>
      <c r="O61" s="31" t="str">
        <f>IF(LEN(tbl_SeqLib[[#This Row],[PCR '[DNA'] (ng / µl)]])&gt;0,ROUNDDOWN(_xlfn.MAXIFS(tbl_SeqLib[PCR prodct (µl) to add (exact)],tbl_SeqLib[Column],tbl_SeqLib[[#This Row],[Column]]),1),"")</f>
        <v/>
      </c>
      <c r="P61" s="31" t="str">
        <f>IF(LEN(tbl_SeqLib[[#This Row],[PCR '[DNA'] (ng / µl)]])&gt;0,ROUNDUP(AVERAGEIFS(tbl_SeqLib[PCR prodct (µl) to add (exact)],tbl_SeqLib[Column],tbl_SeqLib[[#This Row],[Column]]),1),"")</f>
        <v/>
      </c>
      <c r="Q61" s="3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3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31" t="str">
        <f>IF(LEN(tbl_SeqLib[[#This Row],[Max vol for col]])=0,"",tbl_SeqLib[[#This Row],[Max vol for col]])</f>
        <v/>
      </c>
      <c r="T61" s="31" t="str">
        <f>IF(LEN(tbl_SeqLib[[#This Row],[PCR '[DNA'] (ng / µl)]])&gt;0,AVERAGE(tbl_SeqLib[PCR prodct (µl) to add (exact)]),"")</f>
        <v/>
      </c>
      <c r="U61" s="31" t="str">
        <f>IF(LEN(tbl_SeqLib[[#This Row],[PCR '[DNA'] (ng / µl)]])&gt;0,MAX(tbl_SeqLib[PCR prodct (µl) to add (exact)]),"")</f>
        <v/>
      </c>
      <c r="V61" s="31" t="str" cm="1">
        <f t="array" ref="V6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1" s="72"/>
      <c r="Y6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1" s="45" t="str">
        <f>IF(ISBLANK(tbl_SeqLib[[#This Row],[sWGA Identifier]]),"",CONCATENATE(exp_id,"_",tbl_SeqLib[[#This Row],[Well]]))</f>
        <v/>
      </c>
    </row>
    <row r="62" spans="1:26" ht="15.75" customHeight="1" x14ac:dyDescent="0.3">
      <c r="A62" s="44">
        <v>60</v>
      </c>
      <c r="B62" s="79" t="str">
        <f>RIGHT(tbl_SeqLib[[#This Row],[Well]],LEN(tbl_SeqLib[[#This Row],[Well]])-1)</f>
        <v>8</v>
      </c>
      <c r="C62" s="32" t="s">
        <v>182</v>
      </c>
      <c r="D62" s="13"/>
      <c r="E62" s="15"/>
      <c r="F62" s="13"/>
      <c r="G62" s="26"/>
      <c r="H62" s="26"/>
      <c r="I62" s="26"/>
      <c r="J62" s="26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27" t="s">
        <v>183</v>
      </c>
      <c r="M6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31" t="str">
        <f>IF(LEN(tbl_SeqLib[[#This Row],[PCR '[DNA'] (ng / µl)]])&gt;0,ROUNDUP(_xlfn.MINIFS(tbl_SeqLib[PCR prodct (µl) to add (exact)],tbl_SeqLib[Column],tbl_SeqLib[[#This Row],[Column]]),1),"")</f>
        <v/>
      </c>
      <c r="O62" s="31" t="str">
        <f>IF(LEN(tbl_SeqLib[[#This Row],[PCR '[DNA'] (ng / µl)]])&gt;0,ROUNDDOWN(_xlfn.MAXIFS(tbl_SeqLib[PCR prodct (µl) to add (exact)],tbl_SeqLib[Column],tbl_SeqLib[[#This Row],[Column]]),1),"")</f>
        <v/>
      </c>
      <c r="P62" s="31" t="str">
        <f>IF(LEN(tbl_SeqLib[[#This Row],[PCR '[DNA'] (ng / µl)]])&gt;0,ROUNDUP(AVERAGEIFS(tbl_SeqLib[PCR prodct (µl) to add (exact)],tbl_SeqLib[Column],tbl_SeqLib[[#This Row],[Column]]),1),"")</f>
        <v/>
      </c>
      <c r="Q62" s="3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3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31" t="str">
        <f>IF(LEN(tbl_SeqLib[[#This Row],[Max vol for col]])=0,"",tbl_SeqLib[[#This Row],[Max vol for col]])</f>
        <v/>
      </c>
      <c r="T62" s="31" t="str">
        <f>IF(LEN(tbl_SeqLib[[#This Row],[PCR '[DNA'] (ng / µl)]])&gt;0,AVERAGE(tbl_SeqLib[PCR prodct (µl) to add (exact)]),"")</f>
        <v/>
      </c>
      <c r="U62" s="31" t="str">
        <f>IF(LEN(tbl_SeqLib[[#This Row],[PCR '[DNA'] (ng / µl)]])&gt;0,MAX(tbl_SeqLib[PCR prodct (µl) to add (exact)]),"")</f>
        <v/>
      </c>
      <c r="V62" s="31" t="str" cm="1">
        <f t="array" ref="V6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2" s="72"/>
      <c r="Y6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2" s="45" t="str">
        <f>IF(ISBLANK(tbl_SeqLib[[#This Row],[sWGA Identifier]]),"",CONCATENATE(exp_id,"_",tbl_SeqLib[[#This Row],[Well]]))</f>
        <v/>
      </c>
    </row>
    <row r="63" spans="1:26" ht="15.75" customHeight="1" x14ac:dyDescent="0.3">
      <c r="A63" s="44">
        <v>61</v>
      </c>
      <c r="B63" s="79" t="str">
        <f>RIGHT(tbl_SeqLib[[#This Row],[Well]],LEN(tbl_SeqLib[[#This Row],[Well]])-1)</f>
        <v>8</v>
      </c>
      <c r="C63" s="32" t="s">
        <v>184</v>
      </c>
      <c r="D63" s="13"/>
      <c r="E63" s="15"/>
      <c r="F63" s="13"/>
      <c r="G63" s="26"/>
      <c r="H63" s="26"/>
      <c r="I63" s="26"/>
      <c r="J63" s="26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27" t="s">
        <v>185</v>
      </c>
      <c r="M6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31" t="str">
        <f>IF(LEN(tbl_SeqLib[[#This Row],[PCR '[DNA'] (ng / µl)]])&gt;0,ROUNDUP(_xlfn.MINIFS(tbl_SeqLib[PCR prodct (µl) to add (exact)],tbl_SeqLib[Column],tbl_SeqLib[[#This Row],[Column]]),1),"")</f>
        <v/>
      </c>
      <c r="O63" s="31" t="str">
        <f>IF(LEN(tbl_SeqLib[[#This Row],[PCR '[DNA'] (ng / µl)]])&gt;0,ROUNDDOWN(_xlfn.MAXIFS(tbl_SeqLib[PCR prodct (µl) to add (exact)],tbl_SeqLib[Column],tbl_SeqLib[[#This Row],[Column]]),1),"")</f>
        <v/>
      </c>
      <c r="P63" s="31" t="str">
        <f>IF(LEN(tbl_SeqLib[[#This Row],[PCR '[DNA'] (ng / µl)]])&gt;0,ROUNDUP(AVERAGEIFS(tbl_SeqLib[PCR prodct (µl) to add (exact)],tbl_SeqLib[Column],tbl_SeqLib[[#This Row],[Column]]),1),"")</f>
        <v/>
      </c>
      <c r="Q63" s="3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3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31" t="str">
        <f>IF(LEN(tbl_SeqLib[[#This Row],[Max vol for col]])=0,"",tbl_SeqLib[[#This Row],[Max vol for col]])</f>
        <v/>
      </c>
      <c r="T63" s="31" t="str">
        <f>IF(LEN(tbl_SeqLib[[#This Row],[PCR '[DNA'] (ng / µl)]])&gt;0,AVERAGE(tbl_SeqLib[PCR prodct (µl) to add (exact)]),"")</f>
        <v/>
      </c>
      <c r="U63" s="31" t="str">
        <f>IF(LEN(tbl_SeqLib[[#This Row],[PCR '[DNA'] (ng / µl)]])&gt;0,MAX(tbl_SeqLib[PCR prodct (µl) to add (exact)]),"")</f>
        <v/>
      </c>
      <c r="V63" s="31" t="str" cm="1">
        <f t="array" ref="V6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3" s="72"/>
      <c r="Y6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3" s="45" t="str">
        <f>IF(ISBLANK(tbl_SeqLib[[#This Row],[sWGA Identifier]]),"",CONCATENATE(exp_id,"_",tbl_SeqLib[[#This Row],[Well]]))</f>
        <v/>
      </c>
    </row>
    <row r="64" spans="1:26" ht="15.75" customHeight="1" x14ac:dyDescent="0.3">
      <c r="A64" s="44">
        <v>62</v>
      </c>
      <c r="B64" s="79" t="str">
        <f>RIGHT(tbl_SeqLib[[#This Row],[Well]],LEN(tbl_SeqLib[[#This Row],[Well]])-1)</f>
        <v>8</v>
      </c>
      <c r="C64" s="32" t="s">
        <v>186</v>
      </c>
      <c r="D64" s="13"/>
      <c r="E64" s="15"/>
      <c r="F64" s="13"/>
      <c r="G64" s="26"/>
      <c r="H64" s="26"/>
      <c r="I64" s="26"/>
      <c r="J64" s="26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27" t="s">
        <v>187</v>
      </c>
      <c r="M6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31" t="str">
        <f>IF(LEN(tbl_SeqLib[[#This Row],[PCR '[DNA'] (ng / µl)]])&gt;0,ROUNDUP(_xlfn.MINIFS(tbl_SeqLib[PCR prodct (µl) to add (exact)],tbl_SeqLib[Column],tbl_SeqLib[[#This Row],[Column]]),1),"")</f>
        <v/>
      </c>
      <c r="O64" s="31" t="str">
        <f>IF(LEN(tbl_SeqLib[[#This Row],[PCR '[DNA'] (ng / µl)]])&gt;0,ROUNDDOWN(_xlfn.MAXIFS(tbl_SeqLib[PCR prodct (µl) to add (exact)],tbl_SeqLib[Column],tbl_SeqLib[[#This Row],[Column]]),1),"")</f>
        <v/>
      </c>
      <c r="P64" s="31" t="str">
        <f>IF(LEN(tbl_SeqLib[[#This Row],[PCR '[DNA'] (ng / µl)]])&gt;0,ROUNDUP(AVERAGEIFS(tbl_SeqLib[PCR prodct (µl) to add (exact)],tbl_SeqLib[Column],tbl_SeqLib[[#This Row],[Column]]),1),"")</f>
        <v/>
      </c>
      <c r="Q64" s="3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3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31" t="str">
        <f>IF(LEN(tbl_SeqLib[[#This Row],[Max vol for col]])=0,"",tbl_SeqLib[[#This Row],[Max vol for col]])</f>
        <v/>
      </c>
      <c r="T64" s="31" t="str">
        <f>IF(LEN(tbl_SeqLib[[#This Row],[PCR '[DNA'] (ng / µl)]])&gt;0,AVERAGE(tbl_SeqLib[PCR prodct (µl) to add (exact)]),"")</f>
        <v/>
      </c>
      <c r="U64" s="31" t="str">
        <f>IF(LEN(tbl_SeqLib[[#This Row],[PCR '[DNA'] (ng / µl)]])&gt;0,MAX(tbl_SeqLib[PCR prodct (µl) to add (exact)]),"")</f>
        <v/>
      </c>
      <c r="V64" s="31" t="str" cm="1">
        <f t="array" ref="V6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4" s="72"/>
      <c r="Y6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4" s="45" t="str">
        <f>IF(ISBLANK(tbl_SeqLib[[#This Row],[sWGA Identifier]]),"",CONCATENATE(exp_id,"_",tbl_SeqLib[[#This Row],[Well]]))</f>
        <v/>
      </c>
    </row>
    <row r="65" spans="1:26" ht="15.75" customHeight="1" x14ac:dyDescent="0.3">
      <c r="A65" s="44">
        <v>63</v>
      </c>
      <c r="B65" s="79" t="str">
        <f>RIGHT(tbl_SeqLib[[#This Row],[Well]],LEN(tbl_SeqLib[[#This Row],[Well]])-1)</f>
        <v>8</v>
      </c>
      <c r="C65" s="32" t="s">
        <v>188</v>
      </c>
      <c r="D65" s="13"/>
      <c r="E65" s="15"/>
      <c r="F65" s="13"/>
      <c r="G65" s="26"/>
      <c r="H65" s="26"/>
      <c r="I65" s="26"/>
      <c r="J65" s="26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27" t="s">
        <v>189</v>
      </c>
      <c r="M6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31" t="str">
        <f>IF(LEN(tbl_SeqLib[[#This Row],[PCR '[DNA'] (ng / µl)]])&gt;0,ROUNDUP(_xlfn.MINIFS(tbl_SeqLib[PCR prodct (µl) to add (exact)],tbl_SeqLib[Column],tbl_SeqLib[[#This Row],[Column]]),1),"")</f>
        <v/>
      </c>
      <c r="O65" s="31" t="str">
        <f>IF(LEN(tbl_SeqLib[[#This Row],[PCR '[DNA'] (ng / µl)]])&gt;0,ROUNDDOWN(_xlfn.MAXIFS(tbl_SeqLib[PCR prodct (µl) to add (exact)],tbl_SeqLib[Column],tbl_SeqLib[[#This Row],[Column]]),1),"")</f>
        <v/>
      </c>
      <c r="P65" s="31" t="str">
        <f>IF(LEN(tbl_SeqLib[[#This Row],[PCR '[DNA'] (ng / µl)]])&gt;0,ROUNDUP(AVERAGEIFS(tbl_SeqLib[PCR prodct (µl) to add (exact)],tbl_SeqLib[Column],tbl_SeqLib[[#This Row],[Column]]),1),"")</f>
        <v/>
      </c>
      <c r="Q65" s="3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3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31" t="str">
        <f>IF(LEN(tbl_SeqLib[[#This Row],[Max vol for col]])=0,"",tbl_SeqLib[[#This Row],[Max vol for col]])</f>
        <v/>
      </c>
      <c r="T65" s="31" t="str">
        <f>IF(LEN(tbl_SeqLib[[#This Row],[PCR '[DNA'] (ng / µl)]])&gt;0,AVERAGE(tbl_SeqLib[PCR prodct (µl) to add (exact)]),"")</f>
        <v/>
      </c>
      <c r="U65" s="31" t="str">
        <f>IF(LEN(tbl_SeqLib[[#This Row],[PCR '[DNA'] (ng / µl)]])&gt;0,MAX(tbl_SeqLib[PCR prodct (µl) to add (exact)]),"")</f>
        <v/>
      </c>
      <c r="V65" s="31" t="str" cm="1">
        <f t="array" ref="V6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5" s="72"/>
      <c r="Y6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5" s="45" t="str">
        <f>IF(ISBLANK(tbl_SeqLib[[#This Row],[sWGA Identifier]]),"",CONCATENATE(exp_id,"_",tbl_SeqLib[[#This Row],[Well]]))</f>
        <v/>
      </c>
    </row>
    <row r="66" spans="1:26" ht="15.75" customHeight="1" thickBot="1" x14ac:dyDescent="0.35">
      <c r="A66" s="46">
        <v>64</v>
      </c>
      <c r="B66" s="80" t="str">
        <f>RIGHT(tbl_SeqLib[[#This Row],[Well]],LEN(tbl_SeqLib[[#This Row],[Well]])-1)</f>
        <v>8</v>
      </c>
      <c r="C66" s="55" t="s">
        <v>190</v>
      </c>
      <c r="D66" s="48"/>
      <c r="E66" s="49"/>
      <c r="F66" s="48"/>
      <c r="G66" s="50"/>
      <c r="H66" s="50"/>
      <c r="I66" s="50"/>
      <c r="J66" s="50"/>
      <c r="K66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52" t="s">
        <v>191</v>
      </c>
      <c r="M66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53" t="str">
        <f>IF(LEN(tbl_SeqLib[[#This Row],[PCR '[DNA'] (ng / µl)]])&gt;0,ROUNDUP(_xlfn.MINIFS(tbl_SeqLib[PCR prodct (µl) to add (exact)],tbl_SeqLib[Column],tbl_SeqLib[[#This Row],[Column]]),1),"")</f>
        <v/>
      </c>
      <c r="O66" s="53" t="str">
        <f>IF(LEN(tbl_SeqLib[[#This Row],[PCR '[DNA'] (ng / µl)]])&gt;0,ROUNDDOWN(_xlfn.MAXIFS(tbl_SeqLib[PCR prodct (µl) to add (exact)],tbl_SeqLib[Column],tbl_SeqLib[[#This Row],[Column]]),1),"")</f>
        <v/>
      </c>
      <c r="P66" s="53" t="str">
        <f>IF(LEN(tbl_SeqLib[[#This Row],[PCR '[DNA'] (ng / µl)]])&gt;0,ROUNDUP(AVERAGEIFS(tbl_SeqLib[PCR prodct (µl) to add (exact)],tbl_SeqLib[Column],tbl_SeqLib[[#This Row],[Column]]),1),"")</f>
        <v/>
      </c>
      <c r="Q66" s="53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53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53" t="str">
        <f>IF(LEN(tbl_SeqLib[[#This Row],[Max vol for col]])=0,"",tbl_SeqLib[[#This Row],[Max vol for col]])</f>
        <v/>
      </c>
      <c r="T66" s="53" t="str">
        <f>IF(LEN(tbl_SeqLib[[#This Row],[PCR '[DNA'] (ng / µl)]])&gt;0,AVERAGE(tbl_SeqLib[PCR prodct (µl) to add (exact)]),"")</f>
        <v/>
      </c>
      <c r="U66" s="53" t="str">
        <f>IF(LEN(tbl_SeqLib[[#This Row],[PCR '[DNA'] (ng / µl)]])&gt;0,MAX(tbl_SeqLib[PCR prodct (µl) to add (exact)]),"")</f>
        <v/>
      </c>
      <c r="V66" s="53" t="str" cm="1">
        <f t="array" ref="V6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6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6" s="73"/>
      <c r="Y66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6" s="54" t="str">
        <f>IF(ISBLANK(tbl_SeqLib[[#This Row],[sWGA Identifier]]),"",CONCATENATE(exp_id,"_",tbl_SeqLib[[#This Row],[Well]]))</f>
        <v/>
      </c>
    </row>
    <row r="67" spans="1:26" ht="15.75" customHeight="1" x14ac:dyDescent="0.3">
      <c r="A67" s="37">
        <v>65</v>
      </c>
      <c r="B67" s="81" t="str">
        <f>RIGHT(tbl_SeqLib[[#This Row],[Well]],LEN(tbl_SeqLib[[#This Row],[Well]])-1)</f>
        <v>9</v>
      </c>
      <c r="C67" s="38" t="s">
        <v>192</v>
      </c>
      <c r="D67" s="39"/>
      <c r="E67" s="41"/>
      <c r="F67" s="39"/>
      <c r="G67" s="39"/>
      <c r="H67" s="39"/>
      <c r="I67" s="39"/>
      <c r="J67" s="39"/>
      <c r="K67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41" t="s">
        <v>193</v>
      </c>
      <c r="M67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42" t="str">
        <f>IF(LEN(tbl_SeqLib[[#This Row],[PCR '[DNA'] (ng / µl)]])&gt;0,ROUNDUP(_xlfn.MINIFS(tbl_SeqLib[PCR prodct (µl) to add (exact)],tbl_SeqLib[Column],tbl_SeqLib[[#This Row],[Column]]),1),"")</f>
        <v/>
      </c>
      <c r="O67" s="42" t="str">
        <f>IF(LEN(tbl_SeqLib[[#This Row],[PCR '[DNA'] (ng / µl)]])&gt;0,ROUNDDOWN(_xlfn.MAXIFS(tbl_SeqLib[PCR prodct (µl) to add (exact)],tbl_SeqLib[Column],tbl_SeqLib[[#This Row],[Column]]),1),"")</f>
        <v/>
      </c>
      <c r="P67" s="42" t="str">
        <f>IF(LEN(tbl_SeqLib[[#This Row],[PCR '[DNA'] (ng / µl)]])&gt;0,ROUNDUP(AVERAGEIFS(tbl_SeqLib[PCR prodct (µl) to add (exact)],tbl_SeqLib[Column],tbl_SeqLib[[#This Row],[Column]]),1),"")</f>
        <v/>
      </c>
      <c r="Q67" s="42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42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42" t="str">
        <f>IF(LEN(tbl_SeqLib[[#This Row],[Max vol for col]])=0,"",tbl_SeqLib[[#This Row],[Max vol for col]])</f>
        <v/>
      </c>
      <c r="T67" s="42" t="str">
        <f>IF(LEN(tbl_SeqLib[[#This Row],[PCR '[DNA'] (ng / µl)]])&gt;0,AVERAGE(tbl_SeqLib[PCR prodct (µl) to add (exact)]),"")</f>
        <v/>
      </c>
      <c r="U67" s="42" t="str">
        <f>IF(LEN(tbl_SeqLib[[#This Row],[PCR '[DNA'] (ng / µl)]])&gt;0,MAX(tbl_SeqLib[PCR prodct (µl) to add (exact)]),"")</f>
        <v/>
      </c>
      <c r="V67" s="42" t="str" cm="1">
        <f t="array" ref="V6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7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7" s="69"/>
      <c r="Y67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7" s="43" t="str">
        <f>IF(ISBLANK(tbl_SeqLib[[#This Row],[sWGA Identifier]]),"",CONCATENATE(exp_id,"_",tbl_SeqLib[[#This Row],[Well]]))</f>
        <v/>
      </c>
    </row>
    <row r="68" spans="1:26" ht="15.75" customHeight="1" x14ac:dyDescent="0.3">
      <c r="A68" s="44">
        <v>66</v>
      </c>
      <c r="B68" s="79" t="str">
        <f>RIGHT(tbl_SeqLib[[#This Row],[Well]],LEN(tbl_SeqLib[[#This Row],[Well]])-1)</f>
        <v>9</v>
      </c>
      <c r="C68" s="32" t="s">
        <v>194</v>
      </c>
      <c r="D68" s="13"/>
      <c r="E68" s="15"/>
      <c r="F68" s="13"/>
      <c r="G68" s="26"/>
      <c r="H68" s="26"/>
      <c r="I68" s="26"/>
      <c r="J68" s="26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27" t="s">
        <v>195</v>
      </c>
      <c r="M6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31" t="str">
        <f>IF(LEN(tbl_SeqLib[[#This Row],[PCR '[DNA'] (ng / µl)]])&gt;0,ROUNDUP(_xlfn.MINIFS(tbl_SeqLib[PCR prodct (µl) to add (exact)],tbl_SeqLib[Column],tbl_SeqLib[[#This Row],[Column]]),1),"")</f>
        <v/>
      </c>
      <c r="O68" s="31" t="str">
        <f>IF(LEN(tbl_SeqLib[[#This Row],[PCR '[DNA'] (ng / µl)]])&gt;0,ROUNDDOWN(_xlfn.MAXIFS(tbl_SeqLib[PCR prodct (µl) to add (exact)],tbl_SeqLib[Column],tbl_SeqLib[[#This Row],[Column]]),1),"")</f>
        <v/>
      </c>
      <c r="P68" s="31" t="str">
        <f>IF(LEN(tbl_SeqLib[[#This Row],[PCR '[DNA'] (ng / µl)]])&gt;0,ROUNDUP(AVERAGEIFS(tbl_SeqLib[PCR prodct (µl) to add (exact)],tbl_SeqLib[Column],tbl_SeqLib[[#This Row],[Column]]),1),"")</f>
        <v/>
      </c>
      <c r="Q68" s="3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3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31" t="str">
        <f>IF(LEN(tbl_SeqLib[[#This Row],[Max vol for col]])=0,"",tbl_SeqLib[[#This Row],[Max vol for col]])</f>
        <v/>
      </c>
      <c r="T68" s="31" t="str">
        <f>IF(LEN(tbl_SeqLib[[#This Row],[PCR '[DNA'] (ng / µl)]])&gt;0,AVERAGE(tbl_SeqLib[PCR prodct (µl) to add (exact)]),"")</f>
        <v/>
      </c>
      <c r="U68" s="31" t="str">
        <f>IF(LEN(tbl_SeqLib[[#This Row],[PCR '[DNA'] (ng / µl)]])&gt;0,MAX(tbl_SeqLib[PCR prodct (µl) to add (exact)]),"")</f>
        <v/>
      </c>
      <c r="V68" s="31" t="str" cm="1">
        <f t="array" ref="V6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8" s="72"/>
      <c r="Y6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8" s="45" t="str">
        <f>IF(ISBLANK(tbl_SeqLib[[#This Row],[sWGA Identifier]]),"",CONCATENATE(exp_id,"_",tbl_SeqLib[[#This Row],[Well]]))</f>
        <v/>
      </c>
    </row>
    <row r="69" spans="1:26" ht="15.75" customHeight="1" x14ac:dyDescent="0.3">
      <c r="A69" s="44">
        <v>67</v>
      </c>
      <c r="B69" s="79" t="str">
        <f>RIGHT(tbl_SeqLib[[#This Row],[Well]],LEN(tbl_SeqLib[[#This Row],[Well]])-1)</f>
        <v>9</v>
      </c>
      <c r="C69" s="32" t="s">
        <v>196</v>
      </c>
      <c r="D69" s="13"/>
      <c r="E69" s="15"/>
      <c r="F69" s="13"/>
      <c r="G69" s="26"/>
      <c r="H69" s="26"/>
      <c r="I69" s="26"/>
      <c r="J69" s="26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27" t="s">
        <v>197</v>
      </c>
      <c r="M6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31" t="str">
        <f>IF(LEN(tbl_SeqLib[[#This Row],[PCR '[DNA'] (ng / µl)]])&gt;0,ROUNDUP(_xlfn.MINIFS(tbl_SeqLib[PCR prodct (µl) to add (exact)],tbl_SeqLib[Column],tbl_SeqLib[[#This Row],[Column]]),1),"")</f>
        <v/>
      </c>
      <c r="O69" s="31" t="str">
        <f>IF(LEN(tbl_SeqLib[[#This Row],[PCR '[DNA'] (ng / µl)]])&gt;0,ROUNDDOWN(_xlfn.MAXIFS(tbl_SeqLib[PCR prodct (µl) to add (exact)],tbl_SeqLib[Column],tbl_SeqLib[[#This Row],[Column]]),1),"")</f>
        <v/>
      </c>
      <c r="P69" s="31" t="str">
        <f>IF(LEN(tbl_SeqLib[[#This Row],[PCR '[DNA'] (ng / µl)]])&gt;0,ROUNDUP(AVERAGEIFS(tbl_SeqLib[PCR prodct (µl) to add (exact)],tbl_SeqLib[Column],tbl_SeqLib[[#This Row],[Column]]),1),"")</f>
        <v/>
      </c>
      <c r="Q69" s="3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3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31" t="str">
        <f>IF(LEN(tbl_SeqLib[[#This Row],[Max vol for col]])=0,"",tbl_SeqLib[[#This Row],[Max vol for col]])</f>
        <v/>
      </c>
      <c r="T69" s="31" t="str">
        <f>IF(LEN(tbl_SeqLib[[#This Row],[PCR '[DNA'] (ng / µl)]])&gt;0,AVERAGE(tbl_SeqLib[PCR prodct (µl) to add (exact)]),"")</f>
        <v/>
      </c>
      <c r="U69" s="31" t="str">
        <f>IF(LEN(tbl_SeqLib[[#This Row],[PCR '[DNA'] (ng / µl)]])&gt;0,MAX(tbl_SeqLib[PCR prodct (µl) to add (exact)]),"")</f>
        <v/>
      </c>
      <c r="V69" s="31" t="str" cm="1">
        <f t="array" ref="V6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9" s="72"/>
      <c r="Y6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9" s="45" t="str">
        <f>IF(ISBLANK(tbl_SeqLib[[#This Row],[sWGA Identifier]]),"",CONCATENATE(exp_id,"_",tbl_SeqLib[[#This Row],[Well]]))</f>
        <v/>
      </c>
    </row>
    <row r="70" spans="1:26" ht="15.75" customHeight="1" x14ac:dyDescent="0.3">
      <c r="A70" s="44">
        <v>68</v>
      </c>
      <c r="B70" s="79" t="str">
        <f>RIGHT(tbl_SeqLib[[#This Row],[Well]],LEN(tbl_SeqLib[[#This Row],[Well]])-1)</f>
        <v>9</v>
      </c>
      <c r="C70" s="32" t="s">
        <v>198</v>
      </c>
      <c r="D70" s="13"/>
      <c r="E70" s="15"/>
      <c r="F70" s="13"/>
      <c r="G70" s="26"/>
      <c r="H70" s="26"/>
      <c r="I70" s="26"/>
      <c r="J70" s="26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27" t="s">
        <v>199</v>
      </c>
      <c r="M7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31" t="str">
        <f>IF(LEN(tbl_SeqLib[[#This Row],[PCR '[DNA'] (ng / µl)]])&gt;0,ROUNDUP(_xlfn.MINIFS(tbl_SeqLib[PCR prodct (µl) to add (exact)],tbl_SeqLib[Column],tbl_SeqLib[[#This Row],[Column]]),1),"")</f>
        <v/>
      </c>
      <c r="O70" s="31" t="str">
        <f>IF(LEN(tbl_SeqLib[[#This Row],[PCR '[DNA'] (ng / µl)]])&gt;0,ROUNDDOWN(_xlfn.MAXIFS(tbl_SeqLib[PCR prodct (µl) to add (exact)],tbl_SeqLib[Column],tbl_SeqLib[[#This Row],[Column]]),1),"")</f>
        <v/>
      </c>
      <c r="P70" s="31" t="str">
        <f>IF(LEN(tbl_SeqLib[[#This Row],[PCR '[DNA'] (ng / µl)]])&gt;0,ROUNDUP(AVERAGEIFS(tbl_SeqLib[PCR prodct (µl) to add (exact)],tbl_SeqLib[Column],tbl_SeqLib[[#This Row],[Column]]),1),"")</f>
        <v/>
      </c>
      <c r="Q70" s="3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3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31" t="str">
        <f>IF(LEN(tbl_SeqLib[[#This Row],[Max vol for col]])=0,"",tbl_SeqLib[[#This Row],[Max vol for col]])</f>
        <v/>
      </c>
      <c r="T70" s="31" t="str">
        <f>IF(LEN(tbl_SeqLib[[#This Row],[PCR '[DNA'] (ng / µl)]])&gt;0,AVERAGE(tbl_SeqLib[PCR prodct (µl) to add (exact)]),"")</f>
        <v/>
      </c>
      <c r="U70" s="31" t="str">
        <f>IF(LEN(tbl_SeqLib[[#This Row],[PCR '[DNA'] (ng / µl)]])&gt;0,MAX(tbl_SeqLib[PCR prodct (µl) to add (exact)]),"")</f>
        <v/>
      </c>
      <c r="V70" s="31" t="str" cm="1">
        <f t="array" ref="V7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0" s="72"/>
      <c r="Y7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0" s="45" t="str">
        <f>IF(ISBLANK(tbl_SeqLib[[#This Row],[sWGA Identifier]]),"",CONCATENATE(exp_id,"_",tbl_SeqLib[[#This Row],[Well]]))</f>
        <v/>
      </c>
    </row>
    <row r="71" spans="1:26" ht="15.75" customHeight="1" x14ac:dyDescent="0.3">
      <c r="A71" s="44">
        <v>69</v>
      </c>
      <c r="B71" s="79" t="str">
        <f>RIGHT(tbl_SeqLib[[#This Row],[Well]],LEN(tbl_SeqLib[[#This Row],[Well]])-1)</f>
        <v>9</v>
      </c>
      <c r="C71" s="32" t="s">
        <v>200</v>
      </c>
      <c r="D71" s="13"/>
      <c r="E71" s="15"/>
      <c r="F71" s="13"/>
      <c r="G71" s="26"/>
      <c r="H71" s="26"/>
      <c r="I71" s="26"/>
      <c r="J71" s="26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27" t="s">
        <v>201</v>
      </c>
      <c r="M7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31" t="str">
        <f>IF(LEN(tbl_SeqLib[[#This Row],[PCR '[DNA'] (ng / µl)]])&gt;0,ROUNDUP(_xlfn.MINIFS(tbl_SeqLib[PCR prodct (µl) to add (exact)],tbl_SeqLib[Column],tbl_SeqLib[[#This Row],[Column]]),1),"")</f>
        <v/>
      </c>
      <c r="O71" s="31" t="str">
        <f>IF(LEN(tbl_SeqLib[[#This Row],[PCR '[DNA'] (ng / µl)]])&gt;0,ROUNDDOWN(_xlfn.MAXIFS(tbl_SeqLib[PCR prodct (µl) to add (exact)],tbl_SeqLib[Column],tbl_SeqLib[[#This Row],[Column]]),1),"")</f>
        <v/>
      </c>
      <c r="P71" s="31" t="str">
        <f>IF(LEN(tbl_SeqLib[[#This Row],[PCR '[DNA'] (ng / µl)]])&gt;0,ROUNDUP(AVERAGEIFS(tbl_SeqLib[PCR prodct (µl) to add (exact)],tbl_SeqLib[Column],tbl_SeqLib[[#This Row],[Column]]),1),"")</f>
        <v/>
      </c>
      <c r="Q71" s="3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3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31" t="str">
        <f>IF(LEN(tbl_SeqLib[[#This Row],[Max vol for col]])=0,"",tbl_SeqLib[[#This Row],[Max vol for col]])</f>
        <v/>
      </c>
      <c r="T71" s="31" t="str">
        <f>IF(LEN(tbl_SeqLib[[#This Row],[PCR '[DNA'] (ng / µl)]])&gt;0,AVERAGE(tbl_SeqLib[PCR prodct (µl) to add (exact)]),"")</f>
        <v/>
      </c>
      <c r="U71" s="31" t="str">
        <f>IF(LEN(tbl_SeqLib[[#This Row],[PCR '[DNA'] (ng / µl)]])&gt;0,MAX(tbl_SeqLib[PCR prodct (µl) to add (exact)]),"")</f>
        <v/>
      </c>
      <c r="V71" s="31" t="str" cm="1">
        <f t="array" ref="V7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1" s="72"/>
      <c r="Y7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1" s="45" t="str">
        <f>IF(ISBLANK(tbl_SeqLib[[#This Row],[sWGA Identifier]]),"",CONCATENATE(exp_id,"_",tbl_SeqLib[[#This Row],[Well]]))</f>
        <v/>
      </c>
    </row>
    <row r="72" spans="1:26" ht="15.75" customHeight="1" x14ac:dyDescent="0.3">
      <c r="A72" s="44">
        <v>70</v>
      </c>
      <c r="B72" s="79" t="str">
        <f>RIGHT(tbl_SeqLib[[#This Row],[Well]],LEN(tbl_SeqLib[[#This Row],[Well]])-1)</f>
        <v>9</v>
      </c>
      <c r="C72" s="32" t="s">
        <v>202</v>
      </c>
      <c r="D72" s="13"/>
      <c r="E72" s="15"/>
      <c r="F72" s="13"/>
      <c r="G72" s="26"/>
      <c r="H72" s="26"/>
      <c r="I72" s="26"/>
      <c r="J72" s="26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27" t="s">
        <v>203</v>
      </c>
      <c r="M7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31" t="str">
        <f>IF(LEN(tbl_SeqLib[[#This Row],[PCR '[DNA'] (ng / µl)]])&gt;0,ROUNDUP(_xlfn.MINIFS(tbl_SeqLib[PCR prodct (µl) to add (exact)],tbl_SeqLib[Column],tbl_SeqLib[[#This Row],[Column]]),1),"")</f>
        <v/>
      </c>
      <c r="O72" s="31" t="str">
        <f>IF(LEN(tbl_SeqLib[[#This Row],[PCR '[DNA'] (ng / µl)]])&gt;0,ROUNDDOWN(_xlfn.MAXIFS(tbl_SeqLib[PCR prodct (µl) to add (exact)],tbl_SeqLib[Column],tbl_SeqLib[[#This Row],[Column]]),1),"")</f>
        <v/>
      </c>
      <c r="P72" s="31" t="str">
        <f>IF(LEN(tbl_SeqLib[[#This Row],[PCR '[DNA'] (ng / µl)]])&gt;0,ROUNDUP(AVERAGEIFS(tbl_SeqLib[PCR prodct (µl) to add (exact)],tbl_SeqLib[Column],tbl_SeqLib[[#This Row],[Column]]),1),"")</f>
        <v/>
      </c>
      <c r="Q72" s="3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3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31" t="str">
        <f>IF(LEN(tbl_SeqLib[[#This Row],[Max vol for col]])=0,"",tbl_SeqLib[[#This Row],[Max vol for col]])</f>
        <v/>
      </c>
      <c r="T72" s="31" t="str">
        <f>IF(LEN(tbl_SeqLib[[#This Row],[PCR '[DNA'] (ng / µl)]])&gt;0,AVERAGE(tbl_SeqLib[PCR prodct (µl) to add (exact)]),"")</f>
        <v/>
      </c>
      <c r="U72" s="31" t="str">
        <f>IF(LEN(tbl_SeqLib[[#This Row],[PCR '[DNA'] (ng / µl)]])&gt;0,MAX(tbl_SeqLib[PCR prodct (µl) to add (exact)]),"")</f>
        <v/>
      </c>
      <c r="V72" s="31" t="str" cm="1">
        <f t="array" ref="V7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2" s="72"/>
      <c r="Y7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2" s="45" t="str">
        <f>IF(ISBLANK(tbl_SeqLib[[#This Row],[sWGA Identifier]]),"",CONCATENATE(exp_id,"_",tbl_SeqLib[[#This Row],[Well]]))</f>
        <v/>
      </c>
    </row>
    <row r="73" spans="1:26" ht="15.75" customHeight="1" x14ac:dyDescent="0.3">
      <c r="A73" s="44">
        <v>71</v>
      </c>
      <c r="B73" s="79" t="str">
        <f>RIGHT(tbl_SeqLib[[#This Row],[Well]],LEN(tbl_SeqLib[[#This Row],[Well]])-1)</f>
        <v>9</v>
      </c>
      <c r="C73" s="32" t="s">
        <v>204</v>
      </c>
      <c r="D73" s="13"/>
      <c r="E73" s="15"/>
      <c r="F73" s="13"/>
      <c r="G73" s="26"/>
      <c r="H73" s="26"/>
      <c r="I73" s="26"/>
      <c r="J73" s="26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27" t="s">
        <v>205</v>
      </c>
      <c r="M7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31" t="str">
        <f>IF(LEN(tbl_SeqLib[[#This Row],[PCR '[DNA'] (ng / µl)]])&gt;0,ROUNDUP(_xlfn.MINIFS(tbl_SeqLib[PCR prodct (µl) to add (exact)],tbl_SeqLib[Column],tbl_SeqLib[[#This Row],[Column]]),1),"")</f>
        <v/>
      </c>
      <c r="O73" s="31" t="str">
        <f>IF(LEN(tbl_SeqLib[[#This Row],[PCR '[DNA'] (ng / µl)]])&gt;0,ROUNDDOWN(_xlfn.MAXIFS(tbl_SeqLib[PCR prodct (µl) to add (exact)],tbl_SeqLib[Column],tbl_SeqLib[[#This Row],[Column]]),1),"")</f>
        <v/>
      </c>
      <c r="P73" s="31" t="str">
        <f>IF(LEN(tbl_SeqLib[[#This Row],[PCR '[DNA'] (ng / µl)]])&gt;0,ROUNDUP(AVERAGEIFS(tbl_SeqLib[PCR prodct (µl) to add (exact)],tbl_SeqLib[Column],tbl_SeqLib[[#This Row],[Column]]),1),"")</f>
        <v/>
      </c>
      <c r="Q73" s="3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3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31" t="str">
        <f>IF(LEN(tbl_SeqLib[[#This Row],[Max vol for col]])=0,"",tbl_SeqLib[[#This Row],[Max vol for col]])</f>
        <v/>
      </c>
      <c r="T73" s="31" t="str">
        <f>IF(LEN(tbl_SeqLib[[#This Row],[PCR '[DNA'] (ng / µl)]])&gt;0,AVERAGE(tbl_SeqLib[PCR prodct (µl) to add (exact)]),"")</f>
        <v/>
      </c>
      <c r="U73" s="31" t="str">
        <f>IF(LEN(tbl_SeqLib[[#This Row],[PCR '[DNA'] (ng / µl)]])&gt;0,MAX(tbl_SeqLib[PCR prodct (µl) to add (exact)]),"")</f>
        <v/>
      </c>
      <c r="V73" s="31" t="str" cm="1">
        <f t="array" ref="V7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3" s="72"/>
      <c r="Y7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3" s="45" t="str">
        <f>IF(ISBLANK(tbl_SeqLib[[#This Row],[sWGA Identifier]]),"",CONCATENATE(exp_id,"_",tbl_SeqLib[[#This Row],[Well]]))</f>
        <v/>
      </c>
    </row>
    <row r="74" spans="1:26" ht="15.75" customHeight="1" thickBot="1" x14ac:dyDescent="0.35">
      <c r="A74" s="46">
        <v>72</v>
      </c>
      <c r="B74" s="80" t="str">
        <f>RIGHT(tbl_SeqLib[[#This Row],[Well]],LEN(tbl_SeqLib[[#This Row],[Well]])-1)</f>
        <v>9</v>
      </c>
      <c r="C74" s="55" t="s">
        <v>206</v>
      </c>
      <c r="D74" s="48"/>
      <c r="E74" s="49"/>
      <c r="F74" s="48"/>
      <c r="G74" s="50"/>
      <c r="H74" s="50"/>
      <c r="I74" s="50"/>
      <c r="J74" s="50"/>
      <c r="K74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52" t="s">
        <v>207</v>
      </c>
      <c r="M74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53" t="str">
        <f>IF(LEN(tbl_SeqLib[[#This Row],[PCR '[DNA'] (ng / µl)]])&gt;0,ROUNDUP(_xlfn.MINIFS(tbl_SeqLib[PCR prodct (µl) to add (exact)],tbl_SeqLib[Column],tbl_SeqLib[[#This Row],[Column]]),1),"")</f>
        <v/>
      </c>
      <c r="O74" s="53" t="str">
        <f>IF(LEN(tbl_SeqLib[[#This Row],[PCR '[DNA'] (ng / µl)]])&gt;0,ROUNDDOWN(_xlfn.MAXIFS(tbl_SeqLib[PCR prodct (µl) to add (exact)],tbl_SeqLib[Column],tbl_SeqLib[[#This Row],[Column]]),1),"")</f>
        <v/>
      </c>
      <c r="P74" s="53" t="str">
        <f>IF(LEN(tbl_SeqLib[[#This Row],[PCR '[DNA'] (ng / µl)]])&gt;0,ROUNDUP(AVERAGEIFS(tbl_SeqLib[PCR prodct (µl) to add (exact)],tbl_SeqLib[Column],tbl_SeqLib[[#This Row],[Column]]),1),"")</f>
        <v/>
      </c>
      <c r="Q74" s="53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53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53" t="str">
        <f>IF(LEN(tbl_SeqLib[[#This Row],[Max vol for col]])=0,"",tbl_SeqLib[[#This Row],[Max vol for col]])</f>
        <v/>
      </c>
      <c r="T74" s="53" t="str">
        <f>IF(LEN(tbl_SeqLib[[#This Row],[PCR '[DNA'] (ng / µl)]])&gt;0,AVERAGE(tbl_SeqLib[PCR prodct (µl) to add (exact)]),"")</f>
        <v/>
      </c>
      <c r="U74" s="53" t="str">
        <f>IF(LEN(tbl_SeqLib[[#This Row],[PCR '[DNA'] (ng / µl)]])&gt;0,MAX(tbl_SeqLib[PCR prodct (µl) to add (exact)]),"")</f>
        <v/>
      </c>
      <c r="V74" s="53" t="str" cm="1">
        <f t="array" ref="V7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4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4" s="73"/>
      <c r="Y74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4" s="54" t="str">
        <f>IF(ISBLANK(tbl_SeqLib[[#This Row],[sWGA Identifier]]),"",CONCATENATE(exp_id,"_",tbl_SeqLib[[#This Row],[Well]]))</f>
        <v/>
      </c>
    </row>
    <row r="75" spans="1:26" ht="15.75" customHeight="1" x14ac:dyDescent="0.3">
      <c r="A75" s="37">
        <v>73</v>
      </c>
      <c r="B75" s="81" t="str">
        <f>RIGHT(tbl_SeqLib[[#This Row],[Well]],LEN(tbl_SeqLib[[#This Row],[Well]])-1)</f>
        <v>10</v>
      </c>
      <c r="C75" s="38" t="s">
        <v>208</v>
      </c>
      <c r="D75" s="39"/>
      <c r="E75" s="41"/>
      <c r="F75" s="39"/>
      <c r="G75" s="39"/>
      <c r="H75" s="39"/>
      <c r="I75" s="39"/>
      <c r="J75" s="39"/>
      <c r="K75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41" t="s">
        <v>209</v>
      </c>
      <c r="M75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42" t="str">
        <f>IF(LEN(tbl_SeqLib[[#This Row],[PCR '[DNA'] (ng / µl)]])&gt;0,ROUNDUP(_xlfn.MINIFS(tbl_SeqLib[PCR prodct (µl) to add (exact)],tbl_SeqLib[Column],tbl_SeqLib[[#This Row],[Column]]),1),"")</f>
        <v/>
      </c>
      <c r="O75" s="42" t="str">
        <f>IF(LEN(tbl_SeqLib[[#This Row],[PCR '[DNA'] (ng / µl)]])&gt;0,ROUNDDOWN(_xlfn.MAXIFS(tbl_SeqLib[PCR prodct (µl) to add (exact)],tbl_SeqLib[Column],tbl_SeqLib[[#This Row],[Column]]),1),"")</f>
        <v/>
      </c>
      <c r="P75" s="42" t="str">
        <f>IF(LEN(tbl_SeqLib[[#This Row],[PCR '[DNA'] (ng / µl)]])&gt;0,ROUNDUP(AVERAGEIFS(tbl_SeqLib[PCR prodct (µl) to add (exact)],tbl_SeqLib[Column],tbl_SeqLib[[#This Row],[Column]]),1),"")</f>
        <v/>
      </c>
      <c r="Q75" s="42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42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42" t="str">
        <f>IF(LEN(tbl_SeqLib[[#This Row],[Max vol for col]])=0,"",tbl_SeqLib[[#This Row],[Max vol for col]])</f>
        <v/>
      </c>
      <c r="T75" s="42" t="str">
        <f>IF(LEN(tbl_SeqLib[[#This Row],[PCR '[DNA'] (ng / µl)]])&gt;0,AVERAGE(tbl_SeqLib[PCR prodct (µl) to add (exact)]),"")</f>
        <v/>
      </c>
      <c r="U75" s="42" t="str">
        <f>IF(LEN(tbl_SeqLib[[#This Row],[PCR '[DNA'] (ng / µl)]])&gt;0,MAX(tbl_SeqLib[PCR prodct (µl) to add (exact)]),"")</f>
        <v/>
      </c>
      <c r="V75" s="42" t="str" cm="1">
        <f t="array" ref="V7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5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5" s="69"/>
      <c r="Y75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5" s="43" t="str">
        <f>IF(ISBLANK(tbl_SeqLib[[#This Row],[sWGA Identifier]]),"",CONCATENATE(exp_id,"_",tbl_SeqLib[[#This Row],[Well]]))</f>
        <v/>
      </c>
    </row>
    <row r="76" spans="1:26" ht="15.75" customHeight="1" x14ac:dyDescent="0.3">
      <c r="A76" s="44">
        <v>74</v>
      </c>
      <c r="B76" s="79" t="str">
        <f>RIGHT(tbl_SeqLib[[#This Row],[Well]],LEN(tbl_SeqLib[[#This Row],[Well]])-1)</f>
        <v>10</v>
      </c>
      <c r="C76" s="32" t="s">
        <v>210</v>
      </c>
      <c r="D76" s="13"/>
      <c r="E76" s="15"/>
      <c r="F76" s="13"/>
      <c r="G76" s="26"/>
      <c r="H76" s="26"/>
      <c r="I76" s="26"/>
      <c r="J76" s="26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27" t="s">
        <v>211</v>
      </c>
      <c r="M7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31" t="str">
        <f>IF(LEN(tbl_SeqLib[[#This Row],[PCR '[DNA'] (ng / µl)]])&gt;0,ROUNDUP(_xlfn.MINIFS(tbl_SeqLib[PCR prodct (µl) to add (exact)],tbl_SeqLib[Column],tbl_SeqLib[[#This Row],[Column]]),1),"")</f>
        <v/>
      </c>
      <c r="O76" s="31" t="str">
        <f>IF(LEN(tbl_SeqLib[[#This Row],[PCR '[DNA'] (ng / µl)]])&gt;0,ROUNDDOWN(_xlfn.MAXIFS(tbl_SeqLib[PCR prodct (µl) to add (exact)],tbl_SeqLib[Column],tbl_SeqLib[[#This Row],[Column]]),1),"")</f>
        <v/>
      </c>
      <c r="P76" s="31" t="str">
        <f>IF(LEN(tbl_SeqLib[[#This Row],[PCR '[DNA'] (ng / µl)]])&gt;0,ROUNDUP(AVERAGEIFS(tbl_SeqLib[PCR prodct (µl) to add (exact)],tbl_SeqLib[Column],tbl_SeqLib[[#This Row],[Column]]),1),"")</f>
        <v/>
      </c>
      <c r="Q76" s="3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3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31" t="str">
        <f>IF(LEN(tbl_SeqLib[[#This Row],[Max vol for col]])=0,"",tbl_SeqLib[[#This Row],[Max vol for col]])</f>
        <v/>
      </c>
      <c r="T76" s="31" t="str">
        <f>IF(LEN(tbl_SeqLib[[#This Row],[PCR '[DNA'] (ng / µl)]])&gt;0,AVERAGE(tbl_SeqLib[PCR prodct (µl) to add (exact)]),"")</f>
        <v/>
      </c>
      <c r="U76" s="31" t="str">
        <f>IF(LEN(tbl_SeqLib[[#This Row],[PCR '[DNA'] (ng / µl)]])&gt;0,MAX(tbl_SeqLib[PCR prodct (µl) to add (exact)]),"")</f>
        <v/>
      </c>
      <c r="V76" s="31" t="str" cm="1">
        <f t="array" ref="V7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6" s="72"/>
      <c r="Y7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6" s="45" t="str">
        <f>IF(ISBLANK(tbl_SeqLib[[#This Row],[sWGA Identifier]]),"",CONCATENATE(exp_id,"_",tbl_SeqLib[[#This Row],[Well]]))</f>
        <v/>
      </c>
    </row>
    <row r="77" spans="1:26" ht="15.75" customHeight="1" x14ac:dyDescent="0.3">
      <c r="A77" s="44">
        <v>75</v>
      </c>
      <c r="B77" s="79" t="str">
        <f>RIGHT(tbl_SeqLib[[#This Row],[Well]],LEN(tbl_SeqLib[[#This Row],[Well]])-1)</f>
        <v>10</v>
      </c>
      <c r="C77" s="32" t="s">
        <v>212</v>
      </c>
      <c r="D77" s="13"/>
      <c r="E77" s="15"/>
      <c r="F77" s="13"/>
      <c r="G77" s="26"/>
      <c r="H77" s="26"/>
      <c r="I77" s="26"/>
      <c r="J77" s="26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27" t="s">
        <v>213</v>
      </c>
      <c r="M7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31" t="str">
        <f>IF(LEN(tbl_SeqLib[[#This Row],[PCR '[DNA'] (ng / µl)]])&gt;0,ROUNDUP(_xlfn.MINIFS(tbl_SeqLib[PCR prodct (µl) to add (exact)],tbl_SeqLib[Column],tbl_SeqLib[[#This Row],[Column]]),1),"")</f>
        <v/>
      </c>
      <c r="O77" s="31" t="str">
        <f>IF(LEN(tbl_SeqLib[[#This Row],[PCR '[DNA'] (ng / µl)]])&gt;0,ROUNDDOWN(_xlfn.MAXIFS(tbl_SeqLib[PCR prodct (µl) to add (exact)],tbl_SeqLib[Column],tbl_SeqLib[[#This Row],[Column]]),1),"")</f>
        <v/>
      </c>
      <c r="P77" s="31" t="str">
        <f>IF(LEN(tbl_SeqLib[[#This Row],[PCR '[DNA'] (ng / µl)]])&gt;0,ROUNDUP(AVERAGEIFS(tbl_SeqLib[PCR prodct (µl) to add (exact)],tbl_SeqLib[Column],tbl_SeqLib[[#This Row],[Column]]),1),"")</f>
        <v/>
      </c>
      <c r="Q77" s="3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3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31" t="str">
        <f>IF(LEN(tbl_SeqLib[[#This Row],[Max vol for col]])=0,"",tbl_SeqLib[[#This Row],[Max vol for col]])</f>
        <v/>
      </c>
      <c r="T77" s="31" t="str">
        <f>IF(LEN(tbl_SeqLib[[#This Row],[PCR '[DNA'] (ng / µl)]])&gt;0,AVERAGE(tbl_SeqLib[PCR prodct (µl) to add (exact)]),"")</f>
        <v/>
      </c>
      <c r="U77" s="31" t="str">
        <f>IF(LEN(tbl_SeqLib[[#This Row],[PCR '[DNA'] (ng / µl)]])&gt;0,MAX(tbl_SeqLib[PCR prodct (µl) to add (exact)]),"")</f>
        <v/>
      </c>
      <c r="V77" s="31" t="str" cm="1">
        <f t="array" ref="V7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7" s="72"/>
      <c r="Y7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7" s="45" t="str">
        <f>IF(ISBLANK(tbl_SeqLib[[#This Row],[sWGA Identifier]]),"",CONCATENATE(exp_id,"_",tbl_SeqLib[[#This Row],[Well]]))</f>
        <v/>
      </c>
    </row>
    <row r="78" spans="1:26" ht="15.75" customHeight="1" x14ac:dyDescent="0.3">
      <c r="A78" s="44">
        <v>76</v>
      </c>
      <c r="B78" s="79" t="str">
        <f>RIGHT(tbl_SeqLib[[#This Row],[Well]],LEN(tbl_SeqLib[[#This Row],[Well]])-1)</f>
        <v>10</v>
      </c>
      <c r="C78" s="32" t="s">
        <v>214</v>
      </c>
      <c r="D78" s="13"/>
      <c r="E78" s="15"/>
      <c r="F78" s="13"/>
      <c r="G78" s="26"/>
      <c r="H78" s="26"/>
      <c r="I78" s="26"/>
      <c r="J78" s="26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27" t="s">
        <v>215</v>
      </c>
      <c r="M7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31" t="str">
        <f>IF(LEN(tbl_SeqLib[[#This Row],[PCR '[DNA'] (ng / µl)]])&gt;0,ROUNDUP(_xlfn.MINIFS(tbl_SeqLib[PCR prodct (µl) to add (exact)],tbl_SeqLib[Column],tbl_SeqLib[[#This Row],[Column]]),1),"")</f>
        <v/>
      </c>
      <c r="O78" s="31" t="str">
        <f>IF(LEN(tbl_SeqLib[[#This Row],[PCR '[DNA'] (ng / µl)]])&gt;0,ROUNDDOWN(_xlfn.MAXIFS(tbl_SeqLib[PCR prodct (µl) to add (exact)],tbl_SeqLib[Column],tbl_SeqLib[[#This Row],[Column]]),1),"")</f>
        <v/>
      </c>
      <c r="P78" s="31" t="str">
        <f>IF(LEN(tbl_SeqLib[[#This Row],[PCR '[DNA'] (ng / µl)]])&gt;0,ROUNDUP(AVERAGEIFS(tbl_SeqLib[PCR prodct (µl) to add (exact)],tbl_SeqLib[Column],tbl_SeqLib[[#This Row],[Column]]),1),"")</f>
        <v/>
      </c>
      <c r="Q78" s="3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3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31" t="str">
        <f>IF(LEN(tbl_SeqLib[[#This Row],[Max vol for col]])=0,"",tbl_SeqLib[[#This Row],[Max vol for col]])</f>
        <v/>
      </c>
      <c r="T78" s="31" t="str">
        <f>IF(LEN(tbl_SeqLib[[#This Row],[PCR '[DNA'] (ng / µl)]])&gt;0,AVERAGE(tbl_SeqLib[PCR prodct (µl) to add (exact)]),"")</f>
        <v/>
      </c>
      <c r="U78" s="31" t="str">
        <f>IF(LEN(tbl_SeqLib[[#This Row],[PCR '[DNA'] (ng / µl)]])&gt;0,MAX(tbl_SeqLib[PCR prodct (µl) to add (exact)]),"")</f>
        <v/>
      </c>
      <c r="V78" s="31" t="str" cm="1">
        <f t="array" ref="V7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8" s="72"/>
      <c r="Y7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8" s="45" t="str">
        <f>IF(ISBLANK(tbl_SeqLib[[#This Row],[sWGA Identifier]]),"",CONCATENATE(exp_id,"_",tbl_SeqLib[[#This Row],[Well]]))</f>
        <v/>
      </c>
    </row>
    <row r="79" spans="1:26" ht="15.75" customHeight="1" x14ac:dyDescent="0.3">
      <c r="A79" s="44">
        <v>77</v>
      </c>
      <c r="B79" s="79" t="str">
        <f>RIGHT(tbl_SeqLib[[#This Row],[Well]],LEN(tbl_SeqLib[[#This Row],[Well]])-1)</f>
        <v>10</v>
      </c>
      <c r="C79" s="32" t="s">
        <v>216</v>
      </c>
      <c r="D79" s="13"/>
      <c r="E79" s="15"/>
      <c r="F79" s="13"/>
      <c r="G79" s="26"/>
      <c r="H79" s="26"/>
      <c r="I79" s="26"/>
      <c r="J79" s="26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27" t="s">
        <v>217</v>
      </c>
      <c r="M7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31" t="str">
        <f>IF(LEN(tbl_SeqLib[[#This Row],[PCR '[DNA'] (ng / µl)]])&gt;0,ROUNDUP(_xlfn.MINIFS(tbl_SeqLib[PCR prodct (µl) to add (exact)],tbl_SeqLib[Column],tbl_SeqLib[[#This Row],[Column]]),1),"")</f>
        <v/>
      </c>
      <c r="O79" s="31" t="str">
        <f>IF(LEN(tbl_SeqLib[[#This Row],[PCR '[DNA'] (ng / µl)]])&gt;0,ROUNDDOWN(_xlfn.MAXIFS(tbl_SeqLib[PCR prodct (µl) to add (exact)],tbl_SeqLib[Column],tbl_SeqLib[[#This Row],[Column]]),1),"")</f>
        <v/>
      </c>
      <c r="P79" s="31" t="str">
        <f>IF(LEN(tbl_SeqLib[[#This Row],[PCR '[DNA'] (ng / µl)]])&gt;0,ROUNDUP(AVERAGEIFS(tbl_SeqLib[PCR prodct (µl) to add (exact)],tbl_SeqLib[Column],tbl_SeqLib[[#This Row],[Column]]),1),"")</f>
        <v/>
      </c>
      <c r="Q79" s="3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3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31" t="str">
        <f>IF(LEN(tbl_SeqLib[[#This Row],[Max vol for col]])=0,"",tbl_SeqLib[[#This Row],[Max vol for col]])</f>
        <v/>
      </c>
      <c r="T79" s="31" t="str">
        <f>IF(LEN(tbl_SeqLib[[#This Row],[PCR '[DNA'] (ng / µl)]])&gt;0,AVERAGE(tbl_SeqLib[PCR prodct (µl) to add (exact)]),"")</f>
        <v/>
      </c>
      <c r="U79" s="31" t="str">
        <f>IF(LEN(tbl_SeqLib[[#This Row],[PCR '[DNA'] (ng / µl)]])&gt;0,MAX(tbl_SeqLib[PCR prodct (µl) to add (exact)]),"")</f>
        <v/>
      </c>
      <c r="V79" s="31" t="str" cm="1">
        <f t="array" ref="V7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9" s="72"/>
      <c r="Y7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9" s="45" t="str">
        <f>IF(ISBLANK(tbl_SeqLib[[#This Row],[sWGA Identifier]]),"",CONCATENATE(exp_id,"_",tbl_SeqLib[[#This Row],[Well]]))</f>
        <v/>
      </c>
    </row>
    <row r="80" spans="1:26" ht="15.75" customHeight="1" x14ac:dyDescent="0.3">
      <c r="A80" s="44">
        <v>78</v>
      </c>
      <c r="B80" s="79" t="str">
        <f>RIGHT(tbl_SeqLib[[#This Row],[Well]],LEN(tbl_SeqLib[[#This Row],[Well]])-1)</f>
        <v>10</v>
      </c>
      <c r="C80" s="32" t="s">
        <v>218</v>
      </c>
      <c r="D80" s="13"/>
      <c r="E80" s="15"/>
      <c r="F80" s="13"/>
      <c r="G80" s="26"/>
      <c r="H80" s="26"/>
      <c r="I80" s="26"/>
      <c r="J80" s="26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27" t="s">
        <v>219</v>
      </c>
      <c r="M8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31" t="str">
        <f>IF(LEN(tbl_SeqLib[[#This Row],[PCR '[DNA'] (ng / µl)]])&gt;0,ROUNDUP(_xlfn.MINIFS(tbl_SeqLib[PCR prodct (µl) to add (exact)],tbl_SeqLib[Column],tbl_SeqLib[[#This Row],[Column]]),1),"")</f>
        <v/>
      </c>
      <c r="O80" s="31" t="str">
        <f>IF(LEN(tbl_SeqLib[[#This Row],[PCR '[DNA'] (ng / µl)]])&gt;0,ROUNDDOWN(_xlfn.MAXIFS(tbl_SeqLib[PCR prodct (µl) to add (exact)],tbl_SeqLib[Column],tbl_SeqLib[[#This Row],[Column]]),1),"")</f>
        <v/>
      </c>
      <c r="P80" s="31" t="str">
        <f>IF(LEN(tbl_SeqLib[[#This Row],[PCR '[DNA'] (ng / µl)]])&gt;0,ROUNDUP(AVERAGEIFS(tbl_SeqLib[PCR prodct (µl) to add (exact)],tbl_SeqLib[Column],tbl_SeqLib[[#This Row],[Column]]),1),"")</f>
        <v/>
      </c>
      <c r="Q80" s="3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3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31" t="str">
        <f>IF(LEN(tbl_SeqLib[[#This Row],[Max vol for col]])=0,"",tbl_SeqLib[[#This Row],[Max vol for col]])</f>
        <v/>
      </c>
      <c r="T80" s="31" t="str">
        <f>IF(LEN(tbl_SeqLib[[#This Row],[PCR '[DNA'] (ng / µl)]])&gt;0,AVERAGE(tbl_SeqLib[PCR prodct (µl) to add (exact)]),"")</f>
        <v/>
      </c>
      <c r="U80" s="31" t="str">
        <f>IF(LEN(tbl_SeqLib[[#This Row],[PCR '[DNA'] (ng / µl)]])&gt;0,MAX(tbl_SeqLib[PCR prodct (µl) to add (exact)]),"")</f>
        <v/>
      </c>
      <c r="V80" s="31" t="str" cm="1">
        <f t="array" ref="V8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0" s="72"/>
      <c r="Y8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0" s="45" t="str">
        <f>IF(ISBLANK(tbl_SeqLib[[#This Row],[sWGA Identifier]]),"",CONCATENATE(exp_id,"_",tbl_SeqLib[[#This Row],[Well]]))</f>
        <v/>
      </c>
    </row>
    <row r="81" spans="1:26" ht="15.75" customHeight="1" x14ac:dyDescent="0.3">
      <c r="A81" s="44">
        <v>79</v>
      </c>
      <c r="B81" s="79" t="str">
        <f>RIGHT(tbl_SeqLib[[#This Row],[Well]],LEN(tbl_SeqLib[[#This Row],[Well]])-1)</f>
        <v>10</v>
      </c>
      <c r="C81" s="32" t="s">
        <v>220</v>
      </c>
      <c r="D81" s="13"/>
      <c r="E81" s="15"/>
      <c r="F81" s="13"/>
      <c r="G81" s="26"/>
      <c r="H81" s="26"/>
      <c r="I81" s="26"/>
      <c r="J81" s="26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27" t="s">
        <v>221</v>
      </c>
      <c r="M8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31" t="str">
        <f>IF(LEN(tbl_SeqLib[[#This Row],[PCR '[DNA'] (ng / µl)]])&gt;0,ROUNDUP(_xlfn.MINIFS(tbl_SeqLib[PCR prodct (µl) to add (exact)],tbl_SeqLib[Column],tbl_SeqLib[[#This Row],[Column]]),1),"")</f>
        <v/>
      </c>
      <c r="O81" s="31" t="str">
        <f>IF(LEN(tbl_SeqLib[[#This Row],[PCR '[DNA'] (ng / µl)]])&gt;0,ROUNDDOWN(_xlfn.MAXIFS(tbl_SeqLib[PCR prodct (µl) to add (exact)],tbl_SeqLib[Column],tbl_SeqLib[[#This Row],[Column]]),1),"")</f>
        <v/>
      </c>
      <c r="P81" s="31" t="str">
        <f>IF(LEN(tbl_SeqLib[[#This Row],[PCR '[DNA'] (ng / µl)]])&gt;0,ROUNDUP(AVERAGEIFS(tbl_SeqLib[PCR prodct (µl) to add (exact)],tbl_SeqLib[Column],tbl_SeqLib[[#This Row],[Column]]),1),"")</f>
        <v/>
      </c>
      <c r="Q81" s="3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3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31" t="str">
        <f>IF(LEN(tbl_SeqLib[[#This Row],[Max vol for col]])=0,"",tbl_SeqLib[[#This Row],[Max vol for col]])</f>
        <v/>
      </c>
      <c r="T81" s="31" t="str">
        <f>IF(LEN(tbl_SeqLib[[#This Row],[PCR '[DNA'] (ng / µl)]])&gt;0,AVERAGE(tbl_SeqLib[PCR prodct (µl) to add (exact)]),"")</f>
        <v/>
      </c>
      <c r="U81" s="31" t="str">
        <f>IF(LEN(tbl_SeqLib[[#This Row],[PCR '[DNA'] (ng / µl)]])&gt;0,MAX(tbl_SeqLib[PCR prodct (µl) to add (exact)]),"")</f>
        <v/>
      </c>
      <c r="V81" s="31" t="str" cm="1">
        <f t="array" ref="V8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1" s="72"/>
      <c r="Y8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1" s="45" t="str">
        <f>IF(ISBLANK(tbl_SeqLib[[#This Row],[sWGA Identifier]]),"",CONCATENATE(exp_id,"_",tbl_SeqLib[[#This Row],[Well]]))</f>
        <v/>
      </c>
    </row>
    <row r="82" spans="1:26" ht="15.75" customHeight="1" thickBot="1" x14ac:dyDescent="0.35">
      <c r="A82" s="46">
        <v>80</v>
      </c>
      <c r="B82" s="80" t="str">
        <f>RIGHT(tbl_SeqLib[[#This Row],[Well]],LEN(tbl_SeqLib[[#This Row],[Well]])-1)</f>
        <v>10</v>
      </c>
      <c r="C82" s="55" t="s">
        <v>222</v>
      </c>
      <c r="D82" s="48"/>
      <c r="E82" s="49"/>
      <c r="F82" s="48"/>
      <c r="G82" s="50"/>
      <c r="H82" s="50"/>
      <c r="I82" s="50"/>
      <c r="J82" s="50"/>
      <c r="K82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52" t="s">
        <v>223</v>
      </c>
      <c r="M82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53" t="str">
        <f>IF(LEN(tbl_SeqLib[[#This Row],[PCR '[DNA'] (ng / µl)]])&gt;0,ROUNDUP(_xlfn.MINIFS(tbl_SeqLib[PCR prodct (µl) to add (exact)],tbl_SeqLib[Column],tbl_SeqLib[[#This Row],[Column]]),1),"")</f>
        <v/>
      </c>
      <c r="O82" s="53" t="str">
        <f>IF(LEN(tbl_SeqLib[[#This Row],[PCR '[DNA'] (ng / µl)]])&gt;0,ROUNDDOWN(_xlfn.MAXIFS(tbl_SeqLib[PCR prodct (µl) to add (exact)],tbl_SeqLib[Column],tbl_SeqLib[[#This Row],[Column]]),1),"")</f>
        <v/>
      </c>
      <c r="P82" s="53" t="str">
        <f>IF(LEN(tbl_SeqLib[[#This Row],[PCR '[DNA'] (ng / µl)]])&gt;0,ROUNDUP(AVERAGEIFS(tbl_SeqLib[PCR prodct (µl) to add (exact)],tbl_SeqLib[Column],tbl_SeqLib[[#This Row],[Column]]),1),"")</f>
        <v/>
      </c>
      <c r="Q82" s="53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53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53" t="str">
        <f>IF(LEN(tbl_SeqLib[[#This Row],[Max vol for col]])=0,"",tbl_SeqLib[[#This Row],[Max vol for col]])</f>
        <v/>
      </c>
      <c r="T82" s="53" t="str">
        <f>IF(LEN(tbl_SeqLib[[#This Row],[PCR '[DNA'] (ng / µl)]])&gt;0,AVERAGE(tbl_SeqLib[PCR prodct (µl) to add (exact)]),"")</f>
        <v/>
      </c>
      <c r="U82" s="53" t="str">
        <f>IF(LEN(tbl_SeqLib[[#This Row],[PCR '[DNA'] (ng / µl)]])&gt;0,MAX(tbl_SeqLib[PCR prodct (µl) to add (exact)]),"")</f>
        <v/>
      </c>
      <c r="V82" s="53" t="str" cm="1">
        <f t="array" ref="V8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2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2" s="73"/>
      <c r="Y82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2" s="54" t="str">
        <f>IF(ISBLANK(tbl_SeqLib[[#This Row],[sWGA Identifier]]),"",CONCATENATE(exp_id,"_",tbl_SeqLib[[#This Row],[Well]]))</f>
        <v/>
      </c>
    </row>
    <row r="83" spans="1:26" ht="15.75" customHeight="1" x14ac:dyDescent="0.3">
      <c r="A83" s="37">
        <v>81</v>
      </c>
      <c r="B83" s="81" t="str">
        <f>RIGHT(tbl_SeqLib[[#This Row],[Well]],LEN(tbl_SeqLib[[#This Row],[Well]])-1)</f>
        <v>11</v>
      </c>
      <c r="C83" s="38" t="s">
        <v>224</v>
      </c>
      <c r="D83" s="39"/>
      <c r="E83" s="41"/>
      <c r="F83" s="39"/>
      <c r="G83" s="39"/>
      <c r="H83" s="39"/>
      <c r="I83" s="39"/>
      <c r="J83" s="39"/>
      <c r="K83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41" t="s">
        <v>225</v>
      </c>
      <c r="M83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42" t="str">
        <f>IF(LEN(tbl_SeqLib[[#This Row],[PCR '[DNA'] (ng / µl)]])&gt;0,ROUNDUP(_xlfn.MINIFS(tbl_SeqLib[PCR prodct (µl) to add (exact)],tbl_SeqLib[Column],tbl_SeqLib[[#This Row],[Column]]),1),"")</f>
        <v/>
      </c>
      <c r="O83" s="42" t="str">
        <f>IF(LEN(tbl_SeqLib[[#This Row],[PCR '[DNA'] (ng / µl)]])&gt;0,ROUNDDOWN(_xlfn.MAXIFS(tbl_SeqLib[PCR prodct (µl) to add (exact)],tbl_SeqLib[Column],tbl_SeqLib[[#This Row],[Column]]),1),"")</f>
        <v/>
      </c>
      <c r="P83" s="42" t="str">
        <f>IF(LEN(tbl_SeqLib[[#This Row],[PCR '[DNA'] (ng / µl)]])&gt;0,ROUNDUP(AVERAGEIFS(tbl_SeqLib[PCR prodct (µl) to add (exact)],tbl_SeqLib[Column],tbl_SeqLib[[#This Row],[Column]]),1),"")</f>
        <v/>
      </c>
      <c r="Q83" s="42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42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42" t="str">
        <f>IF(LEN(tbl_SeqLib[[#This Row],[Max vol for col]])=0,"",tbl_SeqLib[[#This Row],[Max vol for col]])</f>
        <v/>
      </c>
      <c r="T83" s="42" t="str">
        <f>IF(LEN(tbl_SeqLib[[#This Row],[PCR '[DNA'] (ng / µl)]])&gt;0,AVERAGE(tbl_SeqLib[PCR prodct (µl) to add (exact)]),"")</f>
        <v/>
      </c>
      <c r="U83" s="42" t="str">
        <f>IF(LEN(tbl_SeqLib[[#This Row],[PCR '[DNA'] (ng / µl)]])&gt;0,MAX(tbl_SeqLib[PCR prodct (µl) to add (exact)]),"")</f>
        <v/>
      </c>
      <c r="V83" s="42" t="str" cm="1">
        <f t="array" ref="V8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3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3" s="69"/>
      <c r="Y83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3" s="43" t="str">
        <f>IF(ISBLANK(tbl_SeqLib[[#This Row],[sWGA Identifier]]),"",CONCATENATE(exp_id,"_",tbl_SeqLib[[#This Row],[Well]]))</f>
        <v/>
      </c>
    </row>
    <row r="84" spans="1:26" ht="15.75" customHeight="1" x14ac:dyDescent="0.3">
      <c r="A84" s="44">
        <v>82</v>
      </c>
      <c r="B84" s="79" t="str">
        <f>RIGHT(tbl_SeqLib[[#This Row],[Well]],LEN(tbl_SeqLib[[#This Row],[Well]])-1)</f>
        <v>11</v>
      </c>
      <c r="C84" s="32" t="s">
        <v>226</v>
      </c>
      <c r="D84" s="13"/>
      <c r="E84" s="15"/>
      <c r="F84" s="13"/>
      <c r="G84" s="26"/>
      <c r="H84" s="26"/>
      <c r="I84" s="26"/>
      <c r="J84" s="26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27" t="s">
        <v>227</v>
      </c>
      <c r="M8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31" t="str">
        <f>IF(LEN(tbl_SeqLib[[#This Row],[PCR '[DNA'] (ng / µl)]])&gt;0,ROUNDUP(_xlfn.MINIFS(tbl_SeqLib[PCR prodct (µl) to add (exact)],tbl_SeqLib[Column],tbl_SeqLib[[#This Row],[Column]]),1),"")</f>
        <v/>
      </c>
      <c r="O84" s="31" t="str">
        <f>IF(LEN(tbl_SeqLib[[#This Row],[PCR '[DNA'] (ng / µl)]])&gt;0,ROUNDDOWN(_xlfn.MAXIFS(tbl_SeqLib[PCR prodct (µl) to add (exact)],tbl_SeqLib[Column],tbl_SeqLib[[#This Row],[Column]]),1),"")</f>
        <v/>
      </c>
      <c r="P84" s="31" t="str">
        <f>IF(LEN(tbl_SeqLib[[#This Row],[PCR '[DNA'] (ng / µl)]])&gt;0,ROUNDUP(AVERAGEIFS(tbl_SeqLib[PCR prodct (µl) to add (exact)],tbl_SeqLib[Column],tbl_SeqLib[[#This Row],[Column]]),1),"")</f>
        <v/>
      </c>
      <c r="Q84" s="3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3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31" t="str">
        <f>IF(LEN(tbl_SeqLib[[#This Row],[Max vol for col]])=0,"",tbl_SeqLib[[#This Row],[Max vol for col]])</f>
        <v/>
      </c>
      <c r="T84" s="31" t="str">
        <f>IF(LEN(tbl_SeqLib[[#This Row],[PCR '[DNA'] (ng / µl)]])&gt;0,AVERAGE(tbl_SeqLib[PCR prodct (µl) to add (exact)]),"")</f>
        <v/>
      </c>
      <c r="U84" s="31" t="str">
        <f>IF(LEN(tbl_SeqLib[[#This Row],[PCR '[DNA'] (ng / µl)]])&gt;0,MAX(tbl_SeqLib[PCR prodct (µl) to add (exact)]),"")</f>
        <v/>
      </c>
      <c r="V84" s="31" t="str" cm="1">
        <f t="array" ref="V8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4" s="72"/>
      <c r="Y8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4" s="45" t="str">
        <f>IF(ISBLANK(tbl_SeqLib[[#This Row],[sWGA Identifier]]),"",CONCATENATE(exp_id,"_",tbl_SeqLib[[#This Row],[Well]]))</f>
        <v/>
      </c>
    </row>
    <row r="85" spans="1:26" ht="15.75" customHeight="1" x14ac:dyDescent="0.3">
      <c r="A85" s="44">
        <v>83</v>
      </c>
      <c r="B85" s="79" t="str">
        <f>RIGHT(tbl_SeqLib[[#This Row],[Well]],LEN(tbl_SeqLib[[#This Row],[Well]])-1)</f>
        <v>11</v>
      </c>
      <c r="C85" s="32" t="s">
        <v>228</v>
      </c>
      <c r="D85" s="13"/>
      <c r="E85" s="15"/>
      <c r="F85" s="13"/>
      <c r="G85" s="26"/>
      <c r="H85" s="26"/>
      <c r="I85" s="26"/>
      <c r="J85" s="26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27" t="s">
        <v>229</v>
      </c>
      <c r="M8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31" t="str">
        <f>IF(LEN(tbl_SeqLib[[#This Row],[PCR '[DNA'] (ng / µl)]])&gt;0,ROUNDUP(_xlfn.MINIFS(tbl_SeqLib[PCR prodct (µl) to add (exact)],tbl_SeqLib[Column],tbl_SeqLib[[#This Row],[Column]]),1),"")</f>
        <v/>
      </c>
      <c r="O85" s="31" t="str">
        <f>IF(LEN(tbl_SeqLib[[#This Row],[PCR '[DNA'] (ng / µl)]])&gt;0,ROUNDDOWN(_xlfn.MAXIFS(tbl_SeqLib[PCR prodct (µl) to add (exact)],tbl_SeqLib[Column],tbl_SeqLib[[#This Row],[Column]]),1),"")</f>
        <v/>
      </c>
      <c r="P85" s="31" t="str">
        <f>IF(LEN(tbl_SeqLib[[#This Row],[PCR '[DNA'] (ng / µl)]])&gt;0,ROUNDUP(AVERAGEIFS(tbl_SeqLib[PCR prodct (µl) to add (exact)],tbl_SeqLib[Column],tbl_SeqLib[[#This Row],[Column]]),1),"")</f>
        <v/>
      </c>
      <c r="Q85" s="3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3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31" t="str">
        <f>IF(LEN(tbl_SeqLib[[#This Row],[Max vol for col]])=0,"",tbl_SeqLib[[#This Row],[Max vol for col]])</f>
        <v/>
      </c>
      <c r="T85" s="31" t="str">
        <f>IF(LEN(tbl_SeqLib[[#This Row],[PCR '[DNA'] (ng / µl)]])&gt;0,AVERAGE(tbl_SeqLib[PCR prodct (µl) to add (exact)]),"")</f>
        <v/>
      </c>
      <c r="U85" s="31" t="str">
        <f>IF(LEN(tbl_SeqLib[[#This Row],[PCR '[DNA'] (ng / µl)]])&gt;0,MAX(tbl_SeqLib[PCR prodct (µl) to add (exact)]),"")</f>
        <v/>
      </c>
      <c r="V85" s="31" t="str" cm="1">
        <f t="array" ref="V8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5" s="72"/>
      <c r="Y8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5" s="45" t="str">
        <f>IF(ISBLANK(tbl_SeqLib[[#This Row],[sWGA Identifier]]),"",CONCATENATE(exp_id,"_",tbl_SeqLib[[#This Row],[Well]]))</f>
        <v/>
      </c>
    </row>
    <row r="86" spans="1:26" ht="15.75" customHeight="1" x14ac:dyDescent="0.3">
      <c r="A86" s="44">
        <v>84</v>
      </c>
      <c r="B86" s="79" t="str">
        <f>RIGHT(tbl_SeqLib[[#This Row],[Well]],LEN(tbl_SeqLib[[#This Row],[Well]])-1)</f>
        <v>11</v>
      </c>
      <c r="C86" s="32" t="s">
        <v>230</v>
      </c>
      <c r="D86" s="13"/>
      <c r="E86" s="15"/>
      <c r="F86" s="13"/>
      <c r="G86" s="26"/>
      <c r="H86" s="26"/>
      <c r="I86" s="26"/>
      <c r="J86" s="26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27" t="s">
        <v>231</v>
      </c>
      <c r="M8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31" t="str">
        <f>IF(LEN(tbl_SeqLib[[#This Row],[PCR '[DNA'] (ng / µl)]])&gt;0,ROUNDUP(_xlfn.MINIFS(tbl_SeqLib[PCR prodct (µl) to add (exact)],tbl_SeqLib[Column],tbl_SeqLib[[#This Row],[Column]]),1),"")</f>
        <v/>
      </c>
      <c r="O86" s="31" t="str">
        <f>IF(LEN(tbl_SeqLib[[#This Row],[PCR '[DNA'] (ng / µl)]])&gt;0,ROUNDDOWN(_xlfn.MAXIFS(tbl_SeqLib[PCR prodct (µl) to add (exact)],tbl_SeqLib[Column],tbl_SeqLib[[#This Row],[Column]]),1),"")</f>
        <v/>
      </c>
      <c r="P86" s="31" t="str">
        <f>IF(LEN(tbl_SeqLib[[#This Row],[PCR '[DNA'] (ng / µl)]])&gt;0,ROUNDUP(AVERAGEIFS(tbl_SeqLib[PCR prodct (µl) to add (exact)],tbl_SeqLib[Column],tbl_SeqLib[[#This Row],[Column]]),1),"")</f>
        <v/>
      </c>
      <c r="Q86" s="3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3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31" t="str">
        <f>IF(LEN(tbl_SeqLib[[#This Row],[Max vol for col]])=0,"",tbl_SeqLib[[#This Row],[Max vol for col]])</f>
        <v/>
      </c>
      <c r="T86" s="31" t="str">
        <f>IF(LEN(tbl_SeqLib[[#This Row],[PCR '[DNA'] (ng / µl)]])&gt;0,AVERAGE(tbl_SeqLib[PCR prodct (µl) to add (exact)]),"")</f>
        <v/>
      </c>
      <c r="U86" s="31" t="str">
        <f>IF(LEN(tbl_SeqLib[[#This Row],[PCR '[DNA'] (ng / µl)]])&gt;0,MAX(tbl_SeqLib[PCR prodct (µl) to add (exact)]),"")</f>
        <v/>
      </c>
      <c r="V86" s="31" t="str" cm="1">
        <f t="array" ref="V8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6" s="72"/>
      <c r="Y8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6" s="45" t="str">
        <f>IF(ISBLANK(tbl_SeqLib[[#This Row],[sWGA Identifier]]),"",CONCATENATE(exp_id,"_",tbl_SeqLib[[#This Row],[Well]]))</f>
        <v/>
      </c>
    </row>
    <row r="87" spans="1:26" ht="15.75" customHeight="1" x14ac:dyDescent="0.3">
      <c r="A87" s="44">
        <v>85</v>
      </c>
      <c r="B87" s="79" t="str">
        <f>RIGHT(tbl_SeqLib[[#This Row],[Well]],LEN(tbl_SeqLib[[#This Row],[Well]])-1)</f>
        <v>11</v>
      </c>
      <c r="C87" s="32" t="s">
        <v>232</v>
      </c>
      <c r="D87" s="13"/>
      <c r="E87" s="15"/>
      <c r="F87" s="13"/>
      <c r="G87" s="26"/>
      <c r="H87" s="26"/>
      <c r="I87" s="26"/>
      <c r="J87" s="26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27" t="s">
        <v>233</v>
      </c>
      <c r="M8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31" t="str">
        <f>IF(LEN(tbl_SeqLib[[#This Row],[PCR '[DNA'] (ng / µl)]])&gt;0,ROUNDUP(_xlfn.MINIFS(tbl_SeqLib[PCR prodct (µl) to add (exact)],tbl_SeqLib[Column],tbl_SeqLib[[#This Row],[Column]]),1),"")</f>
        <v/>
      </c>
      <c r="O87" s="31" t="str">
        <f>IF(LEN(tbl_SeqLib[[#This Row],[PCR '[DNA'] (ng / µl)]])&gt;0,ROUNDDOWN(_xlfn.MAXIFS(tbl_SeqLib[PCR prodct (µl) to add (exact)],tbl_SeqLib[Column],tbl_SeqLib[[#This Row],[Column]]),1),"")</f>
        <v/>
      </c>
      <c r="P87" s="31" t="str">
        <f>IF(LEN(tbl_SeqLib[[#This Row],[PCR '[DNA'] (ng / µl)]])&gt;0,ROUNDUP(AVERAGEIFS(tbl_SeqLib[PCR prodct (µl) to add (exact)],tbl_SeqLib[Column],tbl_SeqLib[[#This Row],[Column]]),1),"")</f>
        <v/>
      </c>
      <c r="Q87" s="3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3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31" t="str">
        <f>IF(LEN(tbl_SeqLib[[#This Row],[Max vol for col]])=0,"",tbl_SeqLib[[#This Row],[Max vol for col]])</f>
        <v/>
      </c>
      <c r="T87" s="31" t="str">
        <f>IF(LEN(tbl_SeqLib[[#This Row],[PCR '[DNA'] (ng / µl)]])&gt;0,AVERAGE(tbl_SeqLib[PCR prodct (µl) to add (exact)]),"")</f>
        <v/>
      </c>
      <c r="U87" s="31" t="str">
        <f>IF(LEN(tbl_SeqLib[[#This Row],[PCR '[DNA'] (ng / µl)]])&gt;0,MAX(tbl_SeqLib[PCR prodct (µl) to add (exact)]),"")</f>
        <v/>
      </c>
      <c r="V87" s="31" t="str" cm="1">
        <f t="array" ref="V8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7" s="72"/>
      <c r="Y8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7" s="45" t="str">
        <f>IF(ISBLANK(tbl_SeqLib[[#This Row],[sWGA Identifier]]),"",CONCATENATE(exp_id,"_",tbl_SeqLib[[#This Row],[Well]]))</f>
        <v/>
      </c>
    </row>
    <row r="88" spans="1:26" ht="15.75" customHeight="1" x14ac:dyDescent="0.3">
      <c r="A88" s="44">
        <v>86</v>
      </c>
      <c r="B88" s="79" t="str">
        <f>RIGHT(tbl_SeqLib[[#This Row],[Well]],LEN(tbl_SeqLib[[#This Row],[Well]])-1)</f>
        <v>11</v>
      </c>
      <c r="C88" s="32" t="s">
        <v>234</v>
      </c>
      <c r="D88" s="13"/>
      <c r="E88" s="15"/>
      <c r="F88" s="13"/>
      <c r="G88" s="26"/>
      <c r="H88" s="26"/>
      <c r="I88" s="26"/>
      <c r="J88" s="26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27" t="s">
        <v>235</v>
      </c>
      <c r="M8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31" t="str">
        <f>IF(LEN(tbl_SeqLib[[#This Row],[PCR '[DNA'] (ng / µl)]])&gt;0,ROUNDUP(_xlfn.MINIFS(tbl_SeqLib[PCR prodct (µl) to add (exact)],tbl_SeqLib[Column],tbl_SeqLib[[#This Row],[Column]]),1),"")</f>
        <v/>
      </c>
      <c r="O88" s="31" t="str">
        <f>IF(LEN(tbl_SeqLib[[#This Row],[PCR '[DNA'] (ng / µl)]])&gt;0,ROUNDDOWN(_xlfn.MAXIFS(tbl_SeqLib[PCR prodct (µl) to add (exact)],tbl_SeqLib[Column],tbl_SeqLib[[#This Row],[Column]]),1),"")</f>
        <v/>
      </c>
      <c r="P88" s="31" t="str">
        <f>IF(LEN(tbl_SeqLib[[#This Row],[PCR '[DNA'] (ng / µl)]])&gt;0,ROUNDUP(AVERAGEIFS(tbl_SeqLib[PCR prodct (µl) to add (exact)],tbl_SeqLib[Column],tbl_SeqLib[[#This Row],[Column]]),1),"")</f>
        <v/>
      </c>
      <c r="Q88" s="3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3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31" t="str">
        <f>IF(LEN(tbl_SeqLib[[#This Row],[Max vol for col]])=0,"",tbl_SeqLib[[#This Row],[Max vol for col]])</f>
        <v/>
      </c>
      <c r="T88" s="31" t="str">
        <f>IF(LEN(tbl_SeqLib[[#This Row],[PCR '[DNA'] (ng / µl)]])&gt;0,AVERAGE(tbl_SeqLib[PCR prodct (µl) to add (exact)]),"")</f>
        <v/>
      </c>
      <c r="U88" s="31" t="str">
        <f>IF(LEN(tbl_SeqLib[[#This Row],[PCR '[DNA'] (ng / µl)]])&gt;0,MAX(tbl_SeqLib[PCR prodct (µl) to add (exact)]),"")</f>
        <v/>
      </c>
      <c r="V88" s="31" t="str" cm="1">
        <f t="array" ref="V8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8" s="72"/>
      <c r="Y8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8" s="45" t="str">
        <f>IF(ISBLANK(tbl_SeqLib[[#This Row],[sWGA Identifier]]),"",CONCATENATE(exp_id,"_",tbl_SeqLib[[#This Row],[Well]]))</f>
        <v/>
      </c>
    </row>
    <row r="89" spans="1:26" ht="15.75" customHeight="1" x14ac:dyDescent="0.3">
      <c r="A89" s="44">
        <v>87</v>
      </c>
      <c r="B89" s="79" t="str">
        <f>RIGHT(tbl_SeqLib[[#This Row],[Well]],LEN(tbl_SeqLib[[#This Row],[Well]])-1)</f>
        <v>11</v>
      </c>
      <c r="C89" s="32" t="s">
        <v>236</v>
      </c>
      <c r="D89" s="13"/>
      <c r="E89" s="15"/>
      <c r="F89" s="13"/>
      <c r="G89" s="26"/>
      <c r="H89" s="26"/>
      <c r="I89" s="26"/>
      <c r="J89" s="26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27" t="s">
        <v>237</v>
      </c>
      <c r="M8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31" t="str">
        <f>IF(LEN(tbl_SeqLib[[#This Row],[PCR '[DNA'] (ng / µl)]])&gt;0,ROUNDUP(_xlfn.MINIFS(tbl_SeqLib[PCR prodct (µl) to add (exact)],tbl_SeqLib[Column],tbl_SeqLib[[#This Row],[Column]]),1),"")</f>
        <v/>
      </c>
      <c r="O89" s="31" t="str">
        <f>IF(LEN(tbl_SeqLib[[#This Row],[PCR '[DNA'] (ng / µl)]])&gt;0,ROUNDDOWN(_xlfn.MAXIFS(tbl_SeqLib[PCR prodct (µl) to add (exact)],tbl_SeqLib[Column],tbl_SeqLib[[#This Row],[Column]]),1),"")</f>
        <v/>
      </c>
      <c r="P89" s="31" t="str">
        <f>IF(LEN(tbl_SeqLib[[#This Row],[PCR '[DNA'] (ng / µl)]])&gt;0,ROUNDUP(AVERAGEIFS(tbl_SeqLib[PCR prodct (µl) to add (exact)],tbl_SeqLib[Column],tbl_SeqLib[[#This Row],[Column]]),1),"")</f>
        <v/>
      </c>
      <c r="Q89" s="3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3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31" t="str">
        <f>IF(LEN(tbl_SeqLib[[#This Row],[Max vol for col]])=0,"",tbl_SeqLib[[#This Row],[Max vol for col]])</f>
        <v/>
      </c>
      <c r="T89" s="31" t="str">
        <f>IF(LEN(tbl_SeqLib[[#This Row],[PCR '[DNA'] (ng / µl)]])&gt;0,AVERAGE(tbl_SeqLib[PCR prodct (µl) to add (exact)]),"")</f>
        <v/>
      </c>
      <c r="U89" s="31" t="str">
        <f>IF(LEN(tbl_SeqLib[[#This Row],[PCR '[DNA'] (ng / µl)]])&gt;0,MAX(tbl_SeqLib[PCR prodct (µl) to add (exact)]),"")</f>
        <v/>
      </c>
      <c r="V89" s="31" t="str" cm="1">
        <f t="array" ref="V8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9" s="72"/>
      <c r="Y8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9" s="45" t="str">
        <f>IF(ISBLANK(tbl_SeqLib[[#This Row],[sWGA Identifier]]),"",CONCATENATE(exp_id,"_",tbl_SeqLib[[#This Row],[Well]]))</f>
        <v/>
      </c>
    </row>
    <row r="90" spans="1:26" ht="15.75" customHeight="1" thickBot="1" x14ac:dyDescent="0.35">
      <c r="A90" s="46">
        <v>88</v>
      </c>
      <c r="B90" s="80" t="str">
        <f>RIGHT(tbl_SeqLib[[#This Row],[Well]],LEN(tbl_SeqLib[[#This Row],[Well]])-1)</f>
        <v>11</v>
      </c>
      <c r="C90" s="55" t="s">
        <v>238</v>
      </c>
      <c r="D90" s="48"/>
      <c r="E90" s="49"/>
      <c r="F90" s="48"/>
      <c r="G90" s="50"/>
      <c r="H90" s="50"/>
      <c r="I90" s="50"/>
      <c r="J90" s="50"/>
      <c r="K90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52" t="s">
        <v>239</v>
      </c>
      <c r="M90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53" t="str">
        <f>IF(LEN(tbl_SeqLib[[#This Row],[PCR '[DNA'] (ng / µl)]])&gt;0,ROUNDUP(_xlfn.MINIFS(tbl_SeqLib[PCR prodct (µl) to add (exact)],tbl_SeqLib[Column],tbl_SeqLib[[#This Row],[Column]]),1),"")</f>
        <v/>
      </c>
      <c r="O90" s="53" t="str">
        <f>IF(LEN(tbl_SeqLib[[#This Row],[PCR '[DNA'] (ng / µl)]])&gt;0,ROUNDDOWN(_xlfn.MAXIFS(tbl_SeqLib[PCR prodct (µl) to add (exact)],tbl_SeqLib[Column],tbl_SeqLib[[#This Row],[Column]]),1),"")</f>
        <v/>
      </c>
      <c r="P90" s="53" t="str">
        <f>IF(LEN(tbl_SeqLib[[#This Row],[PCR '[DNA'] (ng / µl)]])&gt;0,ROUNDUP(AVERAGEIFS(tbl_SeqLib[PCR prodct (µl) to add (exact)],tbl_SeqLib[Column],tbl_SeqLib[[#This Row],[Column]]),1),"")</f>
        <v/>
      </c>
      <c r="Q90" s="53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53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53" t="str">
        <f>IF(LEN(tbl_SeqLib[[#This Row],[Max vol for col]])=0,"",tbl_SeqLib[[#This Row],[Max vol for col]])</f>
        <v/>
      </c>
      <c r="T90" s="53" t="str">
        <f>IF(LEN(tbl_SeqLib[[#This Row],[PCR '[DNA'] (ng / µl)]])&gt;0,AVERAGE(tbl_SeqLib[PCR prodct (µl) to add (exact)]),"")</f>
        <v/>
      </c>
      <c r="U90" s="53" t="str">
        <f>IF(LEN(tbl_SeqLib[[#This Row],[PCR '[DNA'] (ng / µl)]])&gt;0,MAX(tbl_SeqLib[PCR prodct (µl) to add (exact)]),"")</f>
        <v/>
      </c>
      <c r="V90" s="53" t="str" cm="1">
        <f t="array" ref="V9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0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0" s="73"/>
      <c r="Y90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0" s="54" t="str">
        <f>IF(ISBLANK(tbl_SeqLib[[#This Row],[sWGA Identifier]]),"",CONCATENATE(exp_id,"_",tbl_SeqLib[[#This Row],[Well]]))</f>
        <v/>
      </c>
    </row>
    <row r="91" spans="1:26" ht="15.75" customHeight="1" x14ac:dyDescent="0.3">
      <c r="A91" s="37">
        <v>89</v>
      </c>
      <c r="B91" s="81" t="str">
        <f>RIGHT(tbl_SeqLib[[#This Row],[Well]],LEN(tbl_SeqLib[[#This Row],[Well]])-1)</f>
        <v>12</v>
      </c>
      <c r="C91" s="38" t="s">
        <v>240</v>
      </c>
      <c r="D91" s="39"/>
      <c r="E91" s="41"/>
      <c r="F91" s="39"/>
      <c r="G91" s="39"/>
      <c r="H91" s="39"/>
      <c r="I91" s="39"/>
      <c r="J91" s="39"/>
      <c r="K91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41" t="s">
        <v>241</v>
      </c>
      <c r="M91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42" t="str">
        <f>IF(LEN(tbl_SeqLib[[#This Row],[PCR '[DNA'] (ng / µl)]])&gt;0,ROUNDUP(_xlfn.MINIFS(tbl_SeqLib[PCR prodct (µl) to add (exact)],tbl_SeqLib[Column],tbl_SeqLib[[#This Row],[Column]]),1),"")</f>
        <v/>
      </c>
      <c r="O91" s="42" t="str">
        <f>IF(LEN(tbl_SeqLib[[#This Row],[PCR '[DNA'] (ng / µl)]])&gt;0,ROUNDDOWN(_xlfn.MAXIFS(tbl_SeqLib[PCR prodct (µl) to add (exact)],tbl_SeqLib[Column],tbl_SeqLib[[#This Row],[Column]]),1),"")</f>
        <v/>
      </c>
      <c r="P91" s="42" t="str">
        <f>IF(LEN(tbl_SeqLib[[#This Row],[PCR '[DNA'] (ng / µl)]])&gt;0,ROUNDUP(AVERAGEIFS(tbl_SeqLib[PCR prodct (µl) to add (exact)],tbl_SeqLib[Column],tbl_SeqLib[[#This Row],[Column]]),1),"")</f>
        <v/>
      </c>
      <c r="Q91" s="42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42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42" t="str">
        <f>IF(LEN(tbl_SeqLib[[#This Row],[Max vol for col]])=0,"",tbl_SeqLib[[#This Row],[Max vol for col]])</f>
        <v/>
      </c>
      <c r="T91" s="42" t="str">
        <f>IF(LEN(tbl_SeqLib[[#This Row],[PCR '[DNA'] (ng / µl)]])&gt;0,AVERAGE(tbl_SeqLib[PCR prodct (µl) to add (exact)]),"")</f>
        <v/>
      </c>
      <c r="U91" s="42" t="str">
        <f>IF(LEN(tbl_SeqLib[[#This Row],[PCR '[DNA'] (ng / µl)]])&gt;0,MAX(tbl_SeqLib[PCR prodct (µl) to add (exact)]),"")</f>
        <v/>
      </c>
      <c r="V91" s="42" t="str" cm="1">
        <f t="array" ref="V9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1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1" s="69"/>
      <c r="Y91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1" s="43" t="str">
        <f>IF(ISBLANK(tbl_SeqLib[[#This Row],[sWGA Identifier]]),"",CONCATENATE(exp_id,"_",tbl_SeqLib[[#This Row],[Well]]))</f>
        <v/>
      </c>
    </row>
    <row r="92" spans="1:26" ht="15.75" customHeight="1" x14ac:dyDescent="0.3">
      <c r="A92" s="44">
        <v>90</v>
      </c>
      <c r="B92" s="79" t="str">
        <f>RIGHT(tbl_SeqLib[[#This Row],[Well]],LEN(tbl_SeqLib[[#This Row],[Well]])-1)</f>
        <v>12</v>
      </c>
      <c r="C92" s="32" t="s">
        <v>242</v>
      </c>
      <c r="D92" s="13"/>
      <c r="E92" s="15"/>
      <c r="F92" s="13"/>
      <c r="G92" s="26"/>
      <c r="H92" s="26"/>
      <c r="I92" s="26"/>
      <c r="J92" s="26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27" t="s">
        <v>243</v>
      </c>
      <c r="M9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31" t="str">
        <f>IF(LEN(tbl_SeqLib[[#This Row],[PCR '[DNA'] (ng / µl)]])&gt;0,ROUNDUP(_xlfn.MINIFS(tbl_SeqLib[PCR prodct (µl) to add (exact)],tbl_SeqLib[Column],tbl_SeqLib[[#This Row],[Column]]),1),"")</f>
        <v/>
      </c>
      <c r="O92" s="31" t="str">
        <f>IF(LEN(tbl_SeqLib[[#This Row],[PCR '[DNA'] (ng / µl)]])&gt;0,ROUNDDOWN(_xlfn.MAXIFS(tbl_SeqLib[PCR prodct (µl) to add (exact)],tbl_SeqLib[Column],tbl_SeqLib[[#This Row],[Column]]),1),"")</f>
        <v/>
      </c>
      <c r="P92" s="31" t="str">
        <f>IF(LEN(tbl_SeqLib[[#This Row],[PCR '[DNA'] (ng / µl)]])&gt;0,ROUNDUP(AVERAGEIFS(tbl_SeqLib[PCR prodct (µl) to add (exact)],tbl_SeqLib[Column],tbl_SeqLib[[#This Row],[Column]]),1),"")</f>
        <v/>
      </c>
      <c r="Q92" s="3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3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31" t="str">
        <f>IF(LEN(tbl_SeqLib[[#This Row],[Max vol for col]])=0,"",tbl_SeqLib[[#This Row],[Max vol for col]])</f>
        <v/>
      </c>
      <c r="T92" s="31" t="str">
        <f>IF(LEN(tbl_SeqLib[[#This Row],[PCR '[DNA'] (ng / µl)]])&gt;0,AVERAGE(tbl_SeqLib[PCR prodct (µl) to add (exact)]),"")</f>
        <v/>
      </c>
      <c r="U92" s="31" t="str">
        <f>IF(LEN(tbl_SeqLib[[#This Row],[PCR '[DNA'] (ng / µl)]])&gt;0,MAX(tbl_SeqLib[PCR prodct (µl) to add (exact)]),"")</f>
        <v/>
      </c>
      <c r="V92" s="31" t="str" cm="1">
        <f t="array" ref="V9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2" s="72"/>
      <c r="Y9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2" s="45" t="str">
        <f>IF(ISBLANK(tbl_SeqLib[[#This Row],[sWGA Identifier]]),"",CONCATENATE(exp_id,"_",tbl_SeqLib[[#This Row],[Well]]))</f>
        <v/>
      </c>
    </row>
    <row r="93" spans="1:26" ht="15.75" customHeight="1" x14ac:dyDescent="0.3">
      <c r="A93" s="44">
        <v>91</v>
      </c>
      <c r="B93" s="79" t="str">
        <f>RIGHT(tbl_SeqLib[[#This Row],[Well]],LEN(tbl_SeqLib[[#This Row],[Well]])-1)</f>
        <v>12</v>
      </c>
      <c r="C93" s="32" t="s">
        <v>244</v>
      </c>
      <c r="D93" s="13"/>
      <c r="E93" s="15"/>
      <c r="F93" s="13"/>
      <c r="G93" s="26"/>
      <c r="H93" s="26"/>
      <c r="I93" s="26"/>
      <c r="J93" s="26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27" t="s">
        <v>245</v>
      </c>
      <c r="M9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31" t="str">
        <f>IF(LEN(tbl_SeqLib[[#This Row],[PCR '[DNA'] (ng / µl)]])&gt;0,ROUNDUP(_xlfn.MINIFS(tbl_SeqLib[PCR prodct (µl) to add (exact)],tbl_SeqLib[Column],tbl_SeqLib[[#This Row],[Column]]),1),"")</f>
        <v/>
      </c>
      <c r="O93" s="31" t="str">
        <f>IF(LEN(tbl_SeqLib[[#This Row],[PCR '[DNA'] (ng / µl)]])&gt;0,ROUNDDOWN(_xlfn.MAXIFS(tbl_SeqLib[PCR prodct (µl) to add (exact)],tbl_SeqLib[Column],tbl_SeqLib[[#This Row],[Column]]),1),"")</f>
        <v/>
      </c>
      <c r="P93" s="31" t="str">
        <f>IF(LEN(tbl_SeqLib[[#This Row],[PCR '[DNA'] (ng / µl)]])&gt;0,ROUNDUP(AVERAGEIFS(tbl_SeqLib[PCR prodct (µl) to add (exact)],tbl_SeqLib[Column],tbl_SeqLib[[#This Row],[Column]]),1),"")</f>
        <v/>
      </c>
      <c r="Q93" s="3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3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31" t="str">
        <f>IF(LEN(tbl_SeqLib[[#This Row],[Max vol for col]])=0,"",tbl_SeqLib[[#This Row],[Max vol for col]])</f>
        <v/>
      </c>
      <c r="T93" s="31" t="str">
        <f>IF(LEN(tbl_SeqLib[[#This Row],[PCR '[DNA'] (ng / µl)]])&gt;0,AVERAGE(tbl_SeqLib[PCR prodct (µl) to add (exact)]),"")</f>
        <v/>
      </c>
      <c r="U93" s="31" t="str">
        <f>IF(LEN(tbl_SeqLib[[#This Row],[PCR '[DNA'] (ng / µl)]])&gt;0,MAX(tbl_SeqLib[PCR prodct (µl) to add (exact)]),"")</f>
        <v/>
      </c>
      <c r="V93" s="31" t="str" cm="1">
        <f t="array" ref="V9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3" s="72"/>
      <c r="Y9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3" s="45" t="str">
        <f>IF(ISBLANK(tbl_SeqLib[[#This Row],[sWGA Identifier]]),"",CONCATENATE(exp_id,"_",tbl_SeqLib[[#This Row],[Well]]))</f>
        <v/>
      </c>
    </row>
    <row r="94" spans="1:26" ht="15.75" customHeight="1" x14ac:dyDescent="0.3">
      <c r="A94" s="44">
        <v>92</v>
      </c>
      <c r="B94" s="79" t="str">
        <f>RIGHT(tbl_SeqLib[[#This Row],[Well]],LEN(tbl_SeqLib[[#This Row],[Well]])-1)</f>
        <v>12</v>
      </c>
      <c r="C94" s="32" t="s">
        <v>246</v>
      </c>
      <c r="D94" s="13"/>
      <c r="E94" s="15"/>
      <c r="F94" s="13"/>
      <c r="G94" s="26"/>
      <c r="H94" s="26"/>
      <c r="I94" s="26"/>
      <c r="J94" s="26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27" t="s">
        <v>247</v>
      </c>
      <c r="M9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31" t="str">
        <f>IF(LEN(tbl_SeqLib[[#This Row],[PCR '[DNA'] (ng / µl)]])&gt;0,ROUNDUP(_xlfn.MINIFS(tbl_SeqLib[PCR prodct (µl) to add (exact)],tbl_SeqLib[Column],tbl_SeqLib[[#This Row],[Column]]),1),"")</f>
        <v/>
      </c>
      <c r="O94" s="31" t="str">
        <f>IF(LEN(tbl_SeqLib[[#This Row],[PCR '[DNA'] (ng / µl)]])&gt;0,ROUNDDOWN(_xlfn.MAXIFS(tbl_SeqLib[PCR prodct (µl) to add (exact)],tbl_SeqLib[Column],tbl_SeqLib[[#This Row],[Column]]),1),"")</f>
        <v/>
      </c>
      <c r="P94" s="31" t="str">
        <f>IF(LEN(tbl_SeqLib[[#This Row],[PCR '[DNA'] (ng / µl)]])&gt;0,ROUNDUP(AVERAGEIFS(tbl_SeqLib[PCR prodct (µl) to add (exact)],tbl_SeqLib[Column],tbl_SeqLib[[#This Row],[Column]]),1),"")</f>
        <v/>
      </c>
      <c r="Q94" s="3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3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31" t="str">
        <f>IF(LEN(tbl_SeqLib[[#This Row],[Max vol for col]])=0,"",tbl_SeqLib[[#This Row],[Max vol for col]])</f>
        <v/>
      </c>
      <c r="T94" s="31" t="str">
        <f>IF(LEN(tbl_SeqLib[[#This Row],[PCR '[DNA'] (ng / µl)]])&gt;0,AVERAGE(tbl_SeqLib[PCR prodct (µl) to add (exact)]),"")</f>
        <v/>
      </c>
      <c r="U94" s="31" t="str">
        <f>IF(LEN(tbl_SeqLib[[#This Row],[PCR '[DNA'] (ng / µl)]])&gt;0,MAX(tbl_SeqLib[PCR prodct (µl) to add (exact)]),"")</f>
        <v/>
      </c>
      <c r="V94" s="31" t="str" cm="1">
        <f t="array" ref="V9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4" s="72"/>
      <c r="Y9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4" s="45" t="str">
        <f>IF(ISBLANK(tbl_SeqLib[[#This Row],[sWGA Identifier]]),"",CONCATENATE(exp_id,"_",tbl_SeqLib[[#This Row],[Well]]))</f>
        <v/>
      </c>
    </row>
    <row r="95" spans="1:26" ht="15.75" customHeight="1" x14ac:dyDescent="0.3">
      <c r="A95" s="44">
        <v>93</v>
      </c>
      <c r="B95" s="79" t="str">
        <f>RIGHT(tbl_SeqLib[[#This Row],[Well]],LEN(tbl_SeqLib[[#This Row],[Well]])-1)</f>
        <v>12</v>
      </c>
      <c r="C95" s="32" t="s">
        <v>248</v>
      </c>
      <c r="D95" s="13"/>
      <c r="E95" s="15"/>
      <c r="F95" s="13"/>
      <c r="G95" s="26"/>
      <c r="H95" s="26"/>
      <c r="I95" s="26"/>
      <c r="J95" s="26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27" t="s">
        <v>249</v>
      </c>
      <c r="M9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31" t="str">
        <f>IF(LEN(tbl_SeqLib[[#This Row],[PCR '[DNA'] (ng / µl)]])&gt;0,ROUNDUP(_xlfn.MINIFS(tbl_SeqLib[PCR prodct (µl) to add (exact)],tbl_SeqLib[Column],tbl_SeqLib[[#This Row],[Column]]),1),"")</f>
        <v/>
      </c>
      <c r="O95" s="31" t="str">
        <f>IF(LEN(tbl_SeqLib[[#This Row],[PCR '[DNA'] (ng / µl)]])&gt;0,ROUNDDOWN(_xlfn.MAXIFS(tbl_SeqLib[PCR prodct (µl) to add (exact)],tbl_SeqLib[Column],tbl_SeqLib[[#This Row],[Column]]),1),"")</f>
        <v/>
      </c>
      <c r="P95" s="31" t="str">
        <f>IF(LEN(tbl_SeqLib[[#This Row],[PCR '[DNA'] (ng / µl)]])&gt;0,ROUNDUP(AVERAGEIFS(tbl_SeqLib[PCR prodct (µl) to add (exact)],tbl_SeqLib[Column],tbl_SeqLib[[#This Row],[Column]]),1),"")</f>
        <v/>
      </c>
      <c r="Q95" s="3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3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31" t="str">
        <f>IF(LEN(tbl_SeqLib[[#This Row],[Max vol for col]])=0,"",tbl_SeqLib[[#This Row],[Max vol for col]])</f>
        <v/>
      </c>
      <c r="T95" s="31" t="str">
        <f>IF(LEN(tbl_SeqLib[[#This Row],[PCR '[DNA'] (ng / µl)]])&gt;0,AVERAGE(tbl_SeqLib[PCR prodct (µl) to add (exact)]),"")</f>
        <v/>
      </c>
      <c r="U95" s="31" t="str">
        <f>IF(LEN(tbl_SeqLib[[#This Row],[PCR '[DNA'] (ng / µl)]])&gt;0,MAX(tbl_SeqLib[PCR prodct (µl) to add (exact)]),"")</f>
        <v/>
      </c>
      <c r="V95" s="31" t="str" cm="1">
        <f t="array" ref="V9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5" s="72"/>
      <c r="Y9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5" s="45" t="str">
        <f>IF(ISBLANK(tbl_SeqLib[[#This Row],[sWGA Identifier]]),"",CONCATENATE(exp_id,"_",tbl_SeqLib[[#This Row],[Well]]))</f>
        <v/>
      </c>
    </row>
    <row r="96" spans="1:26" ht="15.75" customHeight="1" x14ac:dyDescent="0.3">
      <c r="A96" s="44">
        <v>94</v>
      </c>
      <c r="B96" s="79" t="str">
        <f>RIGHT(tbl_SeqLib[[#This Row],[Well]],LEN(tbl_SeqLib[[#This Row],[Well]])-1)</f>
        <v>12</v>
      </c>
      <c r="C96" s="32" t="s">
        <v>250</v>
      </c>
      <c r="D96" s="13"/>
      <c r="E96" s="15"/>
      <c r="F96" s="13"/>
      <c r="G96" s="26"/>
      <c r="H96" s="26"/>
      <c r="I96" s="26"/>
      <c r="J96" s="26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27" t="s">
        <v>251</v>
      </c>
      <c r="M9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31" t="str">
        <f>IF(LEN(tbl_SeqLib[[#This Row],[PCR '[DNA'] (ng / µl)]])&gt;0,ROUNDUP(_xlfn.MINIFS(tbl_SeqLib[PCR prodct (µl) to add (exact)],tbl_SeqLib[Column],tbl_SeqLib[[#This Row],[Column]]),1),"")</f>
        <v/>
      </c>
      <c r="O96" s="31" t="str">
        <f>IF(LEN(tbl_SeqLib[[#This Row],[PCR '[DNA'] (ng / µl)]])&gt;0,ROUNDDOWN(_xlfn.MAXIFS(tbl_SeqLib[PCR prodct (µl) to add (exact)],tbl_SeqLib[Column],tbl_SeqLib[[#This Row],[Column]]),1),"")</f>
        <v/>
      </c>
      <c r="P96" s="31" t="str">
        <f>IF(LEN(tbl_SeqLib[[#This Row],[PCR '[DNA'] (ng / µl)]])&gt;0,ROUNDUP(AVERAGEIFS(tbl_SeqLib[PCR prodct (µl) to add (exact)],tbl_SeqLib[Column],tbl_SeqLib[[#This Row],[Column]]),1),"")</f>
        <v/>
      </c>
      <c r="Q96" s="3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3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31" t="str">
        <f>IF(LEN(tbl_SeqLib[[#This Row],[Max vol for col]])=0,"",tbl_SeqLib[[#This Row],[Max vol for col]])</f>
        <v/>
      </c>
      <c r="T96" s="31" t="str">
        <f>IF(LEN(tbl_SeqLib[[#This Row],[PCR '[DNA'] (ng / µl)]])&gt;0,AVERAGE(tbl_SeqLib[PCR prodct (µl) to add (exact)]),"")</f>
        <v/>
      </c>
      <c r="U96" s="31" t="str">
        <f>IF(LEN(tbl_SeqLib[[#This Row],[PCR '[DNA'] (ng / µl)]])&gt;0,MAX(tbl_SeqLib[PCR prodct (µl) to add (exact)]),"")</f>
        <v/>
      </c>
      <c r="V96" s="31" t="str" cm="1">
        <f t="array" ref="V9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6" s="72"/>
      <c r="Y9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6" s="45" t="str">
        <f>IF(ISBLANK(tbl_SeqLib[[#This Row],[sWGA Identifier]]),"",CONCATENATE(exp_id,"_",tbl_SeqLib[[#This Row],[Well]]))</f>
        <v/>
      </c>
    </row>
    <row r="97" spans="1:26" ht="15.75" customHeight="1" x14ac:dyDescent="0.3">
      <c r="A97" s="44">
        <v>95</v>
      </c>
      <c r="B97" s="79" t="str">
        <f>RIGHT(tbl_SeqLib[[#This Row],[Well]],LEN(tbl_SeqLib[[#This Row],[Well]])-1)</f>
        <v>12</v>
      </c>
      <c r="C97" s="32" t="s">
        <v>252</v>
      </c>
      <c r="D97" s="13"/>
      <c r="E97" s="15"/>
      <c r="F97" s="13"/>
      <c r="G97" s="26"/>
      <c r="H97" s="26"/>
      <c r="I97" s="26"/>
      <c r="J97" s="26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27" t="s">
        <v>253</v>
      </c>
      <c r="M9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31" t="str">
        <f>IF(LEN(tbl_SeqLib[[#This Row],[PCR '[DNA'] (ng / µl)]])&gt;0,ROUNDUP(_xlfn.MINIFS(tbl_SeqLib[PCR prodct (µl) to add (exact)],tbl_SeqLib[Column],tbl_SeqLib[[#This Row],[Column]]),1),"")</f>
        <v/>
      </c>
      <c r="O97" s="31" t="str">
        <f>IF(LEN(tbl_SeqLib[[#This Row],[PCR '[DNA'] (ng / µl)]])&gt;0,ROUNDDOWN(_xlfn.MAXIFS(tbl_SeqLib[PCR prodct (µl) to add (exact)],tbl_SeqLib[Column],tbl_SeqLib[[#This Row],[Column]]),1),"")</f>
        <v/>
      </c>
      <c r="P97" s="31" t="str">
        <f>IF(LEN(tbl_SeqLib[[#This Row],[PCR '[DNA'] (ng / µl)]])&gt;0,ROUNDUP(AVERAGEIFS(tbl_SeqLib[PCR prodct (µl) to add (exact)],tbl_SeqLib[Column],tbl_SeqLib[[#This Row],[Column]]),1),"")</f>
        <v/>
      </c>
      <c r="Q97" s="3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3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31" t="str">
        <f>IF(LEN(tbl_SeqLib[[#This Row],[Max vol for col]])=0,"",tbl_SeqLib[[#This Row],[Max vol for col]])</f>
        <v/>
      </c>
      <c r="T97" s="31" t="str">
        <f>IF(LEN(tbl_SeqLib[[#This Row],[PCR '[DNA'] (ng / µl)]])&gt;0,AVERAGE(tbl_SeqLib[PCR prodct (µl) to add (exact)]),"")</f>
        <v/>
      </c>
      <c r="U97" s="31" t="str">
        <f>IF(LEN(tbl_SeqLib[[#This Row],[PCR '[DNA'] (ng / µl)]])&gt;0,MAX(tbl_SeqLib[PCR prodct (µl) to add (exact)]),"")</f>
        <v/>
      </c>
      <c r="V97" s="31" t="str" cm="1">
        <f t="array" ref="V9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7" s="72"/>
      <c r="Y9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7" s="45" t="str">
        <f>IF(ISBLANK(tbl_SeqLib[[#This Row],[sWGA Identifier]]),"",CONCATENATE(exp_id,"_",tbl_SeqLib[[#This Row],[Well]]))</f>
        <v/>
      </c>
    </row>
    <row r="98" spans="1:26" ht="15.75" customHeight="1" thickBot="1" x14ac:dyDescent="0.35">
      <c r="A98" s="46">
        <v>96</v>
      </c>
      <c r="B98" s="80" t="str">
        <f>RIGHT(tbl_SeqLib[[#This Row],[Well]],LEN(tbl_SeqLib[[#This Row],[Well]])-1)</f>
        <v>12</v>
      </c>
      <c r="C98" s="55" t="s">
        <v>254</v>
      </c>
      <c r="D98" s="48"/>
      <c r="E98" s="49"/>
      <c r="F98" s="48"/>
      <c r="G98" s="50"/>
      <c r="H98" s="50"/>
      <c r="I98" s="50"/>
      <c r="J98" s="50"/>
      <c r="K98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52" t="s">
        <v>255</v>
      </c>
      <c r="M98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53" t="str">
        <f>IF(LEN(tbl_SeqLib[[#This Row],[PCR '[DNA'] (ng / µl)]])&gt;0,ROUNDUP(_xlfn.MINIFS(tbl_SeqLib[PCR prodct (µl) to add (exact)],tbl_SeqLib[Column],tbl_SeqLib[[#This Row],[Column]]),1),"")</f>
        <v/>
      </c>
      <c r="O98" s="53" t="str">
        <f>IF(LEN(tbl_SeqLib[[#This Row],[PCR '[DNA'] (ng / µl)]])&gt;0,ROUNDDOWN(_xlfn.MAXIFS(tbl_SeqLib[PCR prodct (µl) to add (exact)],tbl_SeqLib[Column],tbl_SeqLib[[#This Row],[Column]]),1),"")</f>
        <v/>
      </c>
      <c r="P98" s="53" t="str">
        <f>IF(LEN(tbl_SeqLib[[#This Row],[PCR '[DNA'] (ng / µl)]])&gt;0,ROUNDUP(AVERAGEIFS(tbl_SeqLib[PCR prodct (µl) to add (exact)],tbl_SeqLib[Column],tbl_SeqLib[[#This Row],[Column]]),1),"")</f>
        <v/>
      </c>
      <c r="Q98" s="53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53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53" t="str">
        <f>IF(LEN(tbl_SeqLib[[#This Row],[Max vol for col]])=0,"",tbl_SeqLib[[#This Row],[Max vol for col]])</f>
        <v/>
      </c>
      <c r="T98" s="53" t="str">
        <f>IF(LEN(tbl_SeqLib[[#This Row],[PCR '[DNA'] (ng / µl)]])&gt;0,AVERAGE(tbl_SeqLib[PCR prodct (µl) to add (exact)]),"")</f>
        <v/>
      </c>
      <c r="U98" s="53" t="str">
        <f>IF(LEN(tbl_SeqLib[[#This Row],[PCR '[DNA'] (ng / µl)]])&gt;0,MAX(tbl_SeqLib[PCR prodct (µl) to add (exact)]),"")</f>
        <v/>
      </c>
      <c r="V98" s="53" t="str" cm="1">
        <f t="array" ref="V9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8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8" s="73"/>
      <c r="Y98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8" s="54" t="str">
        <f>IF(ISBLANK(tbl_SeqLib[[#This Row],[sWGA Identifier]]),"",CONCATENATE(exp_id,"_",tbl_SeqLib[[#This Row],[Well]]))</f>
        <v/>
      </c>
    </row>
    <row r="99" spans="1:26" s="17" customFormat="1" x14ac:dyDescent="0.3">
      <c r="A99" s="16"/>
      <c r="B99" s="16"/>
      <c r="C99" s="16"/>
      <c r="D99" s="16"/>
      <c r="E99" s="16"/>
      <c r="F99" s="16"/>
      <c r="G99" s="16"/>
      <c r="H99" s="16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5" type="noConversion"/>
  <conditionalFormatting sqref="D1:F98 I3:J98">
    <cfRule type="expression" dxfId="3" priority="6">
      <formula>COUNTIF(D1,"")</formula>
    </cfRule>
  </conditionalFormatting>
  <conditionalFormatting sqref="K3:K98">
    <cfRule type="expression" dxfId="2" priority="1">
      <formula>COUNTIF(K3,"")</formula>
    </cfRule>
    <cfRule type="cellIs" dxfId="1" priority="3" operator="between">
      <formula>0</formula>
      <formula>Post_PCR_target_DNA_conc</formula>
    </cfRule>
    <cfRule type="cellIs" dxfId="0" priority="5" operator="greaterThanOrEqual">
      <formula>Post_PCR_target_DNA_conc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scale="73" fitToHeight="2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Reference!$E$52:$E$54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54"/>
  <sheetViews>
    <sheetView tabSelected="1" zoomScaleNormal="100" workbookViewId="0"/>
  </sheetViews>
  <sheetFormatPr defaultColWidth="8.59765625" defaultRowHeight="15.6" x14ac:dyDescent="0.3"/>
  <cols>
    <col min="1" max="1" width="34.19921875" customWidth="1"/>
    <col min="2" max="2" width="22.09765625" customWidth="1"/>
    <col min="3" max="3" width="33" customWidth="1"/>
    <col min="5" max="6" width="20" customWidth="1"/>
    <col min="7" max="8" width="5.09765625" customWidth="1"/>
    <col min="9" max="9" width="19.69921875" customWidth="1"/>
    <col min="10" max="10" width="8.69921875" customWidth="1"/>
    <col min="11" max="11" width="5.5" customWidth="1"/>
    <col min="12" max="12" width="22.59765625" customWidth="1"/>
    <col min="14" max="14" width="17.69921875" customWidth="1"/>
    <col min="15" max="15" width="28.8984375" customWidth="1"/>
  </cols>
  <sheetData>
    <row r="1" spans="1:13" ht="46.2" x14ac:dyDescent="0.85">
      <c r="A1" s="29" t="s">
        <v>298</v>
      </c>
      <c r="B1" s="88"/>
      <c r="C1" s="88"/>
      <c r="D1" s="88"/>
      <c r="E1" s="88"/>
      <c r="F1" s="88"/>
      <c r="G1" s="88"/>
      <c r="H1" s="88"/>
      <c r="I1" s="88"/>
      <c r="J1" s="89"/>
      <c r="K1" s="89"/>
      <c r="L1" s="89"/>
      <c r="M1" s="89"/>
    </row>
    <row r="2" spans="1:13" ht="33.6" x14ac:dyDescent="0.65">
      <c r="A2" s="86" t="s">
        <v>388</v>
      </c>
      <c r="B2" s="88"/>
      <c r="C2" s="88"/>
      <c r="D2" s="88"/>
      <c r="E2" s="88"/>
      <c r="F2" s="88"/>
      <c r="G2" s="88"/>
      <c r="H2" s="88"/>
      <c r="I2" s="88"/>
      <c r="J2" s="89"/>
      <c r="K2" s="89"/>
      <c r="L2" s="89"/>
      <c r="M2" s="89"/>
    </row>
    <row r="3" spans="1:13" ht="33.6" x14ac:dyDescent="0.65">
      <c r="A3" s="86" t="s">
        <v>386</v>
      </c>
      <c r="B3" s="88"/>
      <c r="C3" s="88"/>
      <c r="D3" s="88"/>
      <c r="E3" s="88"/>
      <c r="F3" s="88"/>
      <c r="G3" s="88"/>
      <c r="H3" s="88"/>
      <c r="I3" s="88"/>
      <c r="J3" s="89"/>
      <c r="K3" s="89"/>
      <c r="L3" s="89"/>
      <c r="M3" s="89"/>
    </row>
    <row r="4" spans="1:13" ht="33.6" x14ac:dyDescent="0.65">
      <c r="A4" s="86"/>
      <c r="B4" s="88"/>
      <c r="C4" s="88"/>
      <c r="D4" s="88"/>
      <c r="E4" s="88"/>
      <c r="F4" s="88"/>
      <c r="G4" s="88"/>
      <c r="H4" s="88"/>
      <c r="I4" s="88"/>
      <c r="J4" s="89"/>
      <c r="K4" s="89"/>
      <c r="L4" s="89"/>
      <c r="M4" s="89"/>
    </row>
    <row r="5" spans="1:13" ht="33.6" x14ac:dyDescent="0.65">
      <c r="A5" s="87" t="s">
        <v>299</v>
      </c>
      <c r="B5" s="88"/>
      <c r="C5" s="88"/>
      <c r="D5" s="88"/>
      <c r="E5" s="88"/>
      <c r="F5" s="88"/>
      <c r="G5" s="88"/>
      <c r="H5" s="88"/>
      <c r="I5" s="88"/>
      <c r="J5" s="89"/>
      <c r="K5" s="89"/>
      <c r="L5" s="89"/>
      <c r="M5" s="89"/>
    </row>
    <row r="6" spans="1:13" ht="31.2" x14ac:dyDescent="0.6">
      <c r="A6" s="30" t="s">
        <v>385</v>
      </c>
      <c r="B6" s="88"/>
      <c r="C6" s="88"/>
      <c r="D6" s="88"/>
      <c r="E6" s="88"/>
      <c r="F6" s="88"/>
      <c r="G6" s="88"/>
      <c r="H6" s="88"/>
      <c r="I6" s="88"/>
      <c r="J6" s="89"/>
      <c r="K6" s="89"/>
      <c r="L6" s="89"/>
      <c r="M6" s="89"/>
    </row>
    <row r="7" spans="1:13" ht="33.6" x14ac:dyDescent="0.65">
      <c r="A7" s="85" t="s">
        <v>387</v>
      </c>
      <c r="B7" s="88"/>
      <c r="C7" s="88"/>
      <c r="D7" s="88"/>
      <c r="E7" s="88"/>
      <c r="F7" s="88"/>
      <c r="G7" s="88"/>
      <c r="H7" s="88"/>
      <c r="I7" s="88"/>
      <c r="J7" s="89"/>
      <c r="K7" s="89"/>
      <c r="L7" s="89"/>
      <c r="M7" s="89"/>
    </row>
    <row r="8" spans="1:13" ht="33.6" x14ac:dyDescent="0.65">
      <c r="A8" s="86" t="s">
        <v>383</v>
      </c>
      <c r="B8" s="88"/>
      <c r="C8" s="88"/>
      <c r="D8" s="88"/>
      <c r="E8" s="88"/>
      <c r="F8" s="88"/>
      <c r="G8" s="88"/>
      <c r="H8" s="88"/>
      <c r="I8" s="88"/>
      <c r="J8" s="89"/>
      <c r="K8" s="89"/>
      <c r="L8" s="89"/>
      <c r="M8" s="89"/>
    </row>
    <row r="14" spans="1:13" ht="46.2" x14ac:dyDescent="0.85">
      <c r="A14" s="29" t="s">
        <v>384</v>
      </c>
    </row>
    <row r="15" spans="1:13" ht="18" x14ac:dyDescent="0.35">
      <c r="A15" s="18" t="s">
        <v>256</v>
      </c>
      <c r="C15" s="19"/>
      <c r="D15" s="19"/>
      <c r="E15" s="18" t="s">
        <v>257</v>
      </c>
      <c r="F15" s="18"/>
      <c r="I15" s="18" t="s">
        <v>258</v>
      </c>
    </row>
    <row r="16" spans="1:13" ht="16.2" thickBot="1" x14ac:dyDescent="0.35">
      <c r="A16" s="20" t="s">
        <v>259</v>
      </c>
      <c r="B16" s="21"/>
      <c r="C16" s="21"/>
      <c r="E16" s="21" t="s">
        <v>260</v>
      </c>
      <c r="F16" s="67"/>
      <c r="I16" s="90" t="s">
        <v>261</v>
      </c>
      <c r="J16" s="90" t="s">
        <v>262</v>
      </c>
      <c r="L16" s="90" t="s">
        <v>263</v>
      </c>
    </row>
    <row r="17" spans="1:17" x14ac:dyDescent="0.3">
      <c r="A17" t="s">
        <v>369</v>
      </c>
      <c r="B17">
        <v>15</v>
      </c>
      <c r="C17" s="82" t="s">
        <v>368</v>
      </c>
      <c r="D17" s="19"/>
      <c r="E17" t="s">
        <v>264</v>
      </c>
      <c r="I17" s="34" t="s">
        <v>328</v>
      </c>
      <c r="J17" s="34" t="s">
        <v>329</v>
      </c>
      <c r="L17" s="34" t="s">
        <v>364</v>
      </c>
    </row>
    <row r="18" spans="1:17" x14ac:dyDescent="0.3">
      <c r="A18" s="10" t="s">
        <v>342</v>
      </c>
      <c r="B18" s="34">
        <v>200</v>
      </c>
      <c r="C18" t="s">
        <v>336</v>
      </c>
      <c r="D18" s="19"/>
      <c r="E18" t="s">
        <v>266</v>
      </c>
      <c r="I18" s="34" t="s">
        <v>352</v>
      </c>
      <c r="J18" s="34" t="s">
        <v>330</v>
      </c>
      <c r="L18" s="34" t="s">
        <v>365</v>
      </c>
    </row>
    <row r="19" spans="1:17" x14ac:dyDescent="0.3">
      <c r="A19" s="10" t="s">
        <v>343</v>
      </c>
      <c r="B19" s="34">
        <v>10</v>
      </c>
      <c r="C19" t="s">
        <v>265</v>
      </c>
      <c r="I19" s="34" t="s">
        <v>353</v>
      </c>
      <c r="J19" s="34" t="s">
        <v>331</v>
      </c>
      <c r="L19" s="34" t="s">
        <v>366</v>
      </c>
    </row>
    <row r="20" spans="1:17" ht="16.2" thickBot="1" x14ac:dyDescent="0.35">
      <c r="A20" s="10" t="s">
        <v>350</v>
      </c>
      <c r="B20" s="34">
        <v>800</v>
      </c>
      <c r="C20" t="s">
        <v>336</v>
      </c>
      <c r="E20" s="21" t="s">
        <v>297</v>
      </c>
      <c r="F20" s="67"/>
      <c r="I20" s="34"/>
      <c r="J20" s="34"/>
      <c r="L20" s="34"/>
    </row>
    <row r="21" spans="1:17" x14ac:dyDescent="0.3">
      <c r="A21" s="10" t="s">
        <v>371</v>
      </c>
      <c r="B21" s="34">
        <v>10</v>
      </c>
      <c r="C21" t="s">
        <v>265</v>
      </c>
      <c r="E21">
        <v>100</v>
      </c>
      <c r="I21" s="34"/>
      <c r="J21" s="34"/>
      <c r="L21" s="34"/>
    </row>
    <row r="22" spans="1:17" x14ac:dyDescent="0.3">
      <c r="A22" s="10" t="s">
        <v>267</v>
      </c>
      <c r="B22" s="34">
        <v>11</v>
      </c>
      <c r="C22" t="s">
        <v>265</v>
      </c>
      <c r="E22">
        <v>50</v>
      </c>
      <c r="I22" s="34"/>
      <c r="J22" s="34"/>
      <c r="L22" s="34"/>
    </row>
    <row r="23" spans="1:17" x14ac:dyDescent="0.3">
      <c r="A23" s="10" t="s">
        <v>367</v>
      </c>
      <c r="B23">
        <f>ROUND(SUM(flowcell_targetmass/flowcell_maxvol),0)</f>
        <v>73</v>
      </c>
      <c r="C23" t="s">
        <v>368</v>
      </c>
      <c r="I23" s="34"/>
      <c r="J23" s="34"/>
      <c r="L23" s="34"/>
    </row>
    <row r="24" spans="1:17" ht="16.2" thickBot="1" x14ac:dyDescent="0.35">
      <c r="A24" s="10" t="s">
        <v>345</v>
      </c>
      <c r="B24" s="35" t="s">
        <v>314</v>
      </c>
      <c r="C24" t="s">
        <v>327</v>
      </c>
      <c r="E24" s="21" t="s">
        <v>300</v>
      </c>
      <c r="F24" s="67"/>
      <c r="I24" s="34"/>
      <c r="J24" s="34"/>
      <c r="L24" s="34"/>
    </row>
    <row r="25" spans="1:17" x14ac:dyDescent="0.3">
      <c r="E25" t="s">
        <v>38</v>
      </c>
      <c r="I25" s="34"/>
      <c r="J25" s="34"/>
      <c r="L25" s="34"/>
    </row>
    <row r="26" spans="1:17" ht="16.2" thickBot="1" x14ac:dyDescent="0.35">
      <c r="A26" s="20" t="s">
        <v>268</v>
      </c>
      <c r="B26" s="21"/>
      <c r="C26" s="21"/>
      <c r="E26" t="s">
        <v>301</v>
      </c>
      <c r="I26" s="34"/>
      <c r="J26" s="34"/>
      <c r="L26" s="34"/>
      <c r="N26" s="19"/>
      <c r="O26" s="19"/>
      <c r="P26" s="19"/>
      <c r="Q26" s="19"/>
    </row>
    <row r="27" spans="1:17" x14ac:dyDescent="0.3">
      <c r="A27" s="10" t="s">
        <v>269</v>
      </c>
      <c r="B27" t="s">
        <v>270</v>
      </c>
      <c r="E27" t="s">
        <v>382</v>
      </c>
      <c r="I27" s="22"/>
    </row>
    <row r="28" spans="1:17" x14ac:dyDescent="0.3">
      <c r="A28" s="10" t="s">
        <v>347</v>
      </c>
      <c r="B28" t="s">
        <v>348</v>
      </c>
      <c r="E28" t="s">
        <v>302</v>
      </c>
      <c r="I28" s="22"/>
    </row>
    <row r="29" spans="1:17" x14ac:dyDescent="0.3">
      <c r="A29" s="10" t="s">
        <v>271</v>
      </c>
      <c r="B29">
        <v>10</v>
      </c>
      <c r="E29" t="s">
        <v>303</v>
      </c>
      <c r="I29" s="22"/>
    </row>
    <row r="30" spans="1:17" x14ac:dyDescent="0.3">
      <c r="E30" s="10" t="s">
        <v>304</v>
      </c>
      <c r="F30" s="10"/>
      <c r="I30" s="22"/>
    </row>
    <row r="31" spans="1:17" ht="16.2" thickBot="1" x14ac:dyDescent="0.35">
      <c r="A31" s="20" t="s">
        <v>296</v>
      </c>
      <c r="I31" s="22"/>
    </row>
    <row r="32" spans="1:17" ht="16.2" thickBot="1" x14ac:dyDescent="0.35">
      <c r="A32" s="10" t="s">
        <v>381</v>
      </c>
      <c r="E32" s="21" t="s">
        <v>305</v>
      </c>
      <c r="F32" s="67"/>
    </row>
    <row r="33" spans="1:10" x14ac:dyDescent="0.3">
      <c r="A33" s="10" t="s">
        <v>389</v>
      </c>
      <c r="E33" t="s">
        <v>44</v>
      </c>
      <c r="G33" s="10"/>
      <c r="H33" s="10"/>
    </row>
    <row r="34" spans="1:10" ht="31.2" x14ac:dyDescent="0.3">
      <c r="A34" s="10" t="s">
        <v>390</v>
      </c>
    </row>
    <row r="36" spans="1:10" ht="16.2" thickBot="1" x14ac:dyDescent="0.35">
      <c r="E36" s="68" t="s">
        <v>318</v>
      </c>
      <c r="F36" s="67"/>
    </row>
    <row r="37" spans="1:10" x14ac:dyDescent="0.3">
      <c r="E37" s="67" t="s">
        <v>319</v>
      </c>
      <c r="F37" s="67" t="s">
        <v>259</v>
      </c>
    </row>
    <row r="38" spans="1:10" x14ac:dyDescent="0.3">
      <c r="E38" t="s">
        <v>311</v>
      </c>
      <c r="F38" t="s">
        <v>320</v>
      </c>
    </row>
    <row r="39" spans="1:10" x14ac:dyDescent="0.3">
      <c r="E39" t="s">
        <v>314</v>
      </c>
      <c r="F39" t="s">
        <v>321</v>
      </c>
    </row>
    <row r="40" spans="1:10" x14ac:dyDescent="0.3">
      <c r="E40" t="s">
        <v>312</v>
      </c>
      <c r="F40" t="s">
        <v>322</v>
      </c>
    </row>
    <row r="41" spans="1:10" x14ac:dyDescent="0.3">
      <c r="E41" t="s">
        <v>313</v>
      </c>
      <c r="F41" t="s">
        <v>323</v>
      </c>
      <c r="I41" s="10"/>
    </row>
    <row r="42" spans="1:10" x14ac:dyDescent="0.3">
      <c r="E42" t="s">
        <v>316</v>
      </c>
      <c r="F42" t="s">
        <v>324</v>
      </c>
      <c r="J42" s="10"/>
    </row>
    <row r="43" spans="1:10" x14ac:dyDescent="0.3">
      <c r="E43" t="s">
        <v>315</v>
      </c>
      <c r="F43" t="s">
        <v>325</v>
      </c>
    </row>
    <row r="44" spans="1:10" x14ac:dyDescent="0.3">
      <c r="E44" t="s">
        <v>317</v>
      </c>
      <c r="F44" t="s">
        <v>326</v>
      </c>
    </row>
    <row r="47" spans="1:10" ht="16.2" thickBot="1" x14ac:dyDescent="0.35">
      <c r="E47" s="21" t="s">
        <v>332</v>
      </c>
      <c r="F47" s="67"/>
    </row>
    <row r="48" spans="1:10" x14ac:dyDescent="0.3">
      <c r="E48" t="s">
        <v>334</v>
      </c>
    </row>
    <row r="49" spans="5:5" x14ac:dyDescent="0.3">
      <c r="E49" t="s">
        <v>333</v>
      </c>
    </row>
    <row r="51" spans="5:5" ht="16.2" thickBot="1" x14ac:dyDescent="0.35">
      <c r="E51" s="74" t="s">
        <v>358</v>
      </c>
    </row>
    <row r="52" spans="5:5" x14ac:dyDescent="0.3">
      <c r="E52" t="s">
        <v>360</v>
      </c>
    </row>
    <row r="53" spans="5:5" x14ac:dyDescent="0.3">
      <c r="E53" t="s">
        <v>361</v>
      </c>
    </row>
    <row r="54" spans="5:5" x14ac:dyDescent="0.3">
      <c r="E54" t="s">
        <v>362</v>
      </c>
    </row>
  </sheetData>
  <sheetProtection sheet="1" objects="1" scenarios="1"/>
  <protectedRanges>
    <protectedRange sqref="L17:L26" name="projectlist"/>
    <protectedRange sqref="I17:J26" name="personlist"/>
  </protectedRanges>
  <dataValidations count="1">
    <dataValidation type="list" allowBlank="1" showInputMessage="1" showErrorMessage="1" sqref="B24" xr:uid="{5103F0B0-5A7D-4213-9279-0C438FB60721}">
      <formula1>$E$38:$E$44</formula1>
    </dataValidation>
  </dataValidations>
  <pageMargins left="0.7" right="0.7" top="0.75" bottom="0.75" header="0.511811023622047" footer="0.511811023622047"/>
  <pageSetup paperSize="9" orientation="portrait" horizontalDpi="300" verticalDpi="300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V2"/>
  <sheetViews>
    <sheetView zoomScaleNormal="100" workbookViewId="0">
      <selection activeCell="O3" sqref="O3"/>
    </sheetView>
  </sheetViews>
  <sheetFormatPr defaultColWidth="8.59765625" defaultRowHeight="15.6" x14ac:dyDescent="0.3"/>
  <cols>
    <col min="1" max="1" width="9.09765625" customWidth="1"/>
    <col min="2" max="2" width="11.3984375" customWidth="1"/>
    <col min="3" max="8" width="12.09765625" customWidth="1"/>
    <col min="11" max="11" width="12.59765625" customWidth="1"/>
  </cols>
  <sheetData>
    <row r="1" spans="1:22" s="10" customFormat="1" ht="78" x14ac:dyDescent="0.3">
      <c r="A1" s="10" t="s">
        <v>272</v>
      </c>
      <c r="B1" s="10" t="s">
        <v>273</v>
      </c>
      <c r="C1" s="10" t="s">
        <v>274</v>
      </c>
      <c r="D1" s="10" t="s">
        <v>275</v>
      </c>
      <c r="E1" s="10" t="s">
        <v>346</v>
      </c>
      <c r="F1" s="10" t="s">
        <v>276</v>
      </c>
      <c r="G1" s="10" t="s">
        <v>277</v>
      </c>
      <c r="H1" s="10" t="s">
        <v>278</v>
      </c>
      <c r="I1" s="10" t="s">
        <v>279</v>
      </c>
      <c r="J1" s="10" t="s">
        <v>341</v>
      </c>
      <c r="K1" s="10" t="s">
        <v>344</v>
      </c>
      <c r="L1" s="10" t="s">
        <v>280</v>
      </c>
      <c r="M1" s="10" t="s">
        <v>281</v>
      </c>
      <c r="N1" s="10" t="s">
        <v>282</v>
      </c>
      <c r="O1" s="10" t="s">
        <v>370</v>
      </c>
      <c r="P1" s="10" t="s">
        <v>283</v>
      </c>
      <c r="Q1" s="10" t="s">
        <v>284</v>
      </c>
      <c r="R1" s="10" t="s">
        <v>285</v>
      </c>
      <c r="S1" s="10" t="s">
        <v>286</v>
      </c>
      <c r="T1" s="10" t="s">
        <v>287</v>
      </c>
      <c r="U1" s="10" t="s">
        <v>288</v>
      </c>
      <c r="V1" s="10" t="s">
        <v>289</v>
      </c>
    </row>
    <row r="2" spans="1:22" x14ac:dyDescent="0.3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10</v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>Mk1b</v>
      </c>
      <c r="N2">
        <f>IF(LEN(flowcell_targetmass)=0,"",flowcell_targetmass)</f>
        <v>800</v>
      </c>
      <c r="O2" t="str">
        <f>IFERROR(SUM(adaptlig_rxn_vol*DNAconc_pooled), "")</f>
        <v/>
      </c>
      <c r="P2">
        <f>IF(LEN(flowcell_maxvol)=0,"",flowcell_maxvol)</f>
        <v>11</v>
      </c>
      <c r="Q2" t="str">
        <f>IF(LEN(flowcell_id)=0,"",flowcell_id)</f>
        <v/>
      </c>
      <c r="R2" t="str">
        <f>IF(LEN(flowcell_chemisty)=0,"",flowcell_chemisty)</f>
        <v>R10.4.1</v>
      </c>
      <c r="S2" t="str">
        <f>IF(LEN(flowcell_status)=0,"",flowcell_status)</f>
        <v/>
      </c>
      <c r="T2" t="str">
        <f>IF(LEN(flowcell_checkpores)=0,"",flowcell_checkpores)</f>
        <v/>
      </c>
      <c r="U2" t="str">
        <f>IF(LEN(flowcell_runduration)=0,"",flowcell_runduration)</f>
        <v/>
      </c>
      <c r="V2" t="str">
        <f>IF(LEN(flowcell_usage_hrs)=0,"",flowcell_usage_hrs)</f>
        <v/>
      </c>
    </row>
  </sheetData>
  <sheetProtection algorithmName="SHA-512" hashValue="alLNTrutkK14cWSVMZVhqZfkCZ1TmxaRWiW1DyoF0dM9zpbX9Q6JVsn6+AiK7UnsFzFw7DP140vekGlMaOYG1A==" saltValue="8gA+5GoCd81DFGgH+LfSf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O3" sqref="O3"/>
    </sheetView>
  </sheetViews>
  <sheetFormatPr defaultColWidth="8.59765625" defaultRowHeight="15.6" x14ac:dyDescent="0.3"/>
  <cols>
    <col min="1" max="1" width="11.19921875" customWidth="1"/>
    <col min="2" max="4" width="13.69921875" customWidth="1"/>
    <col min="5" max="5" width="13.09765625" customWidth="1"/>
    <col min="6" max="7" width="11.19921875" customWidth="1"/>
    <col min="8" max="8" width="10.69921875" customWidth="1"/>
    <col min="9" max="9" width="28.09765625" customWidth="1"/>
  </cols>
  <sheetData>
    <row r="1" spans="1:9" x14ac:dyDescent="0.3">
      <c r="A1" t="s">
        <v>290</v>
      </c>
      <c r="B1" t="s">
        <v>291</v>
      </c>
      <c r="C1" t="s">
        <v>359</v>
      </c>
      <c r="D1" t="s">
        <v>272</v>
      </c>
      <c r="E1" t="s">
        <v>292</v>
      </c>
      <c r="F1" t="s">
        <v>293</v>
      </c>
      <c r="G1" t="s">
        <v>294</v>
      </c>
      <c r="H1" t="s">
        <v>295</v>
      </c>
      <c r="I1" t="s">
        <v>349</v>
      </c>
    </row>
    <row r="2" spans="1:9" x14ac:dyDescent="0.3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3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3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3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3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3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3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3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3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3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3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3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3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3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3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3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3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3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3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3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3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3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3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3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3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3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3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3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3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3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3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3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3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3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3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3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3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3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3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3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3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3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3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3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3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3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3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3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3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3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3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3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3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3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3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3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3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3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3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3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3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3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3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3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3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3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3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3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3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3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3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3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3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3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3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3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3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3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3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3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3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3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3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3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3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3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3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3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3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3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3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3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3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3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3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3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Assay</vt:lpstr>
      <vt:lpstr>Library</vt:lpstr>
      <vt:lpstr>Reference</vt:lpstr>
      <vt:lpstr>expt_metadata</vt:lpstr>
      <vt:lpstr>rxn_metadata</vt:lpstr>
      <vt:lpstr>adaptlig_maxvol_ul</vt:lpstr>
      <vt:lpstr>adaptlig_rxn_vol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library_dna_loaded_ul</vt:lpstr>
      <vt:lpstr>Minimum_final_pooled_DNA_conc</vt:lpstr>
      <vt:lpstr>pcr_product_targetmass_per_sample</vt:lpstr>
      <vt:lpstr>Post_PCR_target_DNA_conc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2025-07-28T08:13:31Z</cp:lastPrinted>
  <dcterms:created xsi:type="dcterms:W3CDTF">2022-03-21T12:22:51Z</dcterms:created>
  <dcterms:modified xsi:type="dcterms:W3CDTF">2025-07-29T07:19:20Z</dcterms:modified>
  <dc:language>en-GB</dc:language>
</cp:coreProperties>
</file>