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repos\warehouse\templates\Plasmodium\"/>
    </mc:Choice>
  </mc:AlternateContent>
  <xr:revisionPtr revIDLastSave="0" documentId="13_ncr:1_{E81111B7-55AB-4952-B811-FD7E3A7B4393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Assay!$F$40</definedName>
    <definedName name="adaptlig_targetmass">Assay!$B$40</definedName>
    <definedName name="DNAconc_library">Assay!$G$54</definedName>
    <definedName name="DNAconc_pooled">Assay!$D$37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reference!$B$9</definedName>
    <definedName name="exp_user">Assay!$C$3</definedName>
    <definedName name="exp_version">reference!$B$10</definedName>
    <definedName name="flowcell_checkpores">Assay!$C$70</definedName>
    <definedName name="flowcell_chemisty">Assay!$C$69</definedName>
    <definedName name="flowcell_id">Assay!$C$66</definedName>
    <definedName name="flowcell_maxvol">reference!$B$5</definedName>
    <definedName name="flowcell_runduration">Assay!$C$71</definedName>
    <definedName name="flowcell_status">Assay!$C$67</definedName>
    <definedName name="flowcell_targetmass">Assay!$B$57</definedName>
    <definedName name="flowcell_usage_hrs">Assay!$C$68</definedName>
    <definedName name="library_washbuffer">Assay!$J$50</definedName>
    <definedName name="seq_platform">Assay!$C$65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0" i="1" l="1"/>
  <c r="N2" i="5"/>
  <c r="G16" i="1" l="1"/>
  <c r="C57" i="1"/>
  <c r="J6" i="2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F30" i="1"/>
  <c r="F26" i="1"/>
  <c r="F23" i="1"/>
  <c r="D20" i="1"/>
  <c r="F18" i="1"/>
  <c r="C9" i="1"/>
  <c r="G2" i="5" s="1"/>
  <c r="C6" i="1"/>
  <c r="C5" i="1"/>
  <c r="A54" i="1"/>
  <c r="D46" i="1"/>
  <c r="D45" i="1"/>
  <c r="B4" i="4"/>
  <c r="M2" i="5" s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F30" i="6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68" i="1"/>
  <c r="X2" i="5" s="1"/>
  <c r="G54" i="1"/>
  <c r="O2" i="5" s="1"/>
  <c r="D37" i="1"/>
  <c r="K2" i="5" s="1"/>
  <c r="F29" i="1"/>
  <c r="F28" i="1"/>
  <c r="D23" i="1"/>
  <c r="D30" i="1" s="1"/>
  <c r="A37" i="1" s="1"/>
  <c r="F22" i="1"/>
  <c r="F21" i="1"/>
  <c r="X19" i="2" l="1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D59" i="1"/>
  <c r="D60" i="1" s="1"/>
  <c r="D42" i="1"/>
  <c r="D43" i="1" s="1"/>
  <c r="D47" i="1" s="1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U6" i="2" s="1" a="1"/>
  <c r="U6" i="2" s="1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V25" i="2" l="1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0" i="2"/>
  <c r="H9" i="6"/>
  <c r="X11" i="2"/>
  <c r="V12" i="2"/>
  <c r="X12" i="2" s="1"/>
  <c r="V4" i="2"/>
  <c r="X4" i="2" s="1"/>
  <c r="V8" i="2"/>
  <c r="X8" i="2" s="1"/>
  <c r="H14" i="6" l="1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<sst xmlns="http://schemas.openxmlformats.org/spreadsheetml/2006/main" count="447" uniqueCount="421">
  <si>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</si>
  <si>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</si>
  <si>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</si>
  <si>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</si>
  <si>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</si>
  <si>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</si>
  <si>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</si>
  <si>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</si>
  <si>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</si>
  <si>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</si>
  <si>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</si>
  <si>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</si>
  <si>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</si>
  <si>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</si>
  <si>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</si>
  <si>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</si>
  <si>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</si>
  <si>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</si>
  <si>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</si>
  <si>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</si>
  <si>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</si>
  <si>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</si>
  <si>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</si>
  <si>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</si>
  <si>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</si>
  <si>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</si>
  <si>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</si>
  <si>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</si>
  <si>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</si>
  <si>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</si>
  <si>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</si>
  <si>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</si>
  <si>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</si>
  <si>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</si>
  <si>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</si>
  <si>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</si>
  <si>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</si>
  <si>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</si>
  <si>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</si>
  <si>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</si>
  <si>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</si>
  <si>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</si>
  <si>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</si>
  <si>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</si>
  <si>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</si>
  <si>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</si>
  <si>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</si>
  <si>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</si>
  <si>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</si>
  <si>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</si>
  <si>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</si>
  <si>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</si>
  <si>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</si>
  <si>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</si>
  <si>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</si>
  <si>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</si>
  <si>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</si>
  <si>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</si>
  <si>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</si>
  <si>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</si>
  <si>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</si>
  <si>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</si>
  <si>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</si>
  <si>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</si>
  <si>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</si>
  <si>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</si>
  <si>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</si>
  <si>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</si>
  <si>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</si>
  <si>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</si>
  <si>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</si>
  <si>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</si>
  <si>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</si>
  <si>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</si>
  <si>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</si>
  <si>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</si>
  <si>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</si>
  <si>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</si>
  <si>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</si>
  <si>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</si>
  <si>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</si>
  <si>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</si>
  <si>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</si>
  <si>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</si>
  <si>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</si>
  <si>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</si>
  <si>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</si>
  <si>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</si>
  <si>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</si>
  <si>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</si>
  <si>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</si>
  <si>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</si>
  <si>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</si>
  <si>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</si>
  <si>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</si>
  <si>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</si>
  <si>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</si>
  <si>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</si>
  <si>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</si>
  <si>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</si>
  <si>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</si>
  <si>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</si>
  <si>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</si>
  <si>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</si>
  <si>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</si>
  <si>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</si>
  <si>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</si>
  <si>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</si>
  <si>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</si>
  <si>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</si>
  <si>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</si>
  <si>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</si>
  <si>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</si>
  <si>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</si>
  <si>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</si>
  <si>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</si>
  <si>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</si>
  <si>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</si>
  <si>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</si>
  <si>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</si>
  <si>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</si>
  <si>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</si>
  <si>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</si>
  <si>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</si>
  <si>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</si>
  <si>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</si>
  <si>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</si>
  <si>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</si>
  <si>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</si>
  <si>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</si>
  <si>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</si>
  <si>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</si>
  <si>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</si>
  <si>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</si>
  <si>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</si>
  <si>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</si>
  <si>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</si>
  <si>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</si>
  <si>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</si>
  <si>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</si>
  <si>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</si>
  <si>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</si>
  <si>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</si>
  <si>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</si>
  <si>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</si>
  <si>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</si>
  <si>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</si>
  <si>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</si>
  <si>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</si>
  <si>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</si>
  <si>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</si>
  <si>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</si>
  <si>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</si>
  <si>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</si>
  <si>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</si>
  <si>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</si>
  <si>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</si>
  <si>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</si>
  <si>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</si>
  <si>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</si>
  <si>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</si>
  <si>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</si>
  <si>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</si>
  <si>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</si>
  <si>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</si>
  <si>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</si>
  <si>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</si>
  <si>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</si>
  <si>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</si>
  <si>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</si>
  <si>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</si>
  <si>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</si>
  <si>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</si>
  <si>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</si>
  <si>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</si>
  <si>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</si>
  <si>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</si>
  <si>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</si>
  <si>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</si>
  <si>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</si>
  <si>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</si>
  <si>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</si>
  <si>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</si>
  <si>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</si>
  <si>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</si>
  <si>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</si>
  <si>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</si>
  <si>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</si>
  <si>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</si>
  <si>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</si>
  <si>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</si>
  <si>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</si>
  <si>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</si>
  <si>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</si>
  <si>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</si>
  <si>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</si>
  <si>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</si>
  <si>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</si>
  <si>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</si>
  <si>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</si>
  <si>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</si>
  <si>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</si>
  <si>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</si>
  <si>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</si>
  <si>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</si>
  <si>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</si>
  <si>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</si>
  <si>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</si>
  <si>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</si>
  <si>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</si>
  <si>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</si>
  <si>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</si>
  <si>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</si>
  <si>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</si>
  <si>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</si>
  <si>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</si>
  <si>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</si>
  <si>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</si>
  <si>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</si>
  <si>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</si>
  <si>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</si>
  <si>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</si>
  <si>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</si>
  <si>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</si>
  <si>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</si>
  <si>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</si>
  <si>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</si>
  <si>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</si>
  <si>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</si>
  <si>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</si>
  <si>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</si>
  <si>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</si>
  <si>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</si>
  <si>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</si>
  <si>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</si>
  <si>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</si>
  <si>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</si>
  <si>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</si>
  <si>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</si>
  <si>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</si>
  <si>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</si>
  <si>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</si>
  <si>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</si>
  <si>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</si>
  <si>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</si>
  <si>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</si>
  <si>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</si>
  <si>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</si>
  <si>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</si>
  <si>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</si>
  <si>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</si>
  <si>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</si>
  <si>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</si>
  <si>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</si>
  <si>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</si>
  <si>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</si>
  <si>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</si>
  <si>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</si>
  <si>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</si>
  <si>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</si>
  <si>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</si>
  <si>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</si>
  <si>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</si>
  <si>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</si>
  <si>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</si>
  <si>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</si>
  <si>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</si>
  <si>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</si>
  <si>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</si>
  <si>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</si>
  <si>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</si>
  <si>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</si>
  <si>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</si>
  <si>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</si>
  <si>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</si>
  <si>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</si>
  <si>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</si>
  <si>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</si>
  <si>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</si>
  <si>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</si>
  <si>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</si>
  <si>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</si>
  <si>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</si>
  <si>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</si>
  <si>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</si>
  <si>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</si>
  <si>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</si>
  <si>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</si>
  <si>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</si>
  <si>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</si>
  <si>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</si>
  <si>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</si>
  <si>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</si>
  <si>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</si>
  <si>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</si>
  <si>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</si>
  <si>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</si>
  <si>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</si>
  <si>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</si>
  <si>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</si>
  <si>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</si>
  <si>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</si>
  <si>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</si>
  <si>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</si>
  <si>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</si>
  <si>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</si>
  <si>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</si>
  <si>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</si>
  <si>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</si>
  <si>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</si>
  <si>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</si>
  <si>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</si>
  <si>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</si>
  <si>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</si>
  <si>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</si>
  <si>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</si>
  <si>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</si>
  <si>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</si>
  <si>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</si>
  <si>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</si>
  <si>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</si>
  <si>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</si>
  <si>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</si>
  <si>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</si>
  <si>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</si>
  <si>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</si>
  <si>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</si>
  <si>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</si>
  <si>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</si>
  <si>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</si>
  <si>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</si>
  <si>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</si>
  <si>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</si>
  <si>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</si>
  <si>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</si>
  <si>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</si>
  <si>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</si>
  <si>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</si>
  <si>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</si>
  <si>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</si>
  <si>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</si>
  <si>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</si>
  <si>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</si>
  <si>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</si>
  <si>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</si>
  <si>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</si>
  <si>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</si>
  <si>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</si>
  <si>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</si>
  <si>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</si>
  <si>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</si>
  <si>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</si>
  <si>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</si>
  <si>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</si>
  <si>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</si>
  <si>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</si>
  <si>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</si>
  <si>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</si>
  <si>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</si>
  <si>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</si>
  <si>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</si>
  <si>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</si>
  <si>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</si>
  <si>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</si>
  <si>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</si>
  <si>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</si>
  <si>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</si>
  <si>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</si>
  <si>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</si>
  <si>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</si>
  <si>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</si>
  <si>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</si>
  <si>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End-repair vol calculation type</t>
  </si>
  <si>
    <t>Exact</t>
  </si>
  <si>
    <t>2 per column</t>
  </si>
  <si>
    <t>3 per column</t>
  </si>
  <si>
    <t>1 per column</t>
  </si>
  <si>
    <t>PCR prodct (µl) to add for end-repair (calculated)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</si>
  <si>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</si>
  <si>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</si>
  <si>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</si>
  <si>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</si>
  <si>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</si>
  <si>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</si>
  <si>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</si>
  <si>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</si>
  <si>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</si>
  <si>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</si>
  <si>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</si>
  <si>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</si>
  <si>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</si>
  <si>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</si>
  <si>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</si>
  <si>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</si>
  <si>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</si>
  <si>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</si>
  <si>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</si>
  <si>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</si>
  <si>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</si>
  <si>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</si>
  <si>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</si>
  <si>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</si>
  <si>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</si>
  <si>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</si>
  <si>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</si>
  <si>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</si>
  <si>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</si>
  <si>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Wash buffer</t>
  </si>
  <si>
    <t>4 - DNA Clean-up</t>
  </si>
  <si>
    <t>Amplicons should be washed with LFB (if 3kb or above) or SFB (below 3kb)</t>
  </si>
  <si>
    <t>Select Buffer:</t>
  </si>
  <si>
    <t>LFB</t>
  </si>
  <si>
    <t>SFB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</si>
  <si>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</si>
  <si>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</si>
  <si>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Added SFB / LFB selection</t>
  </si>
  <si>
    <t>Person B</t>
  </si>
  <si>
    <t>Person C</t>
  </si>
  <si>
    <t>NOMADS Library Worksheet - Ligation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</si>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</sst>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3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4"/>
    <tableColumn id="16" xr3:uid="{D11167BC-CEB0-4BCF-918C-7AFD807B17A9}" name="Column" dataDxfId="33">
      <calculatedColumnFormula>RIGHT(tbl_SeqLib[[#This Row],[Well]],LEN(tbl_SeqLib[[#This Row],[Well]])-1)</calculatedColumnFormula>
    </tableColumn>
    <tableColumn id="2" xr3:uid="{00000000-0010-0000-0000-000002000000}" name="Well" dataDxfId="32"/>
    <tableColumn id="3" xr3:uid="{00000000-0010-0000-0000-000003000000}" name="Sample ID" dataDxfId="31"/>
    <tableColumn id="4" xr3:uid="{00000000-0010-0000-0000-000004000000}" name="Extraction ID" dataDxfId="30"/>
    <tableColumn id="5" xr3:uid="{00000000-0010-0000-0000-000005000000}" name="sWGA Identifier" dataDxfId="29"/>
    <tableColumn id="6" xr3:uid="{00000000-0010-0000-0000-000006000000}" name="PCR Identifier" dataDxfId="28"/>
    <tableColumn id="7" xr3:uid="{00000000-0010-0000-0000-000007000000}" name="Qubit PCR [DNA] (ng/µl)" dataDxfId="27"/>
    <tableColumn id="8" xr3:uid="{00000000-0010-0000-0000-000008000000}" name="PCR Dilution Factor" dataDxfId="26"/>
    <tableColumn id="9" xr3:uid="{00000000-0010-0000-0000-000009000000}" name="PCR [DNA] (ng / µl)"/>
    <tableColumn id="10" xr3:uid="{00000000-0010-0000-0000-00000A000000}" name="Barcode#" dataDxfId="25"/>
    <tableColumn id="14" xr3:uid="{001B4B8A-7DCB-4BB4-B720-5DA9C2A7387A}" name="PCR prodct (µl) to add (exact)" dataDxfId="24">
      <calculatedColumnFormula>IF(LEN(tbl_SeqLib[[#This Row],[PCR '[DNA'] (ng / µl)]])=0,"",IF(endrepair_targetmass/tbl_SeqLib[[#This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vol for col" dataDxfId="23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2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21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20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9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8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7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6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5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for end-repair (calculated)" dataDxfId="14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3"/>
    <tableColumn id="12" xr3:uid="{00000000-0010-0000-0000-00000C000000}" name="NF H20 (µl)" dataDxfId="12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1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1"/>
  <sheetViews>
    <sheetView zoomScale="160" zoomScaleNormal="160" workbookViewId="0">
      <selection activeCell="J50" sqref="J50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21" t="s">
        <v>418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5.75" customHeight="1" x14ac:dyDescent="0.25">
      <c r="A2" s="87" t="s">
        <v>0</v>
      </c>
      <c r="B2" s="87"/>
      <c r="C2" s="122"/>
      <c r="D2" s="122"/>
      <c r="E2" s="122"/>
      <c r="F2" s="122"/>
      <c r="G2" s="104" t="s">
        <v>1</v>
      </c>
      <c r="H2" s="104"/>
      <c r="J2" s="123" t="s">
        <v>2</v>
      </c>
      <c r="K2" s="123"/>
    </row>
    <row r="3" spans="1:12" ht="15.75" customHeight="1" x14ac:dyDescent="0.25">
      <c r="A3" s="87" t="s">
        <v>3</v>
      </c>
      <c r="B3" s="87"/>
      <c r="C3" s="124"/>
      <c r="D3" s="124"/>
      <c r="E3" s="124"/>
      <c r="F3" s="124"/>
      <c r="G3" s="3" t="s">
        <v>4</v>
      </c>
      <c r="J3" s="125" t="s">
        <v>5</v>
      </c>
      <c r="K3" s="125"/>
    </row>
    <row r="4" spans="1:12" ht="15.75" customHeight="1" x14ac:dyDescent="0.25">
      <c r="A4" s="87" t="s">
        <v>6</v>
      </c>
      <c r="B4" s="87"/>
      <c r="C4" s="122"/>
      <c r="D4" s="122"/>
      <c r="E4" s="122"/>
      <c r="F4" s="122"/>
      <c r="G4" s="4" t="s">
        <v>7</v>
      </c>
      <c r="J4" s="126" t="s">
        <v>8</v>
      </c>
      <c r="K4" s="126"/>
    </row>
    <row r="5" spans="1:12" ht="15.75" customHeight="1" x14ac:dyDescent="0.25">
      <c r="A5" s="116" t="s">
        <v>9</v>
      </c>
      <c r="B5" s="116"/>
      <c r="C5" s="102" t="str">
        <f>IF(OR(ISBLANK(C3),ISBLANK(C4)),"",CONCATENATE("SL",VLOOKUP(C3,reference!H3:I9,2,FALSE()),C4))</f>
        <v/>
      </c>
      <c r="D5" s="102"/>
      <c r="E5" s="102"/>
      <c r="F5" s="102"/>
      <c r="G5" s="5" t="s">
        <v>10</v>
      </c>
      <c r="J5" s="117" t="s">
        <v>11</v>
      </c>
      <c r="K5" s="117"/>
    </row>
    <row r="6" spans="1:12" ht="15.75" customHeight="1" x14ac:dyDescent="0.25">
      <c r="A6" s="116" t="s">
        <v>12</v>
      </c>
      <c r="B6" s="116"/>
      <c r="C6" s="118" t="str">
        <f>IF(OR(ISBLANK(C2),ISBLANK(C3),ISBLANK(C4)),"",CONCATENATE(C2,"_SeqLib_",C5))</f>
        <v/>
      </c>
      <c r="D6" s="118"/>
      <c r="E6" s="118"/>
      <c r="F6" s="118"/>
      <c r="G6" s="5"/>
      <c r="J6" s="117"/>
      <c r="K6" s="117"/>
    </row>
    <row r="7" spans="1:12" ht="15.75" customHeight="1" x14ac:dyDescent="0.25">
      <c r="A7" s="119" t="s">
        <v>13</v>
      </c>
      <c r="B7" s="119"/>
      <c r="C7" s="120"/>
      <c r="D7" s="120"/>
      <c r="E7" s="120"/>
      <c r="F7" s="120"/>
      <c r="G7" s="3" t="s">
        <v>4</v>
      </c>
    </row>
    <row r="8" spans="1:12" ht="15.75" customHeight="1" x14ac:dyDescent="0.25">
      <c r="A8" s="119" t="s">
        <v>14</v>
      </c>
      <c r="B8" s="119"/>
      <c r="C8" s="120"/>
      <c r="D8" s="120"/>
      <c r="E8" s="120"/>
      <c r="F8" s="120"/>
      <c r="G8" s="3" t="s">
        <v>15</v>
      </c>
    </row>
    <row r="9" spans="1:12" ht="15.75" customHeight="1" x14ac:dyDescent="0.25">
      <c r="A9" s="112" t="s">
        <v>16</v>
      </c>
      <c r="B9" s="112"/>
      <c r="C9" s="113" t="str">
        <f>IF(OR(LEN(C7)=0, LEN(C8)=0),"",CONCATENATE(C7,"_Batch",C8))</f>
        <v/>
      </c>
      <c r="D9" s="113"/>
      <c r="E9" s="113"/>
      <c r="F9" s="113"/>
      <c r="G9" s="5" t="s">
        <v>17</v>
      </c>
    </row>
    <row r="10" spans="1:12" ht="15.75" customHeight="1" x14ac:dyDescent="0.25">
      <c r="A10" s="112" t="s">
        <v>18</v>
      </c>
      <c r="B10" s="112"/>
      <c r="C10" s="113" t="str">
        <f>IF(OR(LEN(C6)=0,LEN(exp_summary)=0),"",CONCATENATE(C6,"_",exp_summary))</f>
        <v/>
      </c>
      <c r="D10" s="113"/>
      <c r="E10" s="113"/>
      <c r="F10" s="113"/>
      <c r="G10" s="113"/>
      <c r="H10" s="113"/>
    </row>
    <row r="11" spans="1:12" ht="15.75" customHeight="1" x14ac:dyDescent="0.25">
      <c r="A11" s="87" t="s">
        <v>19</v>
      </c>
      <c r="B11" s="87"/>
      <c r="C11" s="27"/>
      <c r="D11" s="25"/>
      <c r="E11" s="25"/>
      <c r="F11" s="25"/>
      <c r="G11" s="5"/>
    </row>
    <row r="12" spans="1:12" ht="15.75" customHeight="1" x14ac:dyDescent="0.25">
      <c r="A12" s="87" t="s">
        <v>20</v>
      </c>
      <c r="B12" s="87"/>
      <c r="C12" s="114"/>
      <c r="D12" s="114"/>
      <c r="E12" s="114"/>
      <c r="F12" s="114"/>
      <c r="G12" s="114"/>
      <c r="H12" s="114"/>
      <c r="I12" s="114"/>
      <c r="J12" s="114"/>
      <c r="K12" s="114"/>
    </row>
    <row r="13" spans="1:12" x14ac:dyDescent="0.25">
      <c r="A13" s="1"/>
      <c r="B13" s="1"/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15" t="s">
        <v>22</v>
      </c>
      <c r="J15" s="115"/>
      <c r="K15" s="115"/>
    </row>
    <row r="16" spans="1:12" x14ac:dyDescent="0.25">
      <c r="A16" s="9" t="s">
        <v>340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0.2</v>
      </c>
      <c r="F17" s="6"/>
    </row>
    <row r="18" spans="1:11" s="3" customFormat="1" ht="15.75" customHeight="1" x14ac:dyDescent="0.25">
      <c r="A18" s="98" t="s">
        <v>25</v>
      </c>
      <c r="B18" s="98"/>
      <c r="C18" s="98"/>
      <c r="D18" s="111" t="s">
        <v>26</v>
      </c>
      <c r="E18" s="111"/>
      <c r="F18" s="111" t="str">
        <f>CONCATENATE("MM x",exp_rxns," (µl)")</f>
        <v>MM x (µl)</v>
      </c>
      <c r="G18" s="111"/>
      <c r="I18" s="91" t="s">
        <v>27</v>
      </c>
      <c r="J18" s="91"/>
      <c r="K18" s="11" t="s">
        <v>28</v>
      </c>
    </row>
    <row r="19" spans="1:11" s="3" customFormat="1" ht="15.75" customHeight="1" x14ac:dyDescent="0.25">
      <c r="A19" s="95" t="s">
        <v>29</v>
      </c>
      <c r="B19" s="95"/>
      <c r="C19" s="95"/>
      <c r="D19" s="106" t="s">
        <v>30</v>
      </c>
      <c r="E19" s="106"/>
      <c r="F19" s="107" t="s">
        <v>31</v>
      </c>
      <c r="G19" s="107"/>
      <c r="I19" s="101">
        <v>20</v>
      </c>
      <c r="J19" s="101"/>
      <c r="K19" s="8">
        <v>15</v>
      </c>
    </row>
    <row r="20" spans="1:11" s="3" customFormat="1" ht="18.75" customHeight="1" x14ac:dyDescent="0.25">
      <c r="A20" s="95" t="s">
        <v>32</v>
      </c>
      <c r="B20" s="95"/>
      <c r="C20" s="95"/>
      <c r="D20" s="106" t="str">
        <f>CONCATENATE(endrepair_maxvol, " - x")</f>
        <v>10 - x</v>
      </c>
      <c r="E20" s="106"/>
      <c r="F20" s="107" t="s">
        <v>31</v>
      </c>
      <c r="G20" s="107"/>
      <c r="I20" s="101">
        <v>65</v>
      </c>
      <c r="J20" s="101"/>
      <c r="K20" s="8">
        <v>15</v>
      </c>
    </row>
    <row r="21" spans="1:11" s="3" customFormat="1" ht="25.35" customHeight="1" x14ac:dyDescent="0.25">
      <c r="A21" s="95" t="s">
        <v>33</v>
      </c>
      <c r="B21" s="95"/>
      <c r="C21" s="95"/>
      <c r="D21" s="109">
        <v>1.4</v>
      </c>
      <c r="E21" s="109"/>
      <c r="F21" s="107">
        <f>SUM(D21*exp_rxns*(1+$D$17))</f>
        <v>0</v>
      </c>
      <c r="G21" s="107"/>
      <c r="I21" s="101">
        <v>4</v>
      </c>
      <c r="J21" s="101"/>
      <c r="K21" s="3" t="s">
        <v>34</v>
      </c>
    </row>
    <row r="22" spans="1:11" s="3" customFormat="1" ht="15.75" customHeight="1" x14ac:dyDescent="0.25">
      <c r="A22" s="95" t="s">
        <v>35</v>
      </c>
      <c r="B22" s="95"/>
      <c r="C22" s="95"/>
      <c r="D22" s="109">
        <v>0.6</v>
      </c>
      <c r="E22" s="109"/>
      <c r="F22" s="107">
        <f>SUM(D22*exp_rxns*(1+$D$17))</f>
        <v>0</v>
      </c>
      <c r="G22" s="107"/>
    </row>
    <row r="23" spans="1:11" s="3" customFormat="1" x14ac:dyDescent="0.25">
      <c r="A23" s="8"/>
      <c r="D23" s="110">
        <f>SUM(D21:D22)+endrepair_maxvol</f>
        <v>12</v>
      </c>
      <c r="E23" s="110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98" t="s">
        <v>25</v>
      </c>
      <c r="B26" s="98"/>
      <c r="C26" s="98"/>
      <c r="D26" s="111" t="s">
        <v>26</v>
      </c>
      <c r="E26" s="111"/>
      <c r="F26" s="111" t="str">
        <f>CONCATENATE("MM x",exp_rxns," (µl)")</f>
        <v>MM x (µl)</v>
      </c>
      <c r="G26" s="111"/>
      <c r="I26" s="91" t="s">
        <v>27</v>
      </c>
      <c r="J26" s="91"/>
      <c r="K26" s="11" t="s">
        <v>28</v>
      </c>
    </row>
    <row r="27" spans="1:11" s="3" customFormat="1" ht="15.75" customHeight="1" x14ac:dyDescent="0.25">
      <c r="A27" s="95" t="s">
        <v>37</v>
      </c>
      <c r="B27" s="95"/>
      <c r="C27" s="95"/>
      <c r="D27" s="106">
        <v>0.5</v>
      </c>
      <c r="E27" s="106"/>
      <c r="F27" s="107" t="s">
        <v>31</v>
      </c>
      <c r="G27" s="107"/>
      <c r="I27" s="101">
        <v>20</v>
      </c>
      <c r="J27" s="101"/>
      <c r="K27" s="8">
        <v>20</v>
      </c>
    </row>
    <row r="28" spans="1:11" s="3" customFormat="1" ht="15.75" customHeight="1" x14ac:dyDescent="0.25">
      <c r="A28" s="95" t="s">
        <v>38</v>
      </c>
      <c r="B28" s="95"/>
      <c r="C28" s="95"/>
      <c r="D28" s="106">
        <v>6</v>
      </c>
      <c r="E28" s="106"/>
      <c r="F28" s="107">
        <f>SUM(D28*exp_rxns*(1+$D$25))</f>
        <v>0</v>
      </c>
      <c r="G28" s="107"/>
      <c r="I28" s="101">
        <v>65</v>
      </c>
      <c r="J28" s="101"/>
      <c r="K28" s="8">
        <v>10</v>
      </c>
    </row>
    <row r="29" spans="1:11" s="3" customFormat="1" ht="15.75" customHeight="1" x14ac:dyDescent="0.25">
      <c r="A29" s="95" t="s">
        <v>39</v>
      </c>
      <c r="B29" s="95"/>
      <c r="C29" s="95"/>
      <c r="D29" s="106">
        <v>0.2</v>
      </c>
      <c r="E29" s="106"/>
      <c r="F29" s="107">
        <f>SUM(D29*exp_rxns*(1+$D$25))</f>
        <v>0</v>
      </c>
      <c r="G29" s="107"/>
      <c r="I29" s="101">
        <v>8</v>
      </c>
      <c r="J29" s="101"/>
      <c r="K29" s="3" t="s">
        <v>34</v>
      </c>
    </row>
    <row r="30" spans="1:11" s="3" customFormat="1" x14ac:dyDescent="0.25">
      <c r="A30" s="8"/>
      <c r="D30" s="108">
        <f>SUM(D27:D29)+D23</f>
        <v>18.7</v>
      </c>
      <c r="E30" s="108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2" ht="15.75" customHeight="1" x14ac:dyDescent="0.25">
      <c r="A33" s="9" t="s">
        <v>41</v>
      </c>
      <c r="B33" s="9"/>
      <c r="C33" s="9"/>
      <c r="D33" s="9"/>
      <c r="E33" s="9"/>
      <c r="F33" s="9"/>
      <c r="G33" s="26"/>
    </row>
    <row r="34" spans="1:12" ht="30.75" customHeight="1" x14ac:dyDescent="0.25">
      <c r="A34" s="104" t="s">
        <v>42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</row>
    <row r="35" spans="1:12" ht="15.75" customHeight="1" x14ac:dyDescent="0.25">
      <c r="A35" s="9" t="s">
        <v>43</v>
      </c>
      <c r="B35" s="9"/>
      <c r="C35" s="9"/>
      <c r="D35" s="9"/>
      <c r="E35" s="9"/>
      <c r="F35" s="9"/>
      <c r="G35" s="9"/>
    </row>
    <row r="36" spans="1:12" ht="46.5" customHeight="1" x14ac:dyDescent="0.25">
      <c r="A36" s="15" t="s">
        <v>44</v>
      </c>
      <c r="B36" s="16" t="s">
        <v>45</v>
      </c>
      <c r="C36" s="16" t="s">
        <v>46</v>
      </c>
      <c r="D36" s="93" t="s">
        <v>47</v>
      </c>
      <c r="E36" s="93"/>
    </row>
    <row r="37" spans="1:12" x14ac:dyDescent="0.25">
      <c r="A37" s="17">
        <f>SUM(exp_rxns*D30)*0.4</f>
        <v>0</v>
      </c>
      <c r="B37" s="34"/>
      <c r="C37" s="34"/>
      <c r="D37" s="105">
        <f>SUM(B37*C37)</f>
        <v>0</v>
      </c>
      <c r="E37" s="105"/>
    </row>
    <row r="39" spans="1:12" x14ac:dyDescent="0.25">
      <c r="A39" s="7" t="s">
        <v>48</v>
      </c>
    </row>
    <row r="40" spans="1:12" x14ac:dyDescent="0.25">
      <c r="A40" s="5" t="s">
        <v>341</v>
      </c>
      <c r="B40" s="28"/>
      <c r="C40" s="9" t="s">
        <v>342</v>
      </c>
      <c r="F40" s="28"/>
      <c r="G40" s="5" t="str">
        <f>_xlfn.CONCAT("µl (recommend 1500 ng in ",adaptlig_dna_maxvol," µl)")</f>
        <v>µl (recommend 1500 ng in 30 µl)</v>
      </c>
    </row>
    <row r="41" spans="1:12" ht="15.75" customHeight="1" x14ac:dyDescent="0.25">
      <c r="A41" s="91" t="s">
        <v>25</v>
      </c>
      <c r="B41" s="91"/>
      <c r="C41" s="91"/>
      <c r="D41" s="92" t="s">
        <v>26</v>
      </c>
      <c r="E41" s="92"/>
      <c r="I41" s="91" t="s">
        <v>27</v>
      </c>
      <c r="J41" s="91"/>
      <c r="K41" s="11" t="s">
        <v>28</v>
      </c>
    </row>
    <row r="42" spans="1:12" ht="15.75" customHeight="1" x14ac:dyDescent="0.25">
      <c r="A42" s="95" t="s">
        <v>49</v>
      </c>
      <c r="B42" s="95"/>
      <c r="C42" s="95"/>
      <c r="D42" s="94">
        <f>IF(B37="",adaptlig_dna_maxvol,IF(SUM(adaptlig_targetmass/D37)&gt;adaptlig_dna_maxvol,adaptlig_dna_maxvol,SUM(adaptlig_targetmass/D37)))</f>
        <v>30</v>
      </c>
      <c r="E42" s="94"/>
      <c r="F42" s="5"/>
      <c r="I42" s="101" t="s">
        <v>50</v>
      </c>
      <c r="J42" s="101"/>
      <c r="K42" s="8">
        <v>10</v>
      </c>
    </row>
    <row r="43" spans="1:12" ht="15.75" customHeight="1" x14ac:dyDescent="0.25">
      <c r="A43" s="95" t="s">
        <v>32</v>
      </c>
      <c r="B43" s="95"/>
      <c r="C43" s="95"/>
      <c r="D43" s="94">
        <f>IFERROR(SUM(adaptlig_dna_maxvol-D42),"")</f>
        <v>0</v>
      </c>
      <c r="E43" s="94"/>
      <c r="F43" s="8"/>
    </row>
    <row r="44" spans="1:12" ht="15.75" customHeight="1" x14ac:dyDescent="0.25">
      <c r="A44" s="95" t="s">
        <v>51</v>
      </c>
      <c r="B44" s="95"/>
      <c r="C44" s="95"/>
      <c r="D44" s="102">
        <v>5</v>
      </c>
      <c r="E44" s="102"/>
    </row>
    <row r="45" spans="1:12" ht="15.75" customHeight="1" x14ac:dyDescent="0.25">
      <c r="A45" s="95" t="s">
        <v>406</v>
      </c>
      <c r="B45" s="95"/>
      <c r="C45" s="95"/>
      <c r="D45" s="102">
        <f>SUM(adaptlig_rxn_vol/5)</f>
        <v>0</v>
      </c>
      <c r="E45" s="102"/>
    </row>
    <row r="46" spans="1:12" ht="15.75" customHeight="1" x14ac:dyDescent="0.25">
      <c r="A46" s="95" t="s">
        <v>52</v>
      </c>
      <c r="B46" s="95"/>
      <c r="C46" s="95"/>
      <c r="D46" s="102">
        <f>SUM(adaptlig_rxn_vol/10)</f>
        <v>0</v>
      </c>
      <c r="E46" s="102"/>
    </row>
    <row r="47" spans="1:12" x14ac:dyDescent="0.25">
      <c r="D47" s="103">
        <f>SUM(D42:D46)</f>
        <v>35</v>
      </c>
      <c r="E47" s="103"/>
    </row>
    <row r="49" spans="1:12" x14ac:dyDescent="0.25">
      <c r="A49" s="7" t="s">
        <v>408</v>
      </c>
    </row>
    <row r="50" spans="1:12" x14ac:dyDescent="0.25">
      <c r="A50" s="74" t="s">
        <v>409</v>
      </c>
      <c r="I50" s="1" t="s">
        <v>410</v>
      </c>
      <c r="J50" s="47"/>
    </row>
    <row r="51" spans="1:12" ht="28.5" customHeight="1" x14ac:dyDescent="0.25">
      <c r="A51" s="97" t="s">
        <v>413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</row>
    <row r="52" spans="1:12" ht="15.75" customHeight="1" x14ac:dyDescent="0.25">
      <c r="A52" s="18" t="s">
        <v>344</v>
      </c>
      <c r="B52" s="9"/>
      <c r="C52" s="9"/>
      <c r="D52" s="9"/>
      <c r="E52" s="9"/>
      <c r="F52" s="9"/>
      <c r="G52" s="9"/>
    </row>
    <row r="53" spans="1:12" ht="32.25" customHeight="1" x14ac:dyDescent="0.25">
      <c r="A53" s="98" t="s">
        <v>44</v>
      </c>
      <c r="B53" s="98"/>
      <c r="C53" s="98" t="s">
        <v>53</v>
      </c>
      <c r="D53" s="98"/>
      <c r="E53" s="98" t="s">
        <v>46</v>
      </c>
      <c r="F53" s="98"/>
      <c r="G53" s="98" t="s">
        <v>54</v>
      </c>
      <c r="H53" s="98"/>
    </row>
    <row r="54" spans="1:12" x14ac:dyDescent="0.25">
      <c r="A54" s="99">
        <f>SUM(adaptlig_rxn_vol*0.5)</f>
        <v>0</v>
      </c>
      <c r="B54" s="99"/>
      <c r="C54" s="100"/>
      <c r="D54" s="100"/>
      <c r="E54" s="100"/>
      <c r="F54" s="100"/>
      <c r="G54" s="101">
        <f>SUM(C54*E54)</f>
        <v>0</v>
      </c>
      <c r="H54" s="101"/>
    </row>
    <row r="56" spans="1:12" x14ac:dyDescent="0.25">
      <c r="A56" s="7" t="s">
        <v>55</v>
      </c>
    </row>
    <row r="57" spans="1:12" x14ac:dyDescent="0.25">
      <c r="A57" s="5" t="s">
        <v>341</v>
      </c>
      <c r="B57" s="28"/>
      <c r="C57" s="9" t="str">
        <f>CONCATENATE("ng of library (max volume = ", flowcell_maxvol,"µl), recommend 800 ng")</f>
        <v>ng of library (max volume = 12µl), recommend 800 ng</v>
      </c>
      <c r="H57" s="18"/>
    </row>
    <row r="58" spans="1:12" ht="15.75" customHeight="1" x14ac:dyDescent="0.25">
      <c r="A58" s="91" t="s">
        <v>25</v>
      </c>
      <c r="B58" s="91"/>
      <c r="C58" s="91"/>
      <c r="D58" s="92" t="s">
        <v>26</v>
      </c>
      <c r="E58" s="92"/>
    </row>
    <row r="59" spans="1:12" ht="15.75" customHeight="1" x14ac:dyDescent="0.25">
      <c r="A59" s="93" t="s">
        <v>56</v>
      </c>
      <c r="B59" s="93"/>
      <c r="C59" s="93"/>
      <c r="D59" s="94">
        <f>IF(C54="",flowcell_maxvol,IF(SUM(flowcell_targetmass/G54)&gt;flowcell_maxvol,flowcell_maxvol,SUM(flowcell_targetmass/G54)))</f>
        <v>12</v>
      </c>
      <c r="E59" s="94"/>
    </row>
    <row r="60" spans="1:12" ht="15.75" customHeight="1" x14ac:dyDescent="0.25">
      <c r="A60" s="93" t="s">
        <v>57</v>
      </c>
      <c r="B60" s="93"/>
      <c r="C60" s="93"/>
      <c r="D60" s="94" t="str">
        <f>IFERROR((IF(SUM(12-D59)=0,"-",SUM(12-D59))),"")</f>
        <v>-</v>
      </c>
      <c r="E60" s="94"/>
    </row>
    <row r="61" spans="1:12" ht="15.75" customHeight="1" x14ac:dyDescent="0.25">
      <c r="A61" s="95" t="s">
        <v>419</v>
      </c>
      <c r="B61" s="95"/>
      <c r="C61" s="95"/>
      <c r="D61" s="96">
        <v>37.5</v>
      </c>
      <c r="E61" s="96"/>
    </row>
    <row r="62" spans="1:12" ht="15.75" customHeight="1" x14ac:dyDescent="0.25">
      <c r="A62" s="95" t="s">
        <v>420</v>
      </c>
      <c r="B62" s="95"/>
      <c r="C62" s="95"/>
      <c r="D62" s="96">
        <v>25.5</v>
      </c>
      <c r="E62" s="96"/>
      <c r="F62" s="5" t="s">
        <v>58</v>
      </c>
    </row>
    <row r="64" spans="1:12" x14ac:dyDescent="0.25">
      <c r="A64" s="7" t="s">
        <v>59</v>
      </c>
      <c r="C64" s="5"/>
    </row>
    <row r="65" spans="1:5" ht="15.75" customHeight="1" x14ac:dyDescent="0.25">
      <c r="A65" s="87" t="s">
        <v>60</v>
      </c>
      <c r="B65" s="87"/>
      <c r="C65" s="89"/>
      <c r="D65" s="89"/>
      <c r="E65" s="5" t="s">
        <v>4</v>
      </c>
    </row>
    <row r="66" spans="1:5" ht="15.75" customHeight="1" x14ac:dyDescent="0.25">
      <c r="A66" s="87" t="s">
        <v>62</v>
      </c>
      <c r="B66" s="87"/>
      <c r="C66" s="88"/>
      <c r="D66" s="88"/>
    </row>
    <row r="67" spans="1:5" ht="15.75" customHeight="1" x14ac:dyDescent="0.25">
      <c r="A67" s="87" t="s">
        <v>63</v>
      </c>
      <c r="B67" s="87"/>
      <c r="C67" s="88"/>
      <c r="D67" s="88"/>
    </row>
    <row r="68" spans="1:5" ht="15.75" customHeight="1" x14ac:dyDescent="0.25">
      <c r="A68" s="87" t="s">
        <v>64</v>
      </c>
      <c r="B68" s="87"/>
      <c r="C68" s="90" t="str">
        <f>IF(flowcell_status="New",0,"")</f>
        <v/>
      </c>
      <c r="D68" s="90"/>
      <c r="E68" s="9" t="s">
        <v>65</v>
      </c>
    </row>
    <row r="69" spans="1:5" ht="15.75" customHeight="1" x14ac:dyDescent="0.25">
      <c r="A69" s="87" t="s">
        <v>66</v>
      </c>
      <c r="B69" s="87"/>
      <c r="C69" s="89"/>
      <c r="D69" s="89"/>
      <c r="E69" s="5" t="s">
        <v>4</v>
      </c>
    </row>
    <row r="70" spans="1:5" ht="15.75" customHeight="1" x14ac:dyDescent="0.25">
      <c r="A70" s="87" t="s">
        <v>68</v>
      </c>
      <c r="B70" s="87"/>
      <c r="C70" s="88"/>
      <c r="D70" s="88"/>
      <c r="E70" s="9" t="s">
        <v>69</v>
      </c>
    </row>
    <row r="71" spans="1:5" ht="15.75" customHeight="1" x14ac:dyDescent="0.25">
      <c r="A71" s="87" t="s">
        <v>70</v>
      </c>
      <c r="B71" s="87"/>
      <c r="C71" s="88"/>
      <c r="D71" s="88"/>
      <c r="E71" s="9" t="s">
        <v>71</v>
      </c>
    </row>
  </sheetData>
  <sheetProtection sheet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51:L51"/>
    <mergeCell ref="A53:B53"/>
    <mergeCell ref="C53:D53"/>
    <mergeCell ref="E53:F53"/>
    <mergeCell ref="G53:H53"/>
    <mergeCell ref="A54:B54"/>
    <mergeCell ref="C54:D54"/>
    <mergeCell ref="E54:F54"/>
    <mergeCell ref="G54:H54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70:B70"/>
    <mergeCell ref="C70:D70"/>
    <mergeCell ref="A71:B71"/>
    <mergeCell ref="C71:D71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</mergeCells>
  <conditionalFormatting sqref="B57">
    <cfRule type="expression" dxfId="10" priority="2">
      <formula>COUNTIF(B57,"")</formula>
    </cfRule>
  </conditionalFormatting>
  <conditionalFormatting sqref="C2:C4 C7:C8 C11:C12 F16 B37:C37 B40 C54:E54 C65:C67 C69:C71">
    <cfRule type="expression" dxfId="9" priority="5">
      <formula>COUNTIF(B2,"")</formula>
    </cfRule>
  </conditionalFormatting>
  <conditionalFormatting sqref="C70">
    <cfRule type="cellIs" dxfId="7" priority="6" operator="lessThan">
      <formula>800</formula>
    </cfRule>
    <cfRule type="cellIs" dxfId="6" priority="7" operator="greaterThanOrEqual">
      <formula>800</formula>
    </cfRule>
  </conditionalFormatting>
  <conditionalFormatting sqref="D37">
    <cfRule type="cellIs" dxfId="5" priority="10" operator="lessThan">
      <formula>2</formula>
    </cfRule>
    <cfRule type="cellIs" dxfId="4" priority="11" operator="greaterThanOrEqual">
      <formula>2</formula>
    </cfRule>
  </conditionalFormatting>
  <conditionalFormatting sqref="F40 J50">
    <cfRule type="expression" dxfId="3" priority="3">
      <formula>COUNTIF(F40,"")</formula>
    </cfRule>
  </conditionalFormatting>
  <conditionalFormatting sqref="G54">
    <cfRule type="cellIs" dxfId="2" priority="8" operator="lessThan">
      <formula>2</formula>
    </cfRule>
    <cfRule type="cellIs" dxfId="1" priority="9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7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7D748971-4ED9-4DAD-A430-377FADB0435A}">
            <xm:f>COUNTIF($C$67,reference!$E$4)</xm:f>
            <x14:dxf>
              <fill>
                <patternFill>
                  <bgColor rgb="FFFFFF00"/>
                </patternFill>
              </fill>
            </x14:dxf>
          </x14:cfRule>
          <xm:sqref>C68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C67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F40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C65:D65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C69:D69</xm:sqref>
        </x14:dataValidation>
        <x14:dataValidation type="list" allowBlank="1" showInputMessage="1" showErrorMessage="1" xr:uid="{B44F2738-1645-457B-B40F-151E9447252D}">
          <x14:formula1>
            <xm:f>reference!$E$33:$E$34</xm:f>
          </x14:formula1>
          <xm:sqref>J50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topLeftCell="C1" zoomScale="130" zoomScaleNormal="130" workbookViewId="0">
      <selection activeCell="H3" sqref="H3:I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7"/>
      <c r="D1" s="127" t="s">
        <v>72</v>
      </c>
      <c r="E1" s="127"/>
      <c r="F1" s="75" t="s">
        <v>73</v>
      </c>
      <c r="G1" s="128" t="s">
        <v>74</v>
      </c>
      <c r="H1" s="128"/>
      <c r="I1" s="128"/>
      <c r="J1" s="128"/>
      <c r="K1" s="129" t="s">
        <v>75</v>
      </c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</row>
    <row r="2" spans="1:25" s="15" customFormat="1" ht="81" thickBot="1" x14ac:dyDescent="0.4">
      <c r="A2" s="50" t="s">
        <v>76</v>
      </c>
      <c r="B2" s="50" t="s">
        <v>367</v>
      </c>
      <c r="C2" s="50" t="s">
        <v>77</v>
      </c>
      <c r="D2" s="76" t="s">
        <v>78</v>
      </c>
      <c r="E2" s="76" t="s">
        <v>79</v>
      </c>
      <c r="F2" s="77" t="s">
        <v>80</v>
      </c>
      <c r="G2" s="78" t="s">
        <v>81</v>
      </c>
      <c r="H2" s="78" t="s">
        <v>82</v>
      </c>
      <c r="I2" s="78" t="s">
        <v>83</v>
      </c>
      <c r="J2" s="78" t="s">
        <v>84</v>
      </c>
      <c r="K2" s="79" t="s">
        <v>85</v>
      </c>
      <c r="L2" s="79" t="s">
        <v>371</v>
      </c>
      <c r="M2" s="79" t="s">
        <v>368</v>
      </c>
      <c r="N2" s="79" t="s">
        <v>369</v>
      </c>
      <c r="O2" s="79" t="s">
        <v>370</v>
      </c>
      <c r="P2" s="79" t="s">
        <v>380</v>
      </c>
      <c r="Q2" s="79" t="s">
        <v>381</v>
      </c>
      <c r="R2" s="79" t="s">
        <v>379</v>
      </c>
      <c r="S2" s="79" t="s">
        <v>384</v>
      </c>
      <c r="T2" s="79" t="s">
        <v>385</v>
      </c>
      <c r="U2" s="79" t="s">
        <v>387</v>
      </c>
      <c r="V2" s="79" t="s">
        <v>377</v>
      </c>
      <c r="W2" s="79" t="s">
        <v>378</v>
      </c>
      <c r="X2" s="79" t="s">
        <v>86</v>
      </c>
      <c r="Y2" s="79" t="s">
        <v>87</v>
      </c>
    </row>
    <row r="3" spans="1:25" ht="15.75" customHeight="1" x14ac:dyDescent="0.25">
      <c r="A3" s="51">
        <v>1</v>
      </c>
      <c r="B3" s="52" t="str">
        <f>RIGHT(tbl_SeqLib[[#This Row],[Well]],LEN(tbl_SeqLib[[#This Row],[Well]])-1)</f>
        <v>1</v>
      </c>
      <c r="C3" s="52" t="s">
        <v>88</v>
      </c>
      <c r="D3" s="53"/>
      <c r="E3" s="53"/>
      <c r="F3" s="54"/>
      <c r="G3" s="55"/>
      <c r="H3" s="53"/>
      <c r="I3" s="53"/>
      <c r="J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7" t="s">
        <v>89</v>
      </c>
      <c r="L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" s="58" t="str">
        <f>IF(LEN(tbl_SeqLib[[#This Row],[PCR '[DNA'] (ng / µl)]])&gt;0,ROUNDUP(_xlfn.MINIFS(tbl_SeqLib[PCR prodct (µl) to add (exact)],tbl_SeqLib[Column],tbl_SeqLib[[#This Row],[Column]]),1),"")</f>
        <v/>
      </c>
      <c r="N3" s="58" t="str">
        <f>IF(LEN(tbl_SeqLib[[#This Row],[PCR '[DNA'] (ng / µl)]])&gt;0,ROUNDDOWN(_xlfn.MAXIFS(tbl_SeqLib[PCR prodct (µl) to add (exact)],tbl_SeqLib[Column],tbl_SeqLib[[#This Row],[Column]]),1),"")</f>
        <v/>
      </c>
      <c r="O3" s="58" t="str">
        <f>IF(LEN(tbl_SeqLib[[#This Row],[PCR '[DNA'] (ng / µl)]])&gt;0,ROUNDUP(AVERAGEIFS(tbl_SeqLib[PCR prodct (µl) to add (exact)],tbl_SeqLib[Column],tbl_SeqLib[[#This Row],[Column]]),1),"")</f>
        <v/>
      </c>
      <c r="P3" s="58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8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8" t="str">
        <f>IF(LEN(tbl_SeqLib[[#This Row],[Max vol for col]])=0,"",tbl_SeqLib[[#This Row],[Max vol for col]])</f>
        <v/>
      </c>
      <c r="S3" s="58" t="str">
        <f>IF(LEN(tbl_SeqLib[[#This Row],[PCR '[DNA'] (ng / µl)]])&gt;0,AVERAGE(tbl_SeqLib[PCR prodct (µl) to add (exact)]),"")</f>
        <v/>
      </c>
      <c r="T3" s="58" t="str">
        <f>IF(LEN(tbl_SeqLib[[#This Row],[PCR '[DNA'] (ng / µl)]])&gt;0,MAX(tbl_SeqLib[PCR prodct (µl) to add (exact)]),"")</f>
        <v/>
      </c>
      <c r="U3" s="58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59"/>
      <c r="X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" s="60" t="str">
        <f>IF(ISBLANK(tbl_SeqLib[[#This Row],[sWGA Identifier]]),"",CONCATENATE(exp_id,"_",tbl_SeqLib[[#This Row],[Well]]))</f>
        <v/>
      </c>
    </row>
    <row r="4" spans="1:25" ht="15.75" customHeight="1" x14ac:dyDescent="0.25">
      <c r="A4" s="61">
        <v>2</v>
      </c>
      <c r="B4" s="46" t="str">
        <f>RIGHT(tbl_SeqLib[[#This Row],[Well]],LEN(tbl_SeqLib[[#This Row],[Well]])-1)</f>
        <v>1</v>
      </c>
      <c r="C4" s="46" t="s">
        <v>90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91</v>
      </c>
      <c r="L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" s="44" t="str">
        <f>IF(LEN(tbl_SeqLib[[#This Row],[PCR '[DNA'] (ng / µl)]])&gt;0,ROUNDUP(_xlfn.MINIFS(tbl_SeqLib[PCR prodct (µl) to add (exact)],tbl_SeqLib[Column],tbl_SeqLib[[#This Row],[Column]]),1),"")</f>
        <v/>
      </c>
      <c r="N4" s="44" t="str">
        <f>IF(LEN(tbl_SeqLib[[#This Row],[PCR '[DNA'] (ng / µl)]])&gt;0,ROUNDDOWN(_xlfn.MAXIFS(tbl_SeqLib[PCR prodct (µl) to add (exact)],tbl_SeqLib[Column],tbl_SeqLib[[#This Row],[Column]]),1),"")</f>
        <v/>
      </c>
      <c r="O4" s="44" t="str">
        <f>IF(LEN(tbl_SeqLib[[#This Row],[PCR '[DNA'] (ng / µl)]])&gt;0,ROUNDUP(AVERAGEIFS(tbl_SeqLib[PCR prodct (µl) to add (exact)],tbl_SeqLib[Column],tbl_SeqLib[[#This Row],[Column]]),1),"")</f>
        <v/>
      </c>
      <c r="P4" s="44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44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44" t="str">
        <f>IF(LEN(tbl_SeqLib[[#This Row],[Max vol for col]])=0,"",tbl_SeqLib[[#This Row],[Max vol for col]])</f>
        <v/>
      </c>
      <c r="S4" s="44" t="str">
        <f>IF(LEN(tbl_SeqLib[[#This Row],[PCR '[DNA'] (ng / µl)]])&gt;0,AVERAGE(tbl_SeqLib[PCR prodct (µl) to add (exact)]),"")</f>
        <v/>
      </c>
      <c r="T4" s="44" t="str">
        <f>IF(LEN(tbl_SeqLib[[#This Row],[PCR '[DNA'] (ng / µl)]])&gt;0,MAX(tbl_SeqLib[PCR prodct (µl) to add (exact)]),"")</f>
        <v/>
      </c>
      <c r="U4" s="44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48"/>
      <c r="X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" s="62" t="str">
        <f>IF(ISBLANK(tbl_SeqLib[[#This Row],[sWGA Identifier]]),"",CONCATENATE(exp_id,"_",tbl_SeqLib[[#This Row],[Well]]))</f>
        <v/>
      </c>
    </row>
    <row r="5" spans="1:25" ht="15.75" customHeight="1" x14ac:dyDescent="0.25">
      <c r="A5" s="61">
        <v>3</v>
      </c>
      <c r="B5" s="46" t="str">
        <f>RIGHT(tbl_SeqLib[[#This Row],[Well]],LEN(tbl_SeqLib[[#This Row],[Well]])-1)</f>
        <v>1</v>
      </c>
      <c r="C5" s="46" t="s">
        <v>92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93</v>
      </c>
      <c r="L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" s="44" t="str">
        <f>IF(LEN(tbl_SeqLib[[#This Row],[PCR '[DNA'] (ng / µl)]])&gt;0,ROUNDUP(_xlfn.MINIFS(tbl_SeqLib[PCR prodct (µl) to add (exact)],tbl_SeqLib[Column],tbl_SeqLib[[#This Row],[Column]]),1),"")</f>
        <v/>
      </c>
      <c r="N5" s="44" t="str">
        <f>IF(LEN(tbl_SeqLib[[#This Row],[PCR '[DNA'] (ng / µl)]])&gt;0,ROUNDDOWN(_xlfn.MAXIFS(tbl_SeqLib[PCR prodct (µl) to add (exact)],tbl_SeqLib[Column],tbl_SeqLib[[#This Row],[Column]]),1),"")</f>
        <v/>
      </c>
      <c r="O5" s="44" t="str">
        <f>IF(LEN(tbl_SeqLib[[#This Row],[PCR '[DNA'] (ng / µl)]])&gt;0,ROUNDUP(AVERAGEIFS(tbl_SeqLib[PCR prodct (µl) to add (exact)],tbl_SeqLib[Column],tbl_SeqLib[[#This Row],[Column]]),1),"")</f>
        <v/>
      </c>
      <c r="P5" s="44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44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44" t="str">
        <f>IF(LEN(tbl_SeqLib[[#This Row],[Max vol for col]])=0,"",tbl_SeqLib[[#This Row],[Max vol for col]])</f>
        <v/>
      </c>
      <c r="S5" s="44" t="str">
        <f>IF(LEN(tbl_SeqLib[[#This Row],[PCR '[DNA'] (ng / µl)]])&gt;0,AVERAGE(tbl_SeqLib[PCR prodct (µl) to add (exact)]),"")</f>
        <v/>
      </c>
      <c r="T5" s="44" t="str">
        <f>IF(LEN(tbl_SeqLib[[#This Row],[PCR '[DNA'] (ng / µl)]])&gt;0,MAX(tbl_SeqLib[PCR prodct (µl) to add (exact)]),"")</f>
        <v/>
      </c>
      <c r="U5" s="44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48"/>
      <c r="X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" s="62" t="str">
        <f>IF(ISBLANK(tbl_SeqLib[[#This Row],[sWGA Identifier]]),"",CONCATENATE(exp_id,"_",tbl_SeqLib[[#This Row],[Well]]))</f>
        <v/>
      </c>
    </row>
    <row r="6" spans="1:25" ht="15.75" customHeight="1" x14ac:dyDescent="0.25">
      <c r="A6" s="61">
        <v>4</v>
      </c>
      <c r="B6" s="46" t="str">
        <f>RIGHT(tbl_SeqLib[[#This Row],[Well]],LEN(tbl_SeqLib[[#This Row],[Well]])-1)</f>
        <v>1</v>
      </c>
      <c r="C6" s="46" t="s">
        <v>94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95</v>
      </c>
      <c r="L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" s="44" t="str">
        <f>IF(LEN(tbl_SeqLib[[#This Row],[PCR '[DNA'] (ng / µl)]])&gt;0,ROUNDUP(_xlfn.MINIFS(tbl_SeqLib[PCR prodct (µl) to add (exact)],tbl_SeqLib[Column],tbl_SeqLib[[#This Row],[Column]]),1),"")</f>
        <v/>
      </c>
      <c r="N6" s="44" t="str">
        <f>IF(LEN(tbl_SeqLib[[#This Row],[PCR '[DNA'] (ng / µl)]])&gt;0,ROUNDDOWN(_xlfn.MAXIFS(tbl_SeqLib[PCR prodct (µl) to add (exact)],tbl_SeqLib[Column],tbl_SeqLib[[#This Row],[Column]]),1),"")</f>
        <v/>
      </c>
      <c r="O6" s="44" t="str">
        <f>IF(LEN(tbl_SeqLib[[#This Row],[PCR '[DNA'] (ng / µl)]])&gt;0,ROUNDUP(AVERAGEIFS(tbl_SeqLib[PCR prodct (µl) to add (exact)],tbl_SeqLib[Column],tbl_SeqLib[[#This Row],[Column]]),1),"")</f>
        <v/>
      </c>
      <c r="P6" s="44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44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44" t="str">
        <f>IF(LEN(tbl_SeqLib[[#This Row],[Max vol for col]])=0,"",tbl_SeqLib[[#This Row],[Max vol for col]])</f>
        <v/>
      </c>
      <c r="S6" s="44" t="str">
        <f>IF(LEN(tbl_SeqLib[[#This Row],[PCR '[DNA'] (ng / µl)]])&gt;0,AVERAGE(tbl_SeqLib[PCR prodct (µl) to add (exact)]),"")</f>
        <v/>
      </c>
      <c r="T6" s="44" t="str">
        <f>IF(LEN(tbl_SeqLib[[#This Row],[PCR '[DNA'] (ng / µl)]])&gt;0,MAX(tbl_SeqLib[PCR prodct (µl) to add (exact)]),"")</f>
        <v/>
      </c>
      <c r="U6" s="44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48"/>
      <c r="X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" s="62" t="str">
        <f>IF(ISBLANK(tbl_SeqLib[[#This Row],[sWGA Identifier]]),"",CONCATENATE(exp_id,"_",tbl_SeqLib[[#This Row],[Well]]))</f>
        <v/>
      </c>
    </row>
    <row r="7" spans="1:25" ht="15.75" customHeight="1" x14ac:dyDescent="0.25">
      <c r="A7" s="61">
        <v>5</v>
      </c>
      <c r="B7" s="46" t="str">
        <f>RIGHT(tbl_SeqLib[[#This Row],[Well]],LEN(tbl_SeqLib[[#This Row],[Well]])-1)</f>
        <v>1</v>
      </c>
      <c r="C7" s="46" t="s">
        <v>96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97</v>
      </c>
      <c r="L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" s="44" t="str">
        <f>IF(LEN(tbl_SeqLib[[#This Row],[PCR '[DNA'] (ng / µl)]])&gt;0,ROUNDUP(_xlfn.MINIFS(tbl_SeqLib[PCR prodct (µl) to add (exact)],tbl_SeqLib[Column],tbl_SeqLib[[#This Row],[Column]]),1),"")</f>
        <v/>
      </c>
      <c r="N7" s="44" t="str">
        <f>IF(LEN(tbl_SeqLib[[#This Row],[PCR '[DNA'] (ng / µl)]])&gt;0,ROUNDDOWN(_xlfn.MAXIFS(tbl_SeqLib[PCR prodct (µl) to add (exact)],tbl_SeqLib[Column],tbl_SeqLib[[#This Row],[Column]]),1),"")</f>
        <v/>
      </c>
      <c r="O7" s="44" t="str">
        <f>IF(LEN(tbl_SeqLib[[#This Row],[PCR '[DNA'] (ng / µl)]])&gt;0,ROUNDUP(AVERAGEIFS(tbl_SeqLib[PCR prodct (µl) to add (exact)],tbl_SeqLib[Column],tbl_SeqLib[[#This Row],[Column]]),1),"")</f>
        <v/>
      </c>
      <c r="P7" s="44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44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44" t="str">
        <f>IF(LEN(tbl_SeqLib[[#This Row],[Max vol for col]])=0,"",tbl_SeqLib[[#This Row],[Max vol for col]])</f>
        <v/>
      </c>
      <c r="S7" s="44" t="str">
        <f>IF(LEN(tbl_SeqLib[[#This Row],[PCR '[DNA'] (ng / µl)]])&gt;0,AVERAGE(tbl_SeqLib[PCR prodct (µl) to add (exact)]),"")</f>
        <v/>
      </c>
      <c r="T7" s="44" t="str">
        <f>IF(LEN(tbl_SeqLib[[#This Row],[PCR '[DNA'] (ng / µl)]])&gt;0,MAX(tbl_SeqLib[PCR prodct (µl) to add (exact)]),"")</f>
        <v/>
      </c>
      <c r="U7" s="44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48"/>
      <c r="X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" s="62" t="str">
        <f>IF(ISBLANK(tbl_SeqLib[[#This Row],[sWGA Identifier]]),"",CONCATENATE(exp_id,"_",tbl_SeqLib[[#This Row],[Well]]))</f>
        <v/>
      </c>
    </row>
    <row r="8" spans="1:25" ht="15.75" customHeight="1" x14ac:dyDescent="0.25">
      <c r="A8" s="61">
        <v>6</v>
      </c>
      <c r="B8" s="46" t="str">
        <f>RIGHT(tbl_SeqLib[[#This Row],[Well]],LEN(tbl_SeqLib[[#This Row],[Well]])-1)</f>
        <v>1</v>
      </c>
      <c r="C8" s="46" t="s">
        <v>98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99</v>
      </c>
      <c r="L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" s="44" t="str">
        <f>IF(LEN(tbl_SeqLib[[#This Row],[PCR '[DNA'] (ng / µl)]])&gt;0,ROUNDUP(_xlfn.MINIFS(tbl_SeqLib[PCR prodct (µl) to add (exact)],tbl_SeqLib[Column],tbl_SeqLib[[#This Row],[Column]]),1),"")</f>
        <v/>
      </c>
      <c r="N8" s="44" t="str">
        <f>IF(LEN(tbl_SeqLib[[#This Row],[PCR '[DNA'] (ng / µl)]])&gt;0,ROUNDDOWN(_xlfn.MAXIFS(tbl_SeqLib[PCR prodct (µl) to add (exact)],tbl_SeqLib[Column],tbl_SeqLib[[#This Row],[Column]]),1),"")</f>
        <v/>
      </c>
      <c r="O8" s="44" t="str">
        <f>IF(LEN(tbl_SeqLib[[#This Row],[PCR '[DNA'] (ng / µl)]])&gt;0,ROUNDUP(AVERAGEIFS(tbl_SeqLib[PCR prodct (µl) to add (exact)],tbl_SeqLib[Column],tbl_SeqLib[[#This Row],[Column]]),1),"")</f>
        <v/>
      </c>
      <c r="P8" s="44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44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44" t="str">
        <f>IF(LEN(tbl_SeqLib[[#This Row],[Max vol for col]])=0,"",tbl_SeqLib[[#This Row],[Max vol for col]])</f>
        <v/>
      </c>
      <c r="S8" s="44" t="str">
        <f>IF(LEN(tbl_SeqLib[[#This Row],[PCR '[DNA'] (ng / µl)]])&gt;0,AVERAGE(tbl_SeqLib[PCR prodct (µl) to add (exact)]),"")</f>
        <v/>
      </c>
      <c r="T8" s="44" t="str">
        <f>IF(LEN(tbl_SeqLib[[#This Row],[PCR '[DNA'] (ng / µl)]])&gt;0,MAX(tbl_SeqLib[PCR prodct (µl) to add (exact)]),"")</f>
        <v/>
      </c>
      <c r="U8" s="44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48"/>
      <c r="X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" s="62" t="str">
        <f>IF(ISBLANK(tbl_SeqLib[[#This Row],[sWGA Identifier]]),"",CONCATENATE(exp_id,"_",tbl_SeqLib[[#This Row],[Well]]))</f>
        <v/>
      </c>
    </row>
    <row r="9" spans="1:25" ht="15.75" customHeight="1" x14ac:dyDescent="0.25">
      <c r="A9" s="61">
        <v>7</v>
      </c>
      <c r="B9" s="46" t="str">
        <f>RIGHT(tbl_SeqLib[[#This Row],[Well]],LEN(tbl_SeqLib[[#This Row],[Well]])-1)</f>
        <v>1</v>
      </c>
      <c r="C9" s="46" t="s">
        <v>100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101</v>
      </c>
      <c r="L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" s="44" t="str">
        <f>IF(LEN(tbl_SeqLib[[#This Row],[PCR '[DNA'] (ng / µl)]])&gt;0,ROUNDUP(_xlfn.MINIFS(tbl_SeqLib[PCR prodct (µl) to add (exact)],tbl_SeqLib[Column],tbl_SeqLib[[#This Row],[Column]]),1),"")</f>
        <v/>
      </c>
      <c r="N9" s="44" t="str">
        <f>IF(LEN(tbl_SeqLib[[#This Row],[PCR '[DNA'] (ng / µl)]])&gt;0,ROUNDDOWN(_xlfn.MAXIFS(tbl_SeqLib[PCR prodct (µl) to add (exact)],tbl_SeqLib[Column],tbl_SeqLib[[#This Row],[Column]]),1),"")</f>
        <v/>
      </c>
      <c r="O9" s="44" t="str">
        <f>IF(LEN(tbl_SeqLib[[#This Row],[PCR '[DNA'] (ng / µl)]])&gt;0,ROUNDUP(AVERAGEIFS(tbl_SeqLib[PCR prodct (µl) to add (exact)],tbl_SeqLib[Column],tbl_SeqLib[[#This Row],[Column]]),1),"")</f>
        <v/>
      </c>
      <c r="P9" s="44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44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44" t="str">
        <f>IF(LEN(tbl_SeqLib[[#This Row],[Max vol for col]])=0,"",tbl_SeqLib[[#This Row],[Max vol for col]])</f>
        <v/>
      </c>
      <c r="S9" s="44" t="str">
        <f>IF(LEN(tbl_SeqLib[[#This Row],[PCR '[DNA'] (ng / µl)]])&gt;0,AVERAGE(tbl_SeqLib[PCR prodct (µl) to add (exact)]),"")</f>
        <v/>
      </c>
      <c r="T9" s="44" t="str">
        <f>IF(LEN(tbl_SeqLib[[#This Row],[PCR '[DNA'] (ng / µl)]])&gt;0,MAX(tbl_SeqLib[PCR prodct (µl) to add (exact)]),"")</f>
        <v/>
      </c>
      <c r="U9" s="44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48"/>
      <c r="X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" s="62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63">
        <v>8</v>
      </c>
      <c r="B10" s="64" t="str">
        <f>RIGHT(tbl_SeqLib[[#This Row],[Well]],LEN(tbl_SeqLib[[#This Row],[Well]])-1)</f>
        <v>1</v>
      </c>
      <c r="C10" s="64" t="s">
        <v>102</v>
      </c>
      <c r="D10" s="65"/>
      <c r="E10" s="66"/>
      <c r="F10" s="67"/>
      <c r="G10" s="65"/>
      <c r="H10" s="67"/>
      <c r="I10" s="65"/>
      <c r="J1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9" t="s">
        <v>103</v>
      </c>
      <c r="L1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0" s="70" t="str">
        <f>IF(LEN(tbl_SeqLib[[#This Row],[PCR '[DNA'] (ng / µl)]])&gt;0,ROUNDUP(_xlfn.MINIFS(tbl_SeqLib[PCR prodct (µl) to add (exact)],tbl_SeqLib[Column],tbl_SeqLib[[#This Row],[Column]]),1),"")</f>
        <v/>
      </c>
      <c r="N10" s="70" t="str">
        <f>IF(LEN(tbl_SeqLib[[#This Row],[PCR '[DNA'] (ng / µl)]])&gt;0,ROUNDDOWN(_xlfn.MAXIFS(tbl_SeqLib[PCR prodct (µl) to add (exact)],tbl_SeqLib[Column],tbl_SeqLib[[#This Row],[Column]]),1),"")</f>
        <v/>
      </c>
      <c r="O10" s="70" t="str">
        <f>IF(LEN(tbl_SeqLib[[#This Row],[PCR '[DNA'] (ng / µl)]])&gt;0,ROUNDUP(AVERAGEIFS(tbl_SeqLib[PCR prodct (µl) to add (exact)],tbl_SeqLib[Column],tbl_SeqLib[[#This Row],[Column]]),1),"")</f>
        <v/>
      </c>
      <c r="P10" s="70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70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70" t="str">
        <f>IF(LEN(tbl_SeqLib[[#This Row],[Max vol for col]])=0,"",tbl_SeqLib[[#This Row],[Max vol for col]])</f>
        <v/>
      </c>
      <c r="S10" s="70" t="str">
        <f>IF(LEN(tbl_SeqLib[[#This Row],[PCR '[DNA'] (ng / µl)]])&gt;0,AVERAGE(tbl_SeqLib[PCR prodct (µl) to add (exact)]),"")</f>
        <v/>
      </c>
      <c r="T10" s="70" t="str">
        <f>IF(LEN(tbl_SeqLib[[#This Row],[PCR '[DNA'] (ng / µl)]])&gt;0,MAX(tbl_SeqLib[PCR prodct (µl) to add (exact)]),"")</f>
        <v/>
      </c>
      <c r="U10" s="70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71"/>
      <c r="X1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0" s="72" t="str">
        <f>IF(ISBLANK(tbl_SeqLib[[#This Row],[sWGA Identifier]]),"",CONCATENATE(exp_id,"_",tbl_SeqLib[[#This Row],[Well]]))</f>
        <v/>
      </c>
    </row>
    <row r="11" spans="1:25" ht="15.75" customHeight="1" x14ac:dyDescent="0.25">
      <c r="A11" s="51">
        <v>9</v>
      </c>
      <c r="B11" s="52" t="str">
        <f>RIGHT(tbl_SeqLib[[#This Row],[Well]],LEN(tbl_SeqLib[[#This Row],[Well]])-1)</f>
        <v>2</v>
      </c>
      <c r="C11" s="52" t="s">
        <v>104</v>
      </c>
      <c r="D11" s="53"/>
      <c r="E11" s="57"/>
      <c r="F11" s="53"/>
      <c r="G11" s="53"/>
      <c r="H11" s="53"/>
      <c r="I11" s="53"/>
      <c r="J1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7" t="s">
        <v>105</v>
      </c>
      <c r="L1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1" s="58" t="str">
        <f>IF(LEN(tbl_SeqLib[[#This Row],[PCR '[DNA'] (ng / µl)]])&gt;0,ROUNDUP(_xlfn.MINIFS(tbl_SeqLib[PCR prodct (µl) to add (exact)],tbl_SeqLib[Column],tbl_SeqLib[[#This Row],[Column]]),1),"")</f>
        <v/>
      </c>
      <c r="N11" s="58" t="str">
        <f>IF(LEN(tbl_SeqLib[[#This Row],[PCR '[DNA'] (ng / µl)]])&gt;0,ROUNDDOWN(_xlfn.MAXIFS(tbl_SeqLib[PCR prodct (µl) to add (exact)],tbl_SeqLib[Column],tbl_SeqLib[[#This Row],[Column]]),1),"")</f>
        <v/>
      </c>
      <c r="O11" s="58" t="str">
        <f>IF(LEN(tbl_SeqLib[[#This Row],[PCR '[DNA'] (ng / µl)]])&gt;0,ROUNDUP(AVERAGEIFS(tbl_SeqLib[PCR prodct (µl) to add (exact)],tbl_SeqLib[Column],tbl_SeqLib[[#This Row],[Column]]),1),"")</f>
        <v/>
      </c>
      <c r="P11" s="58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58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58" t="str">
        <f>IF(LEN(tbl_SeqLib[[#This Row],[Max vol for col]])=0,"",tbl_SeqLib[[#This Row],[Max vol for col]])</f>
        <v/>
      </c>
      <c r="S11" s="58" t="str">
        <f>IF(LEN(tbl_SeqLib[[#This Row],[PCR '[DNA'] (ng / µl)]])&gt;0,AVERAGE(tbl_SeqLib[PCR prodct (µl) to add (exact)]),"")</f>
        <v/>
      </c>
      <c r="T11" s="58" t="str">
        <f>IF(LEN(tbl_SeqLib[[#This Row],[PCR '[DNA'] (ng / µl)]])&gt;0,MAX(tbl_SeqLib[PCR prodct (µl) to add (exact)]),"")</f>
        <v/>
      </c>
      <c r="U11" s="58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59"/>
      <c r="X1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1" s="60" t="str">
        <f>IF(ISBLANK(tbl_SeqLib[[#This Row],[sWGA Identifier]]),"",CONCATENATE(exp_id,"_",tbl_SeqLib[[#This Row],[Well]]))</f>
        <v/>
      </c>
    </row>
    <row r="12" spans="1:25" ht="15.75" customHeight="1" x14ac:dyDescent="0.25">
      <c r="A12" s="61">
        <v>10</v>
      </c>
      <c r="B12" s="46" t="str">
        <f>RIGHT(tbl_SeqLib[[#This Row],[Well]],LEN(tbl_SeqLib[[#This Row],[Well]])-1)</f>
        <v>2</v>
      </c>
      <c r="C12" s="46" t="s">
        <v>106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107</v>
      </c>
      <c r="L1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2" s="44" t="str">
        <f>IF(LEN(tbl_SeqLib[[#This Row],[PCR '[DNA'] (ng / µl)]])&gt;0,ROUNDUP(_xlfn.MINIFS(tbl_SeqLib[PCR prodct (µl) to add (exact)],tbl_SeqLib[Column],tbl_SeqLib[[#This Row],[Column]]),1),"")</f>
        <v/>
      </c>
      <c r="N12" s="44" t="str">
        <f>IF(LEN(tbl_SeqLib[[#This Row],[PCR '[DNA'] (ng / µl)]])&gt;0,ROUNDDOWN(_xlfn.MAXIFS(tbl_SeqLib[PCR prodct (µl) to add (exact)],tbl_SeqLib[Column],tbl_SeqLib[[#This Row],[Column]]),1),"")</f>
        <v/>
      </c>
      <c r="O12" s="44" t="str">
        <f>IF(LEN(tbl_SeqLib[[#This Row],[PCR '[DNA'] (ng / µl)]])&gt;0,ROUNDUP(AVERAGEIFS(tbl_SeqLib[PCR prodct (µl) to add (exact)],tbl_SeqLib[Column],tbl_SeqLib[[#This Row],[Column]]),1),"")</f>
        <v/>
      </c>
      <c r="P12" s="44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4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4" t="str">
        <f>IF(LEN(tbl_SeqLib[[#This Row],[Max vol for col]])=0,"",tbl_SeqLib[[#This Row],[Max vol for col]])</f>
        <v/>
      </c>
      <c r="S12" s="44" t="str">
        <f>IF(LEN(tbl_SeqLib[[#This Row],[PCR '[DNA'] (ng / µl)]])&gt;0,AVERAGE(tbl_SeqLib[PCR prodct (µl) to add (exact)]),"")</f>
        <v/>
      </c>
      <c r="T12" s="44" t="str">
        <f>IF(LEN(tbl_SeqLib[[#This Row],[PCR '[DNA'] (ng / µl)]])&gt;0,MAX(tbl_SeqLib[PCR prodct (µl) to add (exact)]),"")</f>
        <v/>
      </c>
      <c r="U12" s="44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48"/>
      <c r="X1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2" s="62" t="str">
        <f>IF(ISBLANK(tbl_SeqLib[[#This Row],[sWGA Identifier]]),"",CONCATENATE(exp_id,"_",tbl_SeqLib[[#This Row],[Well]]))</f>
        <v/>
      </c>
    </row>
    <row r="13" spans="1:25" ht="15.75" customHeight="1" x14ac:dyDescent="0.25">
      <c r="A13" s="61">
        <v>11</v>
      </c>
      <c r="B13" s="46" t="str">
        <f>RIGHT(tbl_SeqLib[[#This Row],[Well]],LEN(tbl_SeqLib[[#This Row],[Well]])-1)</f>
        <v>2</v>
      </c>
      <c r="C13" s="46" t="s">
        <v>108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109</v>
      </c>
      <c r="L1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3" s="44" t="str">
        <f>IF(LEN(tbl_SeqLib[[#This Row],[PCR '[DNA'] (ng / µl)]])&gt;0,ROUNDUP(_xlfn.MINIFS(tbl_SeqLib[PCR prodct (µl) to add (exact)],tbl_SeqLib[Column],tbl_SeqLib[[#This Row],[Column]]),1),"")</f>
        <v/>
      </c>
      <c r="N13" s="44" t="str">
        <f>IF(LEN(tbl_SeqLib[[#This Row],[PCR '[DNA'] (ng / µl)]])&gt;0,ROUNDDOWN(_xlfn.MAXIFS(tbl_SeqLib[PCR prodct (µl) to add (exact)],tbl_SeqLib[Column],tbl_SeqLib[[#This Row],[Column]]),1),"")</f>
        <v/>
      </c>
      <c r="O13" s="44" t="str">
        <f>IF(LEN(tbl_SeqLib[[#This Row],[PCR '[DNA'] (ng / µl)]])&gt;0,ROUNDUP(AVERAGEIFS(tbl_SeqLib[PCR prodct (µl) to add (exact)],tbl_SeqLib[Column],tbl_SeqLib[[#This Row],[Column]]),1),"")</f>
        <v/>
      </c>
      <c r="P13" s="44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4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4" t="str">
        <f>IF(LEN(tbl_SeqLib[[#This Row],[Max vol for col]])=0,"",tbl_SeqLib[[#This Row],[Max vol for col]])</f>
        <v/>
      </c>
      <c r="S13" s="44" t="str">
        <f>IF(LEN(tbl_SeqLib[[#This Row],[PCR '[DNA'] (ng / µl)]])&gt;0,AVERAGE(tbl_SeqLib[PCR prodct (µl) to add (exact)]),"")</f>
        <v/>
      </c>
      <c r="T13" s="44" t="str">
        <f>IF(LEN(tbl_SeqLib[[#This Row],[PCR '[DNA'] (ng / µl)]])&gt;0,MAX(tbl_SeqLib[PCR prodct (µl) to add (exact)]),"")</f>
        <v/>
      </c>
      <c r="U13" s="44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48"/>
      <c r="X1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3" s="62" t="str">
        <f>IF(ISBLANK(tbl_SeqLib[[#This Row],[sWGA Identifier]]),"",CONCATENATE(exp_id,"_",tbl_SeqLib[[#This Row],[Well]]))</f>
        <v/>
      </c>
    </row>
    <row r="14" spans="1:25" ht="15.75" customHeight="1" x14ac:dyDescent="0.25">
      <c r="A14" s="61">
        <v>12</v>
      </c>
      <c r="B14" s="46" t="str">
        <f>RIGHT(tbl_SeqLib[[#This Row],[Well]],LEN(tbl_SeqLib[[#This Row],[Well]])-1)</f>
        <v>2</v>
      </c>
      <c r="C14" s="46" t="s">
        <v>110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111</v>
      </c>
      <c r="L1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4" s="44" t="str">
        <f>IF(LEN(tbl_SeqLib[[#This Row],[PCR '[DNA'] (ng / µl)]])&gt;0,ROUNDUP(_xlfn.MINIFS(tbl_SeqLib[PCR prodct (µl) to add (exact)],tbl_SeqLib[Column],tbl_SeqLib[[#This Row],[Column]]),1),"")</f>
        <v/>
      </c>
      <c r="N14" s="44" t="str">
        <f>IF(LEN(tbl_SeqLib[[#This Row],[PCR '[DNA'] (ng / µl)]])&gt;0,ROUNDDOWN(_xlfn.MAXIFS(tbl_SeqLib[PCR prodct (µl) to add (exact)],tbl_SeqLib[Column],tbl_SeqLib[[#This Row],[Column]]),1),"")</f>
        <v/>
      </c>
      <c r="O14" s="44" t="str">
        <f>IF(LEN(tbl_SeqLib[[#This Row],[PCR '[DNA'] (ng / µl)]])&gt;0,ROUNDUP(AVERAGEIFS(tbl_SeqLib[PCR prodct (µl) to add (exact)],tbl_SeqLib[Column],tbl_SeqLib[[#This Row],[Column]]),1),"")</f>
        <v/>
      </c>
      <c r="P14" s="44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4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4" t="str">
        <f>IF(LEN(tbl_SeqLib[[#This Row],[Max vol for col]])=0,"",tbl_SeqLib[[#This Row],[Max vol for col]])</f>
        <v/>
      </c>
      <c r="S14" s="44" t="str">
        <f>IF(LEN(tbl_SeqLib[[#This Row],[PCR '[DNA'] (ng / µl)]])&gt;0,AVERAGE(tbl_SeqLib[PCR prodct (µl) to add (exact)]),"")</f>
        <v/>
      </c>
      <c r="T14" s="44" t="str">
        <f>IF(LEN(tbl_SeqLib[[#This Row],[PCR '[DNA'] (ng / µl)]])&gt;0,MAX(tbl_SeqLib[PCR prodct (µl) to add (exact)]),"")</f>
        <v/>
      </c>
      <c r="U14" s="44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48"/>
      <c r="X1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4" s="62" t="str">
        <f>IF(ISBLANK(tbl_SeqLib[[#This Row],[sWGA Identifier]]),"",CONCATENATE(exp_id,"_",tbl_SeqLib[[#This Row],[Well]]))</f>
        <v/>
      </c>
    </row>
    <row r="15" spans="1:25" ht="15.75" customHeight="1" x14ac:dyDescent="0.25">
      <c r="A15" s="61">
        <v>13</v>
      </c>
      <c r="B15" s="46" t="str">
        <f>RIGHT(tbl_SeqLib[[#This Row],[Well]],LEN(tbl_SeqLib[[#This Row],[Well]])-1)</f>
        <v>2</v>
      </c>
      <c r="C15" s="46" t="s">
        <v>112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113</v>
      </c>
      <c r="L1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5" s="44" t="str">
        <f>IF(LEN(tbl_SeqLib[[#This Row],[PCR '[DNA'] (ng / µl)]])&gt;0,ROUNDUP(_xlfn.MINIFS(tbl_SeqLib[PCR prodct (µl) to add (exact)],tbl_SeqLib[Column],tbl_SeqLib[[#This Row],[Column]]),1),"")</f>
        <v/>
      </c>
      <c r="N15" s="44" t="str">
        <f>IF(LEN(tbl_SeqLib[[#This Row],[PCR '[DNA'] (ng / µl)]])&gt;0,ROUNDDOWN(_xlfn.MAXIFS(tbl_SeqLib[PCR prodct (µl) to add (exact)],tbl_SeqLib[Column],tbl_SeqLib[[#This Row],[Column]]),1),"")</f>
        <v/>
      </c>
      <c r="O15" s="44" t="str">
        <f>IF(LEN(tbl_SeqLib[[#This Row],[PCR '[DNA'] (ng / µl)]])&gt;0,ROUNDUP(AVERAGEIFS(tbl_SeqLib[PCR prodct (µl) to add (exact)],tbl_SeqLib[Column],tbl_SeqLib[[#This Row],[Column]]),1),"")</f>
        <v/>
      </c>
      <c r="P15" s="44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4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4" t="str">
        <f>IF(LEN(tbl_SeqLib[[#This Row],[Max vol for col]])=0,"",tbl_SeqLib[[#This Row],[Max vol for col]])</f>
        <v/>
      </c>
      <c r="S15" s="44" t="str">
        <f>IF(LEN(tbl_SeqLib[[#This Row],[PCR '[DNA'] (ng / µl)]])&gt;0,AVERAGE(tbl_SeqLib[PCR prodct (µl) to add (exact)]),"")</f>
        <v/>
      </c>
      <c r="T15" s="44" t="str">
        <f>IF(LEN(tbl_SeqLib[[#This Row],[PCR '[DNA'] (ng / µl)]])&gt;0,MAX(tbl_SeqLib[PCR prodct (µl) to add (exact)]),"")</f>
        <v/>
      </c>
      <c r="U15" s="44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48"/>
      <c r="X1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5" s="62" t="str">
        <f>IF(ISBLANK(tbl_SeqLib[[#This Row],[sWGA Identifier]]),"",CONCATENATE(exp_id,"_",tbl_SeqLib[[#This Row],[Well]]))</f>
        <v/>
      </c>
    </row>
    <row r="16" spans="1:25" ht="15.75" customHeight="1" x14ac:dyDescent="0.25">
      <c r="A16" s="61">
        <v>14</v>
      </c>
      <c r="B16" s="46" t="str">
        <f>RIGHT(tbl_SeqLib[[#This Row],[Well]],LEN(tbl_SeqLib[[#This Row],[Well]])-1)</f>
        <v>2</v>
      </c>
      <c r="C16" s="46" t="s">
        <v>114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115</v>
      </c>
      <c r="L1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6" s="44" t="str">
        <f>IF(LEN(tbl_SeqLib[[#This Row],[PCR '[DNA'] (ng / µl)]])&gt;0,ROUNDUP(_xlfn.MINIFS(tbl_SeqLib[PCR prodct (µl) to add (exact)],tbl_SeqLib[Column],tbl_SeqLib[[#This Row],[Column]]),1),"")</f>
        <v/>
      </c>
      <c r="N16" s="44" t="str">
        <f>IF(LEN(tbl_SeqLib[[#This Row],[PCR '[DNA'] (ng / µl)]])&gt;0,ROUNDDOWN(_xlfn.MAXIFS(tbl_SeqLib[PCR prodct (µl) to add (exact)],tbl_SeqLib[Column],tbl_SeqLib[[#This Row],[Column]]),1),"")</f>
        <v/>
      </c>
      <c r="O16" s="44" t="str">
        <f>IF(LEN(tbl_SeqLib[[#This Row],[PCR '[DNA'] (ng / µl)]])&gt;0,ROUNDUP(AVERAGEIFS(tbl_SeqLib[PCR prodct (µl) to add (exact)],tbl_SeqLib[Column],tbl_SeqLib[[#This Row],[Column]]),1),"")</f>
        <v/>
      </c>
      <c r="P16" s="44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4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4" t="str">
        <f>IF(LEN(tbl_SeqLib[[#This Row],[Max vol for col]])=0,"",tbl_SeqLib[[#This Row],[Max vol for col]])</f>
        <v/>
      </c>
      <c r="S16" s="44" t="str">
        <f>IF(LEN(tbl_SeqLib[[#This Row],[PCR '[DNA'] (ng / µl)]])&gt;0,AVERAGE(tbl_SeqLib[PCR prodct (µl) to add (exact)]),"")</f>
        <v/>
      </c>
      <c r="T16" s="44" t="str">
        <f>IF(LEN(tbl_SeqLib[[#This Row],[PCR '[DNA'] (ng / µl)]])&gt;0,MAX(tbl_SeqLib[PCR prodct (µl) to add (exact)]),"")</f>
        <v/>
      </c>
      <c r="U16" s="44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48"/>
      <c r="X1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6" s="62" t="str">
        <f>IF(ISBLANK(tbl_SeqLib[[#This Row],[sWGA Identifier]]),"",CONCATENATE(exp_id,"_",tbl_SeqLib[[#This Row],[Well]]))</f>
        <v/>
      </c>
    </row>
    <row r="17" spans="1:25" ht="15.75" customHeight="1" x14ac:dyDescent="0.25">
      <c r="A17" s="61">
        <v>15</v>
      </c>
      <c r="B17" s="46" t="str">
        <f>RIGHT(tbl_SeqLib[[#This Row],[Well]],LEN(tbl_SeqLib[[#This Row],[Well]])-1)</f>
        <v>2</v>
      </c>
      <c r="C17" s="46" t="s">
        <v>116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117</v>
      </c>
      <c r="L1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7" s="44" t="str">
        <f>IF(LEN(tbl_SeqLib[[#This Row],[PCR '[DNA'] (ng / µl)]])&gt;0,ROUNDUP(_xlfn.MINIFS(tbl_SeqLib[PCR prodct (µl) to add (exact)],tbl_SeqLib[Column],tbl_SeqLib[[#This Row],[Column]]),1),"")</f>
        <v/>
      </c>
      <c r="N17" s="44" t="str">
        <f>IF(LEN(tbl_SeqLib[[#This Row],[PCR '[DNA'] (ng / µl)]])&gt;0,ROUNDDOWN(_xlfn.MAXIFS(tbl_SeqLib[PCR prodct (µl) to add (exact)],tbl_SeqLib[Column],tbl_SeqLib[[#This Row],[Column]]),1),"")</f>
        <v/>
      </c>
      <c r="O17" s="44" t="str">
        <f>IF(LEN(tbl_SeqLib[[#This Row],[PCR '[DNA'] (ng / µl)]])&gt;0,ROUNDUP(AVERAGEIFS(tbl_SeqLib[PCR prodct (µl) to add (exact)],tbl_SeqLib[Column],tbl_SeqLib[[#This Row],[Column]]),1),"")</f>
        <v/>
      </c>
      <c r="P17" s="44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4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4" t="str">
        <f>IF(LEN(tbl_SeqLib[[#This Row],[Max vol for col]])=0,"",tbl_SeqLib[[#This Row],[Max vol for col]])</f>
        <v/>
      </c>
      <c r="S17" s="44" t="str">
        <f>IF(LEN(tbl_SeqLib[[#This Row],[PCR '[DNA'] (ng / µl)]])&gt;0,AVERAGE(tbl_SeqLib[PCR prodct (µl) to add (exact)]),"")</f>
        <v/>
      </c>
      <c r="T17" s="44" t="str">
        <f>IF(LEN(tbl_SeqLib[[#This Row],[PCR '[DNA'] (ng / µl)]])&gt;0,MAX(tbl_SeqLib[PCR prodct (µl) to add (exact)]),"")</f>
        <v/>
      </c>
      <c r="U17" s="44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48"/>
      <c r="X1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7" s="62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63">
        <v>16</v>
      </c>
      <c r="B18" s="64" t="str">
        <f>RIGHT(tbl_SeqLib[[#This Row],[Well]],LEN(tbl_SeqLib[[#This Row],[Well]])-1)</f>
        <v>2</v>
      </c>
      <c r="C18" s="64" t="s">
        <v>118</v>
      </c>
      <c r="D18" s="65"/>
      <c r="E18" s="66"/>
      <c r="F18" s="67"/>
      <c r="G18" s="65"/>
      <c r="H18" s="67"/>
      <c r="I18" s="67"/>
      <c r="J1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9" t="s">
        <v>119</v>
      </c>
      <c r="L1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8" s="70" t="str">
        <f>IF(LEN(tbl_SeqLib[[#This Row],[PCR '[DNA'] (ng / µl)]])&gt;0,ROUNDUP(_xlfn.MINIFS(tbl_SeqLib[PCR prodct (µl) to add (exact)],tbl_SeqLib[Column],tbl_SeqLib[[#This Row],[Column]]),1),"")</f>
        <v/>
      </c>
      <c r="N18" s="70" t="str">
        <f>IF(LEN(tbl_SeqLib[[#This Row],[PCR '[DNA'] (ng / µl)]])&gt;0,ROUNDDOWN(_xlfn.MAXIFS(tbl_SeqLib[PCR prodct (µl) to add (exact)],tbl_SeqLib[Column],tbl_SeqLib[[#This Row],[Column]]),1),"")</f>
        <v/>
      </c>
      <c r="O18" s="70" t="str">
        <f>IF(LEN(tbl_SeqLib[[#This Row],[PCR '[DNA'] (ng / µl)]])&gt;0,ROUNDUP(AVERAGEIFS(tbl_SeqLib[PCR prodct (µl) to add (exact)],tbl_SeqLib[Column],tbl_SeqLib[[#This Row],[Column]]),1),"")</f>
        <v/>
      </c>
      <c r="P18" s="70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70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70" t="str">
        <f>IF(LEN(tbl_SeqLib[[#This Row],[Max vol for col]])=0,"",tbl_SeqLib[[#This Row],[Max vol for col]])</f>
        <v/>
      </c>
      <c r="S18" s="70" t="str">
        <f>IF(LEN(tbl_SeqLib[[#This Row],[PCR '[DNA'] (ng / µl)]])&gt;0,AVERAGE(tbl_SeqLib[PCR prodct (µl) to add (exact)]),"")</f>
        <v/>
      </c>
      <c r="T18" s="70" t="str">
        <f>IF(LEN(tbl_SeqLib[[#This Row],[PCR '[DNA'] (ng / µl)]])&gt;0,MAX(tbl_SeqLib[PCR prodct (µl) to add (exact)]),"")</f>
        <v/>
      </c>
      <c r="U18" s="70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71"/>
      <c r="X1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8" s="72" t="str">
        <f>IF(ISBLANK(tbl_SeqLib[[#This Row],[sWGA Identifier]]),"",CONCATENATE(exp_id,"_",tbl_SeqLib[[#This Row],[Well]]))</f>
        <v/>
      </c>
    </row>
    <row r="19" spans="1:25" ht="15.75" customHeight="1" x14ac:dyDescent="0.25">
      <c r="A19" s="51">
        <v>17</v>
      </c>
      <c r="B19" s="52" t="str">
        <f>RIGHT(tbl_SeqLib[[#This Row],[Well]],LEN(tbl_SeqLib[[#This Row],[Well]])-1)</f>
        <v>3</v>
      </c>
      <c r="C19" s="52" t="s">
        <v>120</v>
      </c>
      <c r="D19" s="53"/>
      <c r="E19" s="57"/>
      <c r="F19" s="53"/>
      <c r="G19" s="53"/>
      <c r="H19" s="53"/>
      <c r="I19" s="53"/>
      <c r="J1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7" t="s">
        <v>121</v>
      </c>
      <c r="L19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19" s="58" t="str">
        <f>IF(LEN(tbl_SeqLib[[#This Row],[PCR '[DNA'] (ng / µl)]])&gt;0,ROUNDUP(_xlfn.MINIFS(tbl_SeqLib[PCR prodct (µl) to add (exact)],tbl_SeqLib[Column],tbl_SeqLib[[#This Row],[Column]]),1),"")</f>
        <v/>
      </c>
      <c r="N19" s="58" t="str">
        <f>IF(LEN(tbl_SeqLib[[#This Row],[PCR '[DNA'] (ng / µl)]])&gt;0,ROUNDDOWN(_xlfn.MAXIFS(tbl_SeqLib[PCR prodct (µl) to add (exact)],tbl_SeqLib[Column],tbl_SeqLib[[#This Row],[Column]]),1),"")</f>
        <v/>
      </c>
      <c r="O19" s="58" t="str">
        <f>IF(LEN(tbl_SeqLib[[#This Row],[PCR '[DNA'] (ng / µl)]])&gt;0,ROUNDUP(AVERAGEIFS(tbl_SeqLib[PCR prodct (µl) to add (exact)],tbl_SeqLib[Column],tbl_SeqLib[[#This Row],[Column]]),1),"")</f>
        <v/>
      </c>
      <c r="P19" s="58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8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8" t="str">
        <f>IF(LEN(tbl_SeqLib[[#This Row],[Max vol for col]])=0,"",tbl_SeqLib[[#This Row],[Max vol for col]])</f>
        <v/>
      </c>
      <c r="S19" s="58" t="str">
        <f>IF(LEN(tbl_SeqLib[[#This Row],[PCR '[DNA'] (ng / µl)]])&gt;0,AVERAGE(tbl_SeqLib[PCR prodct (µl) to add (exact)]),"")</f>
        <v/>
      </c>
      <c r="T19" s="58" t="str">
        <f>IF(LEN(tbl_SeqLib[[#This Row],[PCR '[DNA'] (ng / µl)]])&gt;0,MAX(tbl_SeqLib[PCR prodct (µl) to add (exact)]),"")</f>
        <v/>
      </c>
      <c r="U19" s="58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59"/>
      <c r="X19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19" s="60" t="str">
        <f>IF(ISBLANK(tbl_SeqLib[[#This Row],[sWGA Identifier]]),"",CONCATENATE(exp_id,"_",tbl_SeqLib[[#This Row],[Well]]))</f>
        <v/>
      </c>
    </row>
    <row r="20" spans="1:25" ht="15.75" customHeight="1" x14ac:dyDescent="0.25">
      <c r="A20" s="61">
        <v>18</v>
      </c>
      <c r="B20" s="46" t="str">
        <f>RIGHT(tbl_SeqLib[[#This Row],[Well]],LEN(tbl_SeqLib[[#This Row],[Well]])-1)</f>
        <v>3</v>
      </c>
      <c r="C20" s="46" t="s">
        <v>122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123</v>
      </c>
      <c r="L2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0" s="44" t="str">
        <f>IF(LEN(tbl_SeqLib[[#This Row],[PCR '[DNA'] (ng / µl)]])&gt;0,ROUNDUP(_xlfn.MINIFS(tbl_SeqLib[PCR prodct (µl) to add (exact)],tbl_SeqLib[Column],tbl_SeqLib[[#This Row],[Column]]),1),"")</f>
        <v/>
      </c>
      <c r="N20" s="44" t="str">
        <f>IF(LEN(tbl_SeqLib[[#This Row],[PCR '[DNA'] (ng / µl)]])&gt;0,ROUNDDOWN(_xlfn.MAXIFS(tbl_SeqLib[PCR prodct (µl) to add (exact)],tbl_SeqLib[Column],tbl_SeqLib[[#This Row],[Column]]),1),"")</f>
        <v/>
      </c>
      <c r="O20" s="44" t="str">
        <f>IF(LEN(tbl_SeqLib[[#This Row],[PCR '[DNA'] (ng / µl)]])&gt;0,ROUNDUP(AVERAGEIFS(tbl_SeqLib[PCR prodct (µl) to add (exact)],tbl_SeqLib[Column],tbl_SeqLib[[#This Row],[Column]]),1),"")</f>
        <v/>
      </c>
      <c r="P20" s="44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4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4" t="str">
        <f>IF(LEN(tbl_SeqLib[[#This Row],[Max vol for col]])=0,"",tbl_SeqLib[[#This Row],[Max vol for col]])</f>
        <v/>
      </c>
      <c r="S20" s="44" t="str">
        <f>IF(LEN(tbl_SeqLib[[#This Row],[PCR '[DNA'] (ng / µl)]])&gt;0,AVERAGE(tbl_SeqLib[PCR prodct (µl) to add (exact)]),"")</f>
        <v/>
      </c>
      <c r="T20" s="44" t="str">
        <f>IF(LEN(tbl_SeqLib[[#This Row],[PCR '[DNA'] (ng / µl)]])&gt;0,MAX(tbl_SeqLib[PCR prodct (µl) to add (exact)]),"")</f>
        <v/>
      </c>
      <c r="U20" s="44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48"/>
      <c r="X2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0" s="62" t="str">
        <f>IF(ISBLANK(tbl_SeqLib[[#This Row],[sWGA Identifier]]),"",CONCATENATE(exp_id,"_",tbl_SeqLib[[#This Row],[Well]]))</f>
        <v/>
      </c>
    </row>
    <row r="21" spans="1:25" ht="15.75" customHeight="1" x14ac:dyDescent="0.25">
      <c r="A21" s="61">
        <v>19</v>
      </c>
      <c r="B21" s="46" t="str">
        <f>RIGHT(tbl_SeqLib[[#This Row],[Well]],LEN(tbl_SeqLib[[#This Row],[Well]])-1)</f>
        <v>3</v>
      </c>
      <c r="C21" s="46" t="s">
        <v>124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125</v>
      </c>
      <c r="L2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1" s="44" t="str">
        <f>IF(LEN(tbl_SeqLib[[#This Row],[PCR '[DNA'] (ng / µl)]])&gt;0,ROUNDUP(_xlfn.MINIFS(tbl_SeqLib[PCR prodct (µl) to add (exact)],tbl_SeqLib[Column],tbl_SeqLib[[#This Row],[Column]]),1),"")</f>
        <v/>
      </c>
      <c r="N21" s="44" t="str">
        <f>IF(LEN(tbl_SeqLib[[#This Row],[PCR '[DNA'] (ng / µl)]])&gt;0,ROUNDDOWN(_xlfn.MAXIFS(tbl_SeqLib[PCR prodct (µl) to add (exact)],tbl_SeqLib[Column],tbl_SeqLib[[#This Row],[Column]]),1),"")</f>
        <v/>
      </c>
      <c r="O21" s="44" t="str">
        <f>IF(LEN(tbl_SeqLib[[#This Row],[PCR '[DNA'] (ng / µl)]])&gt;0,ROUNDUP(AVERAGEIFS(tbl_SeqLib[PCR prodct (µl) to add (exact)],tbl_SeqLib[Column],tbl_SeqLib[[#This Row],[Column]]),1),"")</f>
        <v/>
      </c>
      <c r="P21" s="44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4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4" t="str">
        <f>IF(LEN(tbl_SeqLib[[#This Row],[Max vol for col]])=0,"",tbl_SeqLib[[#This Row],[Max vol for col]])</f>
        <v/>
      </c>
      <c r="S21" s="44" t="str">
        <f>IF(LEN(tbl_SeqLib[[#This Row],[PCR '[DNA'] (ng / µl)]])&gt;0,AVERAGE(tbl_SeqLib[PCR prodct (µl) to add (exact)]),"")</f>
        <v/>
      </c>
      <c r="T21" s="44" t="str">
        <f>IF(LEN(tbl_SeqLib[[#This Row],[PCR '[DNA'] (ng / µl)]])&gt;0,MAX(tbl_SeqLib[PCR prodct (µl) to add (exact)]),"")</f>
        <v/>
      </c>
      <c r="U21" s="44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48"/>
      <c r="X2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1" s="62" t="str">
        <f>IF(ISBLANK(tbl_SeqLib[[#This Row],[sWGA Identifier]]),"",CONCATENATE(exp_id,"_",tbl_SeqLib[[#This Row],[Well]]))</f>
        <v/>
      </c>
    </row>
    <row r="22" spans="1:25" ht="15.75" customHeight="1" x14ac:dyDescent="0.25">
      <c r="A22" s="61">
        <v>20</v>
      </c>
      <c r="B22" s="46" t="str">
        <f>RIGHT(tbl_SeqLib[[#This Row],[Well]],LEN(tbl_SeqLib[[#This Row],[Well]])-1)</f>
        <v>3</v>
      </c>
      <c r="C22" s="45" t="s">
        <v>126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127</v>
      </c>
      <c r="L2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2" s="44" t="str">
        <f>IF(LEN(tbl_SeqLib[[#This Row],[PCR '[DNA'] (ng / µl)]])&gt;0,ROUNDUP(_xlfn.MINIFS(tbl_SeqLib[PCR prodct (µl) to add (exact)],tbl_SeqLib[Column],tbl_SeqLib[[#This Row],[Column]]),1),"")</f>
        <v/>
      </c>
      <c r="N22" s="44" t="str">
        <f>IF(LEN(tbl_SeqLib[[#This Row],[PCR '[DNA'] (ng / µl)]])&gt;0,ROUNDDOWN(_xlfn.MAXIFS(tbl_SeqLib[PCR prodct (µl) to add (exact)],tbl_SeqLib[Column],tbl_SeqLib[[#This Row],[Column]]),1),"")</f>
        <v/>
      </c>
      <c r="O22" s="44" t="str">
        <f>IF(LEN(tbl_SeqLib[[#This Row],[PCR '[DNA'] (ng / µl)]])&gt;0,ROUNDUP(AVERAGEIFS(tbl_SeqLib[PCR prodct (µl) to add (exact)],tbl_SeqLib[Column],tbl_SeqLib[[#This Row],[Column]]),1),"")</f>
        <v/>
      </c>
      <c r="P22" s="44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4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4" t="str">
        <f>IF(LEN(tbl_SeqLib[[#This Row],[Max vol for col]])=0,"",tbl_SeqLib[[#This Row],[Max vol for col]])</f>
        <v/>
      </c>
      <c r="S22" s="44" t="str">
        <f>IF(LEN(tbl_SeqLib[[#This Row],[PCR '[DNA'] (ng / µl)]])&gt;0,AVERAGE(tbl_SeqLib[PCR prodct (µl) to add (exact)]),"")</f>
        <v/>
      </c>
      <c r="T22" s="44" t="str">
        <f>IF(LEN(tbl_SeqLib[[#This Row],[PCR '[DNA'] (ng / µl)]])&gt;0,MAX(tbl_SeqLib[PCR prodct (µl) to add (exact)]),"")</f>
        <v/>
      </c>
      <c r="U22" s="44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48"/>
      <c r="X2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2" s="62" t="str">
        <f>IF(ISBLANK(tbl_SeqLib[[#This Row],[sWGA Identifier]]),"",CONCATENATE(exp_id,"_",tbl_SeqLib[[#This Row],[Well]]))</f>
        <v/>
      </c>
    </row>
    <row r="23" spans="1:25" ht="15.75" customHeight="1" x14ac:dyDescent="0.25">
      <c r="A23" s="61">
        <v>21</v>
      </c>
      <c r="B23" s="46" t="str">
        <f>RIGHT(tbl_SeqLib[[#This Row],[Well]],LEN(tbl_SeqLib[[#This Row],[Well]])-1)</f>
        <v>3</v>
      </c>
      <c r="C23" s="45" t="s">
        <v>128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129</v>
      </c>
      <c r="L2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3" s="44" t="str">
        <f>IF(LEN(tbl_SeqLib[[#This Row],[PCR '[DNA'] (ng / µl)]])&gt;0,ROUNDUP(_xlfn.MINIFS(tbl_SeqLib[PCR prodct (µl) to add (exact)],tbl_SeqLib[Column],tbl_SeqLib[[#This Row],[Column]]),1),"")</f>
        <v/>
      </c>
      <c r="N23" s="44" t="str">
        <f>IF(LEN(tbl_SeqLib[[#This Row],[PCR '[DNA'] (ng / µl)]])&gt;0,ROUNDDOWN(_xlfn.MAXIFS(tbl_SeqLib[PCR prodct (µl) to add (exact)],tbl_SeqLib[Column],tbl_SeqLib[[#This Row],[Column]]),1),"")</f>
        <v/>
      </c>
      <c r="O23" s="44" t="str">
        <f>IF(LEN(tbl_SeqLib[[#This Row],[PCR '[DNA'] (ng / µl)]])&gt;0,ROUNDUP(AVERAGEIFS(tbl_SeqLib[PCR prodct (µl) to add (exact)],tbl_SeqLib[Column],tbl_SeqLib[[#This Row],[Column]]),1),"")</f>
        <v/>
      </c>
      <c r="P23" s="44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4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4" t="str">
        <f>IF(LEN(tbl_SeqLib[[#This Row],[Max vol for col]])=0,"",tbl_SeqLib[[#This Row],[Max vol for col]])</f>
        <v/>
      </c>
      <c r="S23" s="44" t="str">
        <f>IF(LEN(tbl_SeqLib[[#This Row],[PCR '[DNA'] (ng / µl)]])&gt;0,AVERAGE(tbl_SeqLib[PCR prodct (µl) to add (exact)]),"")</f>
        <v/>
      </c>
      <c r="T23" s="44" t="str">
        <f>IF(LEN(tbl_SeqLib[[#This Row],[PCR '[DNA'] (ng / µl)]])&gt;0,MAX(tbl_SeqLib[PCR prodct (µl) to add (exact)]),"")</f>
        <v/>
      </c>
      <c r="U23" s="44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48"/>
      <c r="X2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3" s="62" t="str">
        <f>IF(ISBLANK(tbl_SeqLib[[#This Row],[sWGA Identifier]]),"",CONCATENATE(exp_id,"_",tbl_SeqLib[[#This Row],[Well]]))</f>
        <v/>
      </c>
    </row>
    <row r="24" spans="1:25" ht="15.75" customHeight="1" x14ac:dyDescent="0.25">
      <c r="A24" s="61">
        <v>22</v>
      </c>
      <c r="B24" s="46" t="str">
        <f>RIGHT(tbl_SeqLib[[#This Row],[Well]],LEN(tbl_SeqLib[[#This Row],[Well]])-1)</f>
        <v>3</v>
      </c>
      <c r="C24" s="45" t="s">
        <v>130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131</v>
      </c>
      <c r="L2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4" s="44" t="str">
        <f>IF(LEN(tbl_SeqLib[[#This Row],[PCR '[DNA'] (ng / µl)]])&gt;0,ROUNDUP(_xlfn.MINIFS(tbl_SeqLib[PCR prodct (µl) to add (exact)],tbl_SeqLib[Column],tbl_SeqLib[[#This Row],[Column]]),1),"")</f>
        <v/>
      </c>
      <c r="N24" s="44" t="str">
        <f>IF(LEN(tbl_SeqLib[[#This Row],[PCR '[DNA'] (ng / µl)]])&gt;0,ROUNDDOWN(_xlfn.MAXIFS(tbl_SeqLib[PCR prodct (µl) to add (exact)],tbl_SeqLib[Column],tbl_SeqLib[[#This Row],[Column]]),1),"")</f>
        <v/>
      </c>
      <c r="O24" s="44" t="str">
        <f>IF(LEN(tbl_SeqLib[[#This Row],[PCR '[DNA'] (ng / µl)]])&gt;0,ROUNDUP(AVERAGEIFS(tbl_SeqLib[PCR prodct (µl) to add (exact)],tbl_SeqLib[Column],tbl_SeqLib[[#This Row],[Column]]),1),"")</f>
        <v/>
      </c>
      <c r="P24" s="44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4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4" t="str">
        <f>IF(LEN(tbl_SeqLib[[#This Row],[Max vol for col]])=0,"",tbl_SeqLib[[#This Row],[Max vol for col]])</f>
        <v/>
      </c>
      <c r="S24" s="44" t="str">
        <f>IF(LEN(tbl_SeqLib[[#This Row],[PCR '[DNA'] (ng / µl)]])&gt;0,AVERAGE(tbl_SeqLib[PCR prodct (µl) to add (exact)]),"")</f>
        <v/>
      </c>
      <c r="T24" s="44" t="str">
        <f>IF(LEN(tbl_SeqLib[[#This Row],[PCR '[DNA'] (ng / µl)]])&gt;0,MAX(tbl_SeqLib[PCR prodct (µl) to add (exact)]),"")</f>
        <v/>
      </c>
      <c r="U24" s="44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48"/>
      <c r="X2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4" s="62" t="str">
        <f>IF(ISBLANK(tbl_SeqLib[[#This Row],[sWGA Identifier]]),"",CONCATENATE(exp_id,"_",tbl_SeqLib[[#This Row],[Well]]))</f>
        <v/>
      </c>
    </row>
    <row r="25" spans="1:25" ht="15.75" customHeight="1" x14ac:dyDescent="0.25">
      <c r="A25" s="61">
        <v>23</v>
      </c>
      <c r="B25" s="46" t="str">
        <f>RIGHT(tbl_SeqLib[[#This Row],[Well]],LEN(tbl_SeqLib[[#This Row],[Well]])-1)</f>
        <v>3</v>
      </c>
      <c r="C25" s="45" t="s">
        <v>132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133</v>
      </c>
      <c r="L2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5" s="44" t="str">
        <f>IF(LEN(tbl_SeqLib[[#This Row],[PCR '[DNA'] (ng / µl)]])&gt;0,ROUNDUP(_xlfn.MINIFS(tbl_SeqLib[PCR prodct (µl) to add (exact)],tbl_SeqLib[Column],tbl_SeqLib[[#This Row],[Column]]),1),"")</f>
        <v/>
      </c>
      <c r="N25" s="44" t="str">
        <f>IF(LEN(tbl_SeqLib[[#This Row],[PCR '[DNA'] (ng / µl)]])&gt;0,ROUNDDOWN(_xlfn.MAXIFS(tbl_SeqLib[PCR prodct (µl) to add (exact)],tbl_SeqLib[Column],tbl_SeqLib[[#This Row],[Column]]),1),"")</f>
        <v/>
      </c>
      <c r="O25" s="44" t="str">
        <f>IF(LEN(tbl_SeqLib[[#This Row],[PCR '[DNA'] (ng / µl)]])&gt;0,ROUNDUP(AVERAGEIFS(tbl_SeqLib[PCR prodct (µl) to add (exact)],tbl_SeqLib[Column],tbl_SeqLib[[#This Row],[Column]]),1),"")</f>
        <v/>
      </c>
      <c r="P25" s="44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4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4" t="str">
        <f>IF(LEN(tbl_SeqLib[[#This Row],[Max vol for col]])=0,"",tbl_SeqLib[[#This Row],[Max vol for col]])</f>
        <v/>
      </c>
      <c r="S25" s="44" t="str">
        <f>IF(LEN(tbl_SeqLib[[#This Row],[PCR '[DNA'] (ng / µl)]])&gt;0,AVERAGE(tbl_SeqLib[PCR prodct (µl) to add (exact)]),"")</f>
        <v/>
      </c>
      <c r="T25" s="44" t="str">
        <f>IF(LEN(tbl_SeqLib[[#This Row],[PCR '[DNA'] (ng / µl)]])&gt;0,MAX(tbl_SeqLib[PCR prodct (µl) to add (exact)]),"")</f>
        <v/>
      </c>
      <c r="U25" s="44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48"/>
      <c r="X2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5" s="62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63">
        <v>24</v>
      </c>
      <c r="B26" s="64" t="str">
        <f>RIGHT(tbl_SeqLib[[#This Row],[Well]],LEN(tbl_SeqLib[[#This Row],[Well]])-1)</f>
        <v>3</v>
      </c>
      <c r="C26" s="73" t="s">
        <v>134</v>
      </c>
      <c r="D26" s="65"/>
      <c r="E26" s="66"/>
      <c r="F26" s="67"/>
      <c r="G26" s="65"/>
      <c r="H26" s="67"/>
      <c r="I26" s="67"/>
      <c r="J2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9" t="s">
        <v>135</v>
      </c>
      <c r="L26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6" s="70" t="str">
        <f>IF(LEN(tbl_SeqLib[[#This Row],[PCR '[DNA'] (ng / µl)]])&gt;0,ROUNDUP(_xlfn.MINIFS(tbl_SeqLib[PCR prodct (µl) to add (exact)],tbl_SeqLib[Column],tbl_SeqLib[[#This Row],[Column]]),1),"")</f>
        <v/>
      </c>
      <c r="N26" s="70" t="str">
        <f>IF(LEN(tbl_SeqLib[[#This Row],[PCR '[DNA'] (ng / µl)]])&gt;0,ROUNDDOWN(_xlfn.MAXIFS(tbl_SeqLib[PCR prodct (µl) to add (exact)],tbl_SeqLib[Column],tbl_SeqLib[[#This Row],[Column]]),1),"")</f>
        <v/>
      </c>
      <c r="O26" s="70" t="str">
        <f>IF(LEN(tbl_SeqLib[[#This Row],[PCR '[DNA'] (ng / µl)]])&gt;0,ROUNDUP(AVERAGEIFS(tbl_SeqLib[PCR prodct (µl) to add (exact)],tbl_SeqLib[Column],tbl_SeqLib[[#This Row],[Column]]),1),"")</f>
        <v/>
      </c>
      <c r="P26" s="70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70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70" t="str">
        <f>IF(LEN(tbl_SeqLib[[#This Row],[Max vol for col]])=0,"",tbl_SeqLib[[#This Row],[Max vol for col]])</f>
        <v/>
      </c>
      <c r="S26" s="70" t="str">
        <f>IF(LEN(tbl_SeqLib[[#This Row],[PCR '[DNA'] (ng / µl)]])&gt;0,AVERAGE(tbl_SeqLib[PCR prodct (µl) to add (exact)]),"")</f>
        <v/>
      </c>
      <c r="T26" s="70" t="str">
        <f>IF(LEN(tbl_SeqLib[[#This Row],[PCR '[DNA'] (ng / µl)]])&gt;0,MAX(tbl_SeqLib[PCR prodct (µl) to add (exact)]),"")</f>
        <v/>
      </c>
      <c r="U26" s="70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71"/>
      <c r="X26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6" s="72" t="str">
        <f>IF(ISBLANK(tbl_SeqLib[[#This Row],[sWGA Identifier]]),"",CONCATENATE(exp_id,"_",tbl_SeqLib[[#This Row],[Well]]))</f>
        <v/>
      </c>
    </row>
    <row r="27" spans="1:25" ht="15.75" customHeight="1" x14ac:dyDescent="0.25">
      <c r="A27" s="51">
        <v>25</v>
      </c>
      <c r="B27" s="52" t="str">
        <f>RIGHT(tbl_SeqLib[[#This Row],[Well]],LEN(tbl_SeqLib[[#This Row],[Well]])-1)</f>
        <v>4</v>
      </c>
      <c r="C27" s="52" t="s">
        <v>136</v>
      </c>
      <c r="D27" s="53"/>
      <c r="E27" s="57"/>
      <c r="F27" s="53"/>
      <c r="G27" s="53"/>
      <c r="H27" s="53"/>
      <c r="I27" s="53"/>
      <c r="J2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7" t="s">
        <v>137</v>
      </c>
      <c r="L27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7" s="58" t="str">
        <f>IF(LEN(tbl_SeqLib[[#This Row],[PCR '[DNA'] (ng / µl)]])&gt;0,ROUNDUP(_xlfn.MINIFS(tbl_SeqLib[PCR prodct (µl) to add (exact)],tbl_SeqLib[Column],tbl_SeqLib[[#This Row],[Column]]),1),"")</f>
        <v/>
      </c>
      <c r="N27" s="58" t="str">
        <f>IF(LEN(tbl_SeqLib[[#This Row],[PCR '[DNA'] (ng / µl)]])&gt;0,ROUNDDOWN(_xlfn.MAXIFS(tbl_SeqLib[PCR prodct (µl) to add (exact)],tbl_SeqLib[Column],tbl_SeqLib[[#This Row],[Column]]),1),"")</f>
        <v/>
      </c>
      <c r="O27" s="58" t="str">
        <f>IF(LEN(tbl_SeqLib[[#This Row],[PCR '[DNA'] (ng / µl)]])&gt;0,ROUNDUP(AVERAGEIFS(tbl_SeqLib[PCR prodct (µl) to add (exact)],tbl_SeqLib[Column],tbl_SeqLib[[#This Row],[Column]]),1),"")</f>
        <v/>
      </c>
      <c r="P27" s="58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8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8" t="str">
        <f>IF(LEN(tbl_SeqLib[[#This Row],[Max vol for col]])=0,"",tbl_SeqLib[[#This Row],[Max vol for col]])</f>
        <v/>
      </c>
      <c r="S27" s="58" t="str">
        <f>IF(LEN(tbl_SeqLib[[#This Row],[PCR '[DNA'] (ng / µl)]])&gt;0,AVERAGE(tbl_SeqLib[PCR prodct (µl) to add (exact)]),"")</f>
        <v/>
      </c>
      <c r="T27" s="58" t="str">
        <f>IF(LEN(tbl_SeqLib[[#This Row],[PCR '[DNA'] (ng / µl)]])&gt;0,MAX(tbl_SeqLib[PCR prodct (µl) to add (exact)]),"")</f>
        <v/>
      </c>
      <c r="U27" s="58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59"/>
      <c r="X27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7" s="60" t="str">
        <f>IF(ISBLANK(tbl_SeqLib[[#This Row],[sWGA Identifier]]),"",CONCATENATE(exp_id,"_",tbl_SeqLib[[#This Row],[Well]]))</f>
        <v/>
      </c>
    </row>
    <row r="28" spans="1:25" ht="15.75" customHeight="1" x14ac:dyDescent="0.25">
      <c r="A28" s="61">
        <v>26</v>
      </c>
      <c r="B28" s="46" t="str">
        <f>RIGHT(tbl_SeqLib[[#This Row],[Well]],LEN(tbl_SeqLib[[#This Row],[Well]])-1)</f>
        <v>4</v>
      </c>
      <c r="C28" s="45" t="s">
        <v>138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139</v>
      </c>
      <c r="L2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8" s="44" t="str">
        <f>IF(LEN(tbl_SeqLib[[#This Row],[PCR '[DNA'] (ng / µl)]])&gt;0,ROUNDUP(_xlfn.MINIFS(tbl_SeqLib[PCR prodct (µl) to add (exact)],tbl_SeqLib[Column],tbl_SeqLib[[#This Row],[Column]]),1),"")</f>
        <v/>
      </c>
      <c r="N28" s="44" t="str">
        <f>IF(LEN(tbl_SeqLib[[#This Row],[PCR '[DNA'] (ng / µl)]])&gt;0,ROUNDDOWN(_xlfn.MAXIFS(tbl_SeqLib[PCR prodct (µl) to add (exact)],tbl_SeqLib[Column],tbl_SeqLib[[#This Row],[Column]]),1),"")</f>
        <v/>
      </c>
      <c r="O28" s="44" t="str">
        <f>IF(LEN(tbl_SeqLib[[#This Row],[PCR '[DNA'] (ng / µl)]])&gt;0,ROUNDUP(AVERAGEIFS(tbl_SeqLib[PCR prodct (µl) to add (exact)],tbl_SeqLib[Column],tbl_SeqLib[[#This Row],[Column]]),1),"")</f>
        <v/>
      </c>
      <c r="P28" s="44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4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4" t="str">
        <f>IF(LEN(tbl_SeqLib[[#This Row],[Max vol for col]])=0,"",tbl_SeqLib[[#This Row],[Max vol for col]])</f>
        <v/>
      </c>
      <c r="S28" s="44" t="str">
        <f>IF(LEN(tbl_SeqLib[[#This Row],[PCR '[DNA'] (ng / µl)]])&gt;0,AVERAGE(tbl_SeqLib[PCR prodct (µl) to add (exact)]),"")</f>
        <v/>
      </c>
      <c r="T28" s="44" t="str">
        <f>IF(LEN(tbl_SeqLib[[#This Row],[PCR '[DNA'] (ng / µl)]])&gt;0,MAX(tbl_SeqLib[PCR prodct (µl) to add (exact)]),"")</f>
        <v/>
      </c>
      <c r="U28" s="44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48"/>
      <c r="X2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8" s="62" t="str">
        <f>IF(ISBLANK(tbl_SeqLib[[#This Row],[sWGA Identifier]]),"",CONCATENATE(exp_id,"_",tbl_SeqLib[[#This Row],[Well]]))</f>
        <v/>
      </c>
    </row>
    <row r="29" spans="1:25" ht="15.75" customHeight="1" x14ac:dyDescent="0.25">
      <c r="A29" s="61">
        <v>27</v>
      </c>
      <c r="B29" s="46" t="str">
        <f>RIGHT(tbl_SeqLib[[#This Row],[Well]],LEN(tbl_SeqLib[[#This Row],[Well]])-1)</f>
        <v>4</v>
      </c>
      <c r="C29" s="45" t="s">
        <v>140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141</v>
      </c>
      <c r="L2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29" s="44" t="str">
        <f>IF(LEN(tbl_SeqLib[[#This Row],[PCR '[DNA'] (ng / µl)]])&gt;0,ROUNDUP(_xlfn.MINIFS(tbl_SeqLib[PCR prodct (µl) to add (exact)],tbl_SeqLib[Column],tbl_SeqLib[[#This Row],[Column]]),1),"")</f>
        <v/>
      </c>
      <c r="N29" s="44" t="str">
        <f>IF(LEN(tbl_SeqLib[[#This Row],[PCR '[DNA'] (ng / µl)]])&gt;0,ROUNDDOWN(_xlfn.MAXIFS(tbl_SeqLib[PCR prodct (µl) to add (exact)],tbl_SeqLib[Column],tbl_SeqLib[[#This Row],[Column]]),1),"")</f>
        <v/>
      </c>
      <c r="O29" s="44" t="str">
        <f>IF(LEN(tbl_SeqLib[[#This Row],[PCR '[DNA'] (ng / µl)]])&gt;0,ROUNDUP(AVERAGEIFS(tbl_SeqLib[PCR prodct (µl) to add (exact)],tbl_SeqLib[Column],tbl_SeqLib[[#This Row],[Column]]),1),"")</f>
        <v/>
      </c>
      <c r="P29" s="44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4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4" t="str">
        <f>IF(LEN(tbl_SeqLib[[#This Row],[Max vol for col]])=0,"",tbl_SeqLib[[#This Row],[Max vol for col]])</f>
        <v/>
      </c>
      <c r="S29" s="44" t="str">
        <f>IF(LEN(tbl_SeqLib[[#This Row],[PCR '[DNA'] (ng / µl)]])&gt;0,AVERAGE(tbl_SeqLib[PCR prodct (µl) to add (exact)]),"")</f>
        <v/>
      </c>
      <c r="T29" s="44" t="str">
        <f>IF(LEN(tbl_SeqLib[[#This Row],[PCR '[DNA'] (ng / µl)]])&gt;0,MAX(tbl_SeqLib[PCR prodct (µl) to add (exact)]),"")</f>
        <v/>
      </c>
      <c r="U29" s="44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48"/>
      <c r="X2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29" s="62" t="str">
        <f>IF(ISBLANK(tbl_SeqLib[[#This Row],[sWGA Identifier]]),"",CONCATENATE(exp_id,"_",tbl_SeqLib[[#This Row],[Well]]))</f>
        <v/>
      </c>
    </row>
    <row r="30" spans="1:25" ht="15.75" customHeight="1" x14ac:dyDescent="0.25">
      <c r="A30" s="61">
        <v>28</v>
      </c>
      <c r="B30" s="46" t="str">
        <f>RIGHT(tbl_SeqLib[[#This Row],[Well]],LEN(tbl_SeqLib[[#This Row],[Well]])-1)</f>
        <v>4</v>
      </c>
      <c r="C30" s="45" t="s">
        <v>142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143</v>
      </c>
      <c r="L3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0" s="44" t="str">
        <f>IF(LEN(tbl_SeqLib[[#This Row],[PCR '[DNA'] (ng / µl)]])&gt;0,ROUNDUP(_xlfn.MINIFS(tbl_SeqLib[PCR prodct (µl) to add (exact)],tbl_SeqLib[Column],tbl_SeqLib[[#This Row],[Column]]),1),"")</f>
        <v/>
      </c>
      <c r="N30" s="44" t="str">
        <f>IF(LEN(tbl_SeqLib[[#This Row],[PCR '[DNA'] (ng / µl)]])&gt;0,ROUNDDOWN(_xlfn.MAXIFS(tbl_SeqLib[PCR prodct (µl) to add (exact)],tbl_SeqLib[Column],tbl_SeqLib[[#This Row],[Column]]),1),"")</f>
        <v/>
      </c>
      <c r="O30" s="44" t="str">
        <f>IF(LEN(tbl_SeqLib[[#This Row],[PCR '[DNA'] (ng / µl)]])&gt;0,ROUNDUP(AVERAGEIFS(tbl_SeqLib[PCR prodct (µl) to add (exact)],tbl_SeqLib[Column],tbl_SeqLib[[#This Row],[Column]]),1),"")</f>
        <v/>
      </c>
      <c r="P30" s="44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4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4" t="str">
        <f>IF(LEN(tbl_SeqLib[[#This Row],[Max vol for col]])=0,"",tbl_SeqLib[[#This Row],[Max vol for col]])</f>
        <v/>
      </c>
      <c r="S30" s="44" t="str">
        <f>IF(LEN(tbl_SeqLib[[#This Row],[PCR '[DNA'] (ng / µl)]])&gt;0,AVERAGE(tbl_SeqLib[PCR prodct (µl) to add (exact)]),"")</f>
        <v/>
      </c>
      <c r="T30" s="44" t="str">
        <f>IF(LEN(tbl_SeqLib[[#This Row],[PCR '[DNA'] (ng / µl)]])&gt;0,MAX(tbl_SeqLib[PCR prodct (µl) to add (exact)]),"")</f>
        <v/>
      </c>
      <c r="U30" s="44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48"/>
      <c r="X3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0" s="62" t="str">
        <f>IF(ISBLANK(tbl_SeqLib[[#This Row],[sWGA Identifier]]),"",CONCATENATE(exp_id,"_",tbl_SeqLib[[#This Row],[Well]]))</f>
        <v/>
      </c>
    </row>
    <row r="31" spans="1:25" ht="15.75" customHeight="1" x14ac:dyDescent="0.25">
      <c r="A31" s="61">
        <v>29</v>
      </c>
      <c r="B31" s="46" t="str">
        <f>RIGHT(tbl_SeqLib[[#This Row],[Well]],LEN(tbl_SeqLib[[#This Row],[Well]])-1)</f>
        <v>4</v>
      </c>
      <c r="C31" s="45" t="s">
        <v>144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145</v>
      </c>
      <c r="L3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1" s="44" t="str">
        <f>IF(LEN(tbl_SeqLib[[#This Row],[PCR '[DNA'] (ng / µl)]])&gt;0,ROUNDUP(_xlfn.MINIFS(tbl_SeqLib[PCR prodct (µl) to add (exact)],tbl_SeqLib[Column],tbl_SeqLib[[#This Row],[Column]]),1),"")</f>
        <v/>
      </c>
      <c r="N31" s="44" t="str">
        <f>IF(LEN(tbl_SeqLib[[#This Row],[PCR '[DNA'] (ng / µl)]])&gt;0,ROUNDDOWN(_xlfn.MAXIFS(tbl_SeqLib[PCR prodct (µl) to add (exact)],tbl_SeqLib[Column],tbl_SeqLib[[#This Row],[Column]]),1),"")</f>
        <v/>
      </c>
      <c r="O31" s="44" t="str">
        <f>IF(LEN(tbl_SeqLib[[#This Row],[PCR '[DNA'] (ng / µl)]])&gt;0,ROUNDUP(AVERAGEIFS(tbl_SeqLib[PCR prodct (µl) to add (exact)],tbl_SeqLib[Column],tbl_SeqLib[[#This Row],[Column]]),1),"")</f>
        <v/>
      </c>
      <c r="P31" s="44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4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4" t="str">
        <f>IF(LEN(tbl_SeqLib[[#This Row],[Max vol for col]])=0,"",tbl_SeqLib[[#This Row],[Max vol for col]])</f>
        <v/>
      </c>
      <c r="S31" s="44" t="str">
        <f>IF(LEN(tbl_SeqLib[[#This Row],[PCR '[DNA'] (ng / µl)]])&gt;0,AVERAGE(tbl_SeqLib[PCR prodct (µl) to add (exact)]),"")</f>
        <v/>
      </c>
      <c r="T31" s="44" t="str">
        <f>IF(LEN(tbl_SeqLib[[#This Row],[PCR '[DNA'] (ng / µl)]])&gt;0,MAX(tbl_SeqLib[PCR prodct (µl) to add (exact)]),"")</f>
        <v/>
      </c>
      <c r="U31" s="44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48"/>
      <c r="X3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1" s="62" t="str">
        <f>IF(ISBLANK(tbl_SeqLib[[#This Row],[sWGA Identifier]]),"",CONCATENATE(exp_id,"_",tbl_SeqLib[[#This Row],[Well]]))</f>
        <v/>
      </c>
    </row>
    <row r="32" spans="1:25" ht="15.75" customHeight="1" x14ac:dyDescent="0.25">
      <c r="A32" s="61">
        <v>30</v>
      </c>
      <c r="B32" s="46" t="str">
        <f>RIGHT(tbl_SeqLib[[#This Row],[Well]],LEN(tbl_SeqLib[[#This Row],[Well]])-1)</f>
        <v>4</v>
      </c>
      <c r="C32" s="45" t="s">
        <v>146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147</v>
      </c>
      <c r="L3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2" s="44" t="str">
        <f>IF(LEN(tbl_SeqLib[[#This Row],[PCR '[DNA'] (ng / µl)]])&gt;0,ROUNDUP(_xlfn.MINIFS(tbl_SeqLib[PCR prodct (µl) to add (exact)],tbl_SeqLib[Column],tbl_SeqLib[[#This Row],[Column]]),1),"")</f>
        <v/>
      </c>
      <c r="N32" s="44" t="str">
        <f>IF(LEN(tbl_SeqLib[[#This Row],[PCR '[DNA'] (ng / µl)]])&gt;0,ROUNDDOWN(_xlfn.MAXIFS(tbl_SeqLib[PCR prodct (µl) to add (exact)],tbl_SeqLib[Column],tbl_SeqLib[[#This Row],[Column]]),1),"")</f>
        <v/>
      </c>
      <c r="O32" s="44" t="str">
        <f>IF(LEN(tbl_SeqLib[[#This Row],[PCR '[DNA'] (ng / µl)]])&gt;0,ROUNDUP(AVERAGEIFS(tbl_SeqLib[PCR prodct (µl) to add (exact)],tbl_SeqLib[Column],tbl_SeqLib[[#This Row],[Column]]),1),"")</f>
        <v/>
      </c>
      <c r="P32" s="44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4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4" t="str">
        <f>IF(LEN(tbl_SeqLib[[#This Row],[Max vol for col]])=0,"",tbl_SeqLib[[#This Row],[Max vol for col]])</f>
        <v/>
      </c>
      <c r="S32" s="44" t="str">
        <f>IF(LEN(tbl_SeqLib[[#This Row],[PCR '[DNA'] (ng / µl)]])&gt;0,AVERAGE(tbl_SeqLib[PCR prodct (µl) to add (exact)]),"")</f>
        <v/>
      </c>
      <c r="T32" s="44" t="str">
        <f>IF(LEN(tbl_SeqLib[[#This Row],[PCR '[DNA'] (ng / µl)]])&gt;0,MAX(tbl_SeqLib[PCR prodct (µl) to add (exact)]),"")</f>
        <v/>
      </c>
      <c r="U32" s="44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48"/>
      <c r="X3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2" s="62" t="str">
        <f>IF(ISBLANK(tbl_SeqLib[[#This Row],[sWGA Identifier]]),"",CONCATENATE(exp_id,"_",tbl_SeqLib[[#This Row],[Well]]))</f>
        <v/>
      </c>
    </row>
    <row r="33" spans="1:25" ht="15.75" customHeight="1" x14ac:dyDescent="0.25">
      <c r="A33" s="61">
        <v>31</v>
      </c>
      <c r="B33" s="46" t="str">
        <f>RIGHT(tbl_SeqLib[[#This Row],[Well]],LEN(tbl_SeqLib[[#This Row],[Well]])-1)</f>
        <v>4</v>
      </c>
      <c r="C33" s="45" t="s">
        <v>148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149</v>
      </c>
      <c r="L3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3" s="44" t="str">
        <f>IF(LEN(tbl_SeqLib[[#This Row],[PCR '[DNA'] (ng / µl)]])&gt;0,ROUNDUP(_xlfn.MINIFS(tbl_SeqLib[PCR prodct (µl) to add (exact)],tbl_SeqLib[Column],tbl_SeqLib[[#This Row],[Column]]),1),"")</f>
        <v/>
      </c>
      <c r="N33" s="44" t="str">
        <f>IF(LEN(tbl_SeqLib[[#This Row],[PCR '[DNA'] (ng / µl)]])&gt;0,ROUNDDOWN(_xlfn.MAXIFS(tbl_SeqLib[PCR prodct (µl) to add (exact)],tbl_SeqLib[Column],tbl_SeqLib[[#This Row],[Column]]),1),"")</f>
        <v/>
      </c>
      <c r="O33" s="44" t="str">
        <f>IF(LEN(tbl_SeqLib[[#This Row],[PCR '[DNA'] (ng / µl)]])&gt;0,ROUNDUP(AVERAGEIFS(tbl_SeqLib[PCR prodct (µl) to add (exact)],tbl_SeqLib[Column],tbl_SeqLib[[#This Row],[Column]]),1),"")</f>
        <v/>
      </c>
      <c r="P33" s="44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4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4" t="str">
        <f>IF(LEN(tbl_SeqLib[[#This Row],[Max vol for col]])=0,"",tbl_SeqLib[[#This Row],[Max vol for col]])</f>
        <v/>
      </c>
      <c r="S33" s="44" t="str">
        <f>IF(LEN(tbl_SeqLib[[#This Row],[PCR '[DNA'] (ng / µl)]])&gt;0,AVERAGE(tbl_SeqLib[PCR prodct (µl) to add (exact)]),"")</f>
        <v/>
      </c>
      <c r="T33" s="44" t="str">
        <f>IF(LEN(tbl_SeqLib[[#This Row],[PCR '[DNA'] (ng / µl)]])&gt;0,MAX(tbl_SeqLib[PCR prodct (µl) to add (exact)]),"")</f>
        <v/>
      </c>
      <c r="U33" s="44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48"/>
      <c r="X3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3" s="62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63">
        <v>32</v>
      </c>
      <c r="B34" s="64" t="str">
        <f>RIGHT(tbl_SeqLib[[#This Row],[Well]],LEN(tbl_SeqLib[[#This Row],[Well]])-1)</f>
        <v>4</v>
      </c>
      <c r="C34" s="73" t="s">
        <v>150</v>
      </c>
      <c r="D34" s="65"/>
      <c r="E34" s="66"/>
      <c r="F34" s="67"/>
      <c r="G34" s="65"/>
      <c r="H34" s="67"/>
      <c r="I34" s="67"/>
      <c r="J3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9" t="s">
        <v>151</v>
      </c>
      <c r="L34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4" s="70" t="str">
        <f>IF(LEN(tbl_SeqLib[[#This Row],[PCR '[DNA'] (ng / µl)]])&gt;0,ROUNDUP(_xlfn.MINIFS(tbl_SeqLib[PCR prodct (µl) to add (exact)],tbl_SeqLib[Column],tbl_SeqLib[[#This Row],[Column]]),1),"")</f>
        <v/>
      </c>
      <c r="N34" s="70" t="str">
        <f>IF(LEN(tbl_SeqLib[[#This Row],[PCR '[DNA'] (ng / µl)]])&gt;0,ROUNDDOWN(_xlfn.MAXIFS(tbl_SeqLib[PCR prodct (µl) to add (exact)],tbl_SeqLib[Column],tbl_SeqLib[[#This Row],[Column]]),1),"")</f>
        <v/>
      </c>
      <c r="O34" s="70" t="str">
        <f>IF(LEN(tbl_SeqLib[[#This Row],[PCR '[DNA'] (ng / µl)]])&gt;0,ROUNDUP(AVERAGEIFS(tbl_SeqLib[PCR prodct (µl) to add (exact)],tbl_SeqLib[Column],tbl_SeqLib[[#This Row],[Column]]),1),"")</f>
        <v/>
      </c>
      <c r="P34" s="70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70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70" t="str">
        <f>IF(LEN(tbl_SeqLib[[#This Row],[Max vol for col]])=0,"",tbl_SeqLib[[#This Row],[Max vol for col]])</f>
        <v/>
      </c>
      <c r="S34" s="70" t="str">
        <f>IF(LEN(tbl_SeqLib[[#This Row],[PCR '[DNA'] (ng / µl)]])&gt;0,AVERAGE(tbl_SeqLib[PCR prodct (µl) to add (exact)]),"")</f>
        <v/>
      </c>
      <c r="T34" s="70" t="str">
        <f>IF(LEN(tbl_SeqLib[[#This Row],[PCR '[DNA'] (ng / µl)]])&gt;0,MAX(tbl_SeqLib[PCR prodct (µl) to add (exact)]),"")</f>
        <v/>
      </c>
      <c r="U34" s="70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71"/>
      <c r="X34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4" s="72" t="str">
        <f>IF(ISBLANK(tbl_SeqLib[[#This Row],[sWGA Identifier]]),"",CONCATENATE(exp_id,"_",tbl_SeqLib[[#This Row],[Well]]))</f>
        <v/>
      </c>
    </row>
    <row r="35" spans="1:25" ht="15.75" customHeight="1" x14ac:dyDescent="0.25">
      <c r="A35" s="51">
        <v>33</v>
      </c>
      <c r="B35" s="52" t="str">
        <f>RIGHT(tbl_SeqLib[[#This Row],[Well]],LEN(tbl_SeqLib[[#This Row],[Well]])-1)</f>
        <v>5</v>
      </c>
      <c r="C35" s="52" t="s">
        <v>152</v>
      </c>
      <c r="D35" s="53"/>
      <c r="E35" s="57"/>
      <c r="F35" s="53"/>
      <c r="G35" s="53"/>
      <c r="H35" s="53"/>
      <c r="I35" s="53"/>
      <c r="J3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7" t="s">
        <v>153</v>
      </c>
      <c r="L35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5" s="58" t="str">
        <f>IF(LEN(tbl_SeqLib[[#This Row],[PCR '[DNA'] (ng / µl)]])&gt;0,ROUNDUP(_xlfn.MINIFS(tbl_SeqLib[PCR prodct (µl) to add (exact)],tbl_SeqLib[Column],tbl_SeqLib[[#This Row],[Column]]),1),"")</f>
        <v/>
      </c>
      <c r="N35" s="58" t="str">
        <f>IF(LEN(tbl_SeqLib[[#This Row],[PCR '[DNA'] (ng / µl)]])&gt;0,ROUNDDOWN(_xlfn.MAXIFS(tbl_SeqLib[PCR prodct (µl) to add (exact)],tbl_SeqLib[Column],tbl_SeqLib[[#This Row],[Column]]),1),"")</f>
        <v/>
      </c>
      <c r="O35" s="58" t="str">
        <f>IF(LEN(tbl_SeqLib[[#This Row],[PCR '[DNA'] (ng / µl)]])&gt;0,ROUNDUP(AVERAGEIFS(tbl_SeqLib[PCR prodct (µl) to add (exact)],tbl_SeqLib[Column],tbl_SeqLib[[#This Row],[Column]]),1),"")</f>
        <v/>
      </c>
      <c r="P35" s="58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8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8" t="str">
        <f>IF(LEN(tbl_SeqLib[[#This Row],[Max vol for col]])=0,"",tbl_SeqLib[[#This Row],[Max vol for col]])</f>
        <v/>
      </c>
      <c r="S35" s="58" t="str">
        <f>IF(LEN(tbl_SeqLib[[#This Row],[PCR '[DNA'] (ng / µl)]])&gt;0,AVERAGE(tbl_SeqLib[PCR prodct (µl) to add (exact)]),"")</f>
        <v/>
      </c>
      <c r="T35" s="58" t="str">
        <f>IF(LEN(tbl_SeqLib[[#This Row],[PCR '[DNA'] (ng / µl)]])&gt;0,MAX(tbl_SeqLib[PCR prodct (µl) to add (exact)]),"")</f>
        <v/>
      </c>
      <c r="U35" s="58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59"/>
      <c r="X35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5" s="60" t="str">
        <f>IF(ISBLANK(tbl_SeqLib[[#This Row],[sWGA Identifier]]),"",CONCATENATE(exp_id,"_",tbl_SeqLib[[#This Row],[Well]]))</f>
        <v/>
      </c>
    </row>
    <row r="36" spans="1:25" ht="15.75" customHeight="1" x14ac:dyDescent="0.25">
      <c r="A36" s="61">
        <v>34</v>
      </c>
      <c r="B36" s="46" t="str">
        <f>RIGHT(tbl_SeqLib[[#This Row],[Well]],LEN(tbl_SeqLib[[#This Row],[Well]])-1)</f>
        <v>5</v>
      </c>
      <c r="C36" s="45" t="s">
        <v>154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155</v>
      </c>
      <c r="L3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6" s="44" t="str">
        <f>IF(LEN(tbl_SeqLib[[#This Row],[PCR '[DNA'] (ng / µl)]])&gt;0,ROUNDUP(_xlfn.MINIFS(tbl_SeqLib[PCR prodct (µl) to add (exact)],tbl_SeqLib[Column],tbl_SeqLib[[#This Row],[Column]]),1),"")</f>
        <v/>
      </c>
      <c r="N36" s="44" t="str">
        <f>IF(LEN(tbl_SeqLib[[#This Row],[PCR '[DNA'] (ng / µl)]])&gt;0,ROUNDDOWN(_xlfn.MAXIFS(tbl_SeqLib[PCR prodct (µl) to add (exact)],tbl_SeqLib[Column],tbl_SeqLib[[#This Row],[Column]]),1),"")</f>
        <v/>
      </c>
      <c r="O36" s="44" t="str">
        <f>IF(LEN(tbl_SeqLib[[#This Row],[PCR '[DNA'] (ng / µl)]])&gt;0,ROUNDUP(AVERAGEIFS(tbl_SeqLib[PCR prodct (µl) to add (exact)],tbl_SeqLib[Column],tbl_SeqLib[[#This Row],[Column]]),1),"")</f>
        <v/>
      </c>
      <c r="P36" s="44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4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4" t="str">
        <f>IF(LEN(tbl_SeqLib[[#This Row],[Max vol for col]])=0,"",tbl_SeqLib[[#This Row],[Max vol for col]])</f>
        <v/>
      </c>
      <c r="S36" s="44" t="str">
        <f>IF(LEN(tbl_SeqLib[[#This Row],[PCR '[DNA'] (ng / µl)]])&gt;0,AVERAGE(tbl_SeqLib[PCR prodct (µl) to add (exact)]),"")</f>
        <v/>
      </c>
      <c r="T36" s="44" t="str">
        <f>IF(LEN(tbl_SeqLib[[#This Row],[PCR '[DNA'] (ng / µl)]])&gt;0,MAX(tbl_SeqLib[PCR prodct (µl) to add (exact)]),"")</f>
        <v/>
      </c>
      <c r="U36" s="44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48"/>
      <c r="X3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6" s="62" t="str">
        <f>IF(ISBLANK(tbl_SeqLib[[#This Row],[sWGA Identifier]]),"",CONCATENATE(exp_id,"_",tbl_SeqLib[[#This Row],[Well]]))</f>
        <v/>
      </c>
    </row>
    <row r="37" spans="1:25" ht="15.75" customHeight="1" x14ac:dyDescent="0.25">
      <c r="A37" s="61">
        <v>35</v>
      </c>
      <c r="B37" s="46" t="str">
        <f>RIGHT(tbl_SeqLib[[#This Row],[Well]],LEN(tbl_SeqLib[[#This Row],[Well]])-1)</f>
        <v>5</v>
      </c>
      <c r="C37" s="45" t="s">
        <v>156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157</v>
      </c>
      <c r="L3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7" s="44" t="str">
        <f>IF(LEN(tbl_SeqLib[[#This Row],[PCR '[DNA'] (ng / µl)]])&gt;0,ROUNDUP(_xlfn.MINIFS(tbl_SeqLib[PCR prodct (µl) to add (exact)],tbl_SeqLib[Column],tbl_SeqLib[[#This Row],[Column]]),1),"")</f>
        <v/>
      </c>
      <c r="N37" s="44" t="str">
        <f>IF(LEN(tbl_SeqLib[[#This Row],[PCR '[DNA'] (ng / µl)]])&gt;0,ROUNDDOWN(_xlfn.MAXIFS(tbl_SeqLib[PCR prodct (µl) to add (exact)],tbl_SeqLib[Column],tbl_SeqLib[[#This Row],[Column]]),1),"")</f>
        <v/>
      </c>
      <c r="O37" s="44" t="str">
        <f>IF(LEN(tbl_SeqLib[[#This Row],[PCR '[DNA'] (ng / µl)]])&gt;0,ROUNDUP(AVERAGEIFS(tbl_SeqLib[PCR prodct (µl) to add (exact)],tbl_SeqLib[Column],tbl_SeqLib[[#This Row],[Column]]),1),"")</f>
        <v/>
      </c>
      <c r="P37" s="44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4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4" t="str">
        <f>IF(LEN(tbl_SeqLib[[#This Row],[Max vol for col]])=0,"",tbl_SeqLib[[#This Row],[Max vol for col]])</f>
        <v/>
      </c>
      <c r="S37" s="44" t="str">
        <f>IF(LEN(tbl_SeqLib[[#This Row],[PCR '[DNA'] (ng / µl)]])&gt;0,AVERAGE(tbl_SeqLib[PCR prodct (µl) to add (exact)]),"")</f>
        <v/>
      </c>
      <c r="T37" s="44" t="str">
        <f>IF(LEN(tbl_SeqLib[[#This Row],[PCR '[DNA'] (ng / µl)]])&gt;0,MAX(tbl_SeqLib[PCR prodct (µl) to add (exact)]),"")</f>
        <v/>
      </c>
      <c r="U37" s="44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48"/>
      <c r="X3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7" s="62" t="str">
        <f>IF(ISBLANK(tbl_SeqLib[[#This Row],[sWGA Identifier]]),"",CONCATENATE(exp_id,"_",tbl_SeqLib[[#This Row],[Well]]))</f>
        <v/>
      </c>
    </row>
    <row r="38" spans="1:25" ht="15.75" customHeight="1" x14ac:dyDescent="0.25">
      <c r="A38" s="61">
        <v>36</v>
      </c>
      <c r="B38" s="46" t="str">
        <f>RIGHT(tbl_SeqLib[[#This Row],[Well]],LEN(tbl_SeqLib[[#This Row],[Well]])-1)</f>
        <v>5</v>
      </c>
      <c r="C38" s="45" t="s">
        <v>158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159</v>
      </c>
      <c r="L3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8" s="44" t="str">
        <f>IF(LEN(tbl_SeqLib[[#This Row],[PCR '[DNA'] (ng / µl)]])&gt;0,ROUNDUP(_xlfn.MINIFS(tbl_SeqLib[PCR prodct (µl) to add (exact)],tbl_SeqLib[Column],tbl_SeqLib[[#This Row],[Column]]),1),"")</f>
        <v/>
      </c>
      <c r="N38" s="44" t="str">
        <f>IF(LEN(tbl_SeqLib[[#This Row],[PCR '[DNA'] (ng / µl)]])&gt;0,ROUNDDOWN(_xlfn.MAXIFS(tbl_SeqLib[PCR prodct (µl) to add (exact)],tbl_SeqLib[Column],tbl_SeqLib[[#This Row],[Column]]),1),"")</f>
        <v/>
      </c>
      <c r="O38" s="44" t="str">
        <f>IF(LEN(tbl_SeqLib[[#This Row],[PCR '[DNA'] (ng / µl)]])&gt;0,ROUNDUP(AVERAGEIFS(tbl_SeqLib[PCR prodct (µl) to add (exact)],tbl_SeqLib[Column],tbl_SeqLib[[#This Row],[Column]]),1),"")</f>
        <v/>
      </c>
      <c r="P38" s="44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4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4" t="str">
        <f>IF(LEN(tbl_SeqLib[[#This Row],[Max vol for col]])=0,"",tbl_SeqLib[[#This Row],[Max vol for col]])</f>
        <v/>
      </c>
      <c r="S38" s="44" t="str">
        <f>IF(LEN(tbl_SeqLib[[#This Row],[PCR '[DNA'] (ng / µl)]])&gt;0,AVERAGE(tbl_SeqLib[PCR prodct (µl) to add (exact)]),"")</f>
        <v/>
      </c>
      <c r="T38" s="44" t="str">
        <f>IF(LEN(tbl_SeqLib[[#This Row],[PCR '[DNA'] (ng / µl)]])&gt;0,MAX(tbl_SeqLib[PCR prodct (µl) to add (exact)]),"")</f>
        <v/>
      </c>
      <c r="U38" s="44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48"/>
      <c r="X3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8" s="62" t="str">
        <f>IF(ISBLANK(tbl_SeqLib[[#This Row],[sWGA Identifier]]),"",CONCATENATE(exp_id,"_",tbl_SeqLib[[#This Row],[Well]]))</f>
        <v/>
      </c>
    </row>
    <row r="39" spans="1:25" ht="15.75" customHeight="1" x14ac:dyDescent="0.25">
      <c r="A39" s="61">
        <v>37</v>
      </c>
      <c r="B39" s="46" t="str">
        <f>RIGHT(tbl_SeqLib[[#This Row],[Well]],LEN(tbl_SeqLib[[#This Row],[Well]])-1)</f>
        <v>5</v>
      </c>
      <c r="C39" s="45" t="s">
        <v>160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161</v>
      </c>
      <c r="L3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39" s="44" t="str">
        <f>IF(LEN(tbl_SeqLib[[#This Row],[PCR '[DNA'] (ng / µl)]])&gt;0,ROUNDUP(_xlfn.MINIFS(tbl_SeqLib[PCR prodct (µl) to add (exact)],tbl_SeqLib[Column],tbl_SeqLib[[#This Row],[Column]]),1),"")</f>
        <v/>
      </c>
      <c r="N39" s="44" t="str">
        <f>IF(LEN(tbl_SeqLib[[#This Row],[PCR '[DNA'] (ng / µl)]])&gt;0,ROUNDDOWN(_xlfn.MAXIFS(tbl_SeqLib[PCR prodct (µl) to add (exact)],tbl_SeqLib[Column],tbl_SeqLib[[#This Row],[Column]]),1),"")</f>
        <v/>
      </c>
      <c r="O39" s="44" t="str">
        <f>IF(LEN(tbl_SeqLib[[#This Row],[PCR '[DNA'] (ng / µl)]])&gt;0,ROUNDUP(AVERAGEIFS(tbl_SeqLib[PCR prodct (µl) to add (exact)],tbl_SeqLib[Column],tbl_SeqLib[[#This Row],[Column]]),1),"")</f>
        <v/>
      </c>
      <c r="P39" s="44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4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4" t="str">
        <f>IF(LEN(tbl_SeqLib[[#This Row],[Max vol for col]])=0,"",tbl_SeqLib[[#This Row],[Max vol for col]])</f>
        <v/>
      </c>
      <c r="S39" s="44" t="str">
        <f>IF(LEN(tbl_SeqLib[[#This Row],[PCR '[DNA'] (ng / µl)]])&gt;0,AVERAGE(tbl_SeqLib[PCR prodct (µl) to add (exact)]),"")</f>
        <v/>
      </c>
      <c r="T39" s="44" t="str">
        <f>IF(LEN(tbl_SeqLib[[#This Row],[PCR '[DNA'] (ng / µl)]])&gt;0,MAX(tbl_SeqLib[PCR prodct (µl) to add (exact)]),"")</f>
        <v/>
      </c>
      <c r="U39" s="44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48"/>
      <c r="X3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39" s="62" t="str">
        <f>IF(ISBLANK(tbl_SeqLib[[#This Row],[sWGA Identifier]]),"",CONCATENATE(exp_id,"_",tbl_SeqLib[[#This Row],[Well]]))</f>
        <v/>
      </c>
    </row>
    <row r="40" spans="1:25" ht="15.75" customHeight="1" x14ac:dyDescent="0.25">
      <c r="A40" s="61">
        <v>38</v>
      </c>
      <c r="B40" s="46" t="str">
        <f>RIGHT(tbl_SeqLib[[#This Row],[Well]],LEN(tbl_SeqLib[[#This Row],[Well]])-1)</f>
        <v>5</v>
      </c>
      <c r="C40" s="45" t="s">
        <v>162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163</v>
      </c>
      <c r="L4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0" s="44" t="str">
        <f>IF(LEN(tbl_SeqLib[[#This Row],[PCR '[DNA'] (ng / µl)]])&gt;0,ROUNDUP(_xlfn.MINIFS(tbl_SeqLib[PCR prodct (µl) to add (exact)],tbl_SeqLib[Column],tbl_SeqLib[[#This Row],[Column]]),1),"")</f>
        <v/>
      </c>
      <c r="N40" s="44" t="str">
        <f>IF(LEN(tbl_SeqLib[[#This Row],[PCR '[DNA'] (ng / µl)]])&gt;0,ROUNDDOWN(_xlfn.MAXIFS(tbl_SeqLib[PCR prodct (µl) to add (exact)],tbl_SeqLib[Column],tbl_SeqLib[[#This Row],[Column]]),1),"")</f>
        <v/>
      </c>
      <c r="O40" s="44" t="str">
        <f>IF(LEN(tbl_SeqLib[[#This Row],[PCR '[DNA'] (ng / µl)]])&gt;0,ROUNDUP(AVERAGEIFS(tbl_SeqLib[PCR prodct (µl) to add (exact)],tbl_SeqLib[Column],tbl_SeqLib[[#This Row],[Column]]),1),"")</f>
        <v/>
      </c>
      <c r="P40" s="44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4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4" t="str">
        <f>IF(LEN(tbl_SeqLib[[#This Row],[Max vol for col]])=0,"",tbl_SeqLib[[#This Row],[Max vol for col]])</f>
        <v/>
      </c>
      <c r="S40" s="44" t="str">
        <f>IF(LEN(tbl_SeqLib[[#This Row],[PCR '[DNA'] (ng / µl)]])&gt;0,AVERAGE(tbl_SeqLib[PCR prodct (µl) to add (exact)]),"")</f>
        <v/>
      </c>
      <c r="T40" s="44" t="str">
        <f>IF(LEN(tbl_SeqLib[[#This Row],[PCR '[DNA'] (ng / µl)]])&gt;0,MAX(tbl_SeqLib[PCR prodct (µl) to add (exact)]),"")</f>
        <v/>
      </c>
      <c r="U40" s="44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48"/>
      <c r="X4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0" s="62" t="str">
        <f>IF(ISBLANK(tbl_SeqLib[[#This Row],[sWGA Identifier]]),"",CONCATENATE(exp_id,"_",tbl_SeqLib[[#This Row],[Well]]))</f>
        <v/>
      </c>
    </row>
    <row r="41" spans="1:25" ht="15.75" customHeight="1" x14ac:dyDescent="0.25">
      <c r="A41" s="61">
        <v>39</v>
      </c>
      <c r="B41" s="46" t="str">
        <f>RIGHT(tbl_SeqLib[[#This Row],[Well]],LEN(tbl_SeqLib[[#This Row],[Well]])-1)</f>
        <v>5</v>
      </c>
      <c r="C41" s="45" t="s">
        <v>164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165</v>
      </c>
      <c r="L4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1" s="44" t="str">
        <f>IF(LEN(tbl_SeqLib[[#This Row],[PCR '[DNA'] (ng / µl)]])&gt;0,ROUNDUP(_xlfn.MINIFS(tbl_SeqLib[PCR prodct (µl) to add (exact)],tbl_SeqLib[Column],tbl_SeqLib[[#This Row],[Column]]),1),"")</f>
        <v/>
      </c>
      <c r="N41" s="44" t="str">
        <f>IF(LEN(tbl_SeqLib[[#This Row],[PCR '[DNA'] (ng / µl)]])&gt;0,ROUNDDOWN(_xlfn.MAXIFS(tbl_SeqLib[PCR prodct (µl) to add (exact)],tbl_SeqLib[Column],tbl_SeqLib[[#This Row],[Column]]),1),"")</f>
        <v/>
      </c>
      <c r="O41" s="44" t="str">
        <f>IF(LEN(tbl_SeqLib[[#This Row],[PCR '[DNA'] (ng / µl)]])&gt;0,ROUNDUP(AVERAGEIFS(tbl_SeqLib[PCR prodct (µl) to add (exact)],tbl_SeqLib[Column],tbl_SeqLib[[#This Row],[Column]]),1),"")</f>
        <v/>
      </c>
      <c r="P41" s="44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4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4" t="str">
        <f>IF(LEN(tbl_SeqLib[[#This Row],[Max vol for col]])=0,"",tbl_SeqLib[[#This Row],[Max vol for col]])</f>
        <v/>
      </c>
      <c r="S41" s="44" t="str">
        <f>IF(LEN(tbl_SeqLib[[#This Row],[PCR '[DNA'] (ng / µl)]])&gt;0,AVERAGE(tbl_SeqLib[PCR prodct (µl) to add (exact)]),"")</f>
        <v/>
      </c>
      <c r="T41" s="44" t="str">
        <f>IF(LEN(tbl_SeqLib[[#This Row],[PCR '[DNA'] (ng / µl)]])&gt;0,MAX(tbl_SeqLib[PCR prodct (µl) to add (exact)]),"")</f>
        <v/>
      </c>
      <c r="U41" s="44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48"/>
      <c r="X4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1" s="62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63">
        <v>40</v>
      </c>
      <c r="B42" s="64" t="str">
        <f>RIGHT(tbl_SeqLib[[#This Row],[Well]],LEN(tbl_SeqLib[[#This Row],[Well]])-1)</f>
        <v>5</v>
      </c>
      <c r="C42" s="73" t="s">
        <v>166</v>
      </c>
      <c r="D42" s="65"/>
      <c r="E42" s="66"/>
      <c r="F42" s="67"/>
      <c r="G42" s="65"/>
      <c r="H42" s="67"/>
      <c r="I42" s="67"/>
      <c r="J4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9" t="s">
        <v>167</v>
      </c>
      <c r="L42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2" s="70" t="str">
        <f>IF(LEN(tbl_SeqLib[[#This Row],[PCR '[DNA'] (ng / µl)]])&gt;0,ROUNDUP(_xlfn.MINIFS(tbl_SeqLib[PCR prodct (µl) to add (exact)],tbl_SeqLib[Column],tbl_SeqLib[[#This Row],[Column]]),1),"")</f>
        <v/>
      </c>
      <c r="N42" s="70" t="str">
        <f>IF(LEN(tbl_SeqLib[[#This Row],[PCR '[DNA'] (ng / µl)]])&gt;0,ROUNDDOWN(_xlfn.MAXIFS(tbl_SeqLib[PCR prodct (µl) to add (exact)],tbl_SeqLib[Column],tbl_SeqLib[[#This Row],[Column]]),1),"")</f>
        <v/>
      </c>
      <c r="O42" s="70" t="str">
        <f>IF(LEN(tbl_SeqLib[[#This Row],[PCR '[DNA'] (ng / µl)]])&gt;0,ROUNDUP(AVERAGEIFS(tbl_SeqLib[PCR prodct (µl) to add (exact)],tbl_SeqLib[Column],tbl_SeqLib[[#This Row],[Column]]),1),"")</f>
        <v/>
      </c>
      <c r="P42" s="70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70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70" t="str">
        <f>IF(LEN(tbl_SeqLib[[#This Row],[Max vol for col]])=0,"",tbl_SeqLib[[#This Row],[Max vol for col]])</f>
        <v/>
      </c>
      <c r="S42" s="70" t="str">
        <f>IF(LEN(tbl_SeqLib[[#This Row],[PCR '[DNA'] (ng / µl)]])&gt;0,AVERAGE(tbl_SeqLib[PCR prodct (µl) to add (exact)]),"")</f>
        <v/>
      </c>
      <c r="T42" s="70" t="str">
        <f>IF(LEN(tbl_SeqLib[[#This Row],[PCR '[DNA'] (ng / µl)]])&gt;0,MAX(tbl_SeqLib[PCR prodct (µl) to add (exact)]),"")</f>
        <v/>
      </c>
      <c r="U42" s="70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71"/>
      <c r="X42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2" s="72" t="str">
        <f>IF(ISBLANK(tbl_SeqLib[[#This Row],[sWGA Identifier]]),"",CONCATENATE(exp_id,"_",tbl_SeqLib[[#This Row],[Well]]))</f>
        <v/>
      </c>
    </row>
    <row r="43" spans="1:25" ht="15.75" customHeight="1" x14ac:dyDescent="0.25">
      <c r="A43" s="51">
        <v>41</v>
      </c>
      <c r="B43" s="52" t="str">
        <f>RIGHT(tbl_SeqLib[[#This Row],[Well]],LEN(tbl_SeqLib[[#This Row],[Well]])-1)</f>
        <v>6</v>
      </c>
      <c r="C43" s="52" t="s">
        <v>168</v>
      </c>
      <c r="D43" s="53"/>
      <c r="E43" s="57"/>
      <c r="F43" s="53"/>
      <c r="G43" s="53"/>
      <c r="H43" s="53"/>
      <c r="I43" s="53"/>
      <c r="J4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7" t="s">
        <v>169</v>
      </c>
      <c r="L4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3" s="58" t="str">
        <f>IF(LEN(tbl_SeqLib[[#This Row],[PCR '[DNA'] (ng / µl)]])&gt;0,ROUNDUP(_xlfn.MINIFS(tbl_SeqLib[PCR prodct (µl) to add (exact)],tbl_SeqLib[Column],tbl_SeqLib[[#This Row],[Column]]),1),"")</f>
        <v/>
      </c>
      <c r="N43" s="58" t="str">
        <f>IF(LEN(tbl_SeqLib[[#This Row],[PCR '[DNA'] (ng / µl)]])&gt;0,ROUNDDOWN(_xlfn.MAXIFS(tbl_SeqLib[PCR prodct (µl) to add (exact)],tbl_SeqLib[Column],tbl_SeqLib[[#This Row],[Column]]),1),"")</f>
        <v/>
      </c>
      <c r="O43" s="58" t="str">
        <f>IF(LEN(tbl_SeqLib[[#This Row],[PCR '[DNA'] (ng / µl)]])&gt;0,ROUNDUP(AVERAGEIFS(tbl_SeqLib[PCR prodct (µl) to add (exact)],tbl_SeqLib[Column],tbl_SeqLib[[#This Row],[Column]]),1),"")</f>
        <v/>
      </c>
      <c r="P43" s="58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8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8" t="str">
        <f>IF(LEN(tbl_SeqLib[[#This Row],[Max vol for col]])=0,"",tbl_SeqLib[[#This Row],[Max vol for col]])</f>
        <v/>
      </c>
      <c r="S43" s="58" t="str">
        <f>IF(LEN(tbl_SeqLib[[#This Row],[PCR '[DNA'] (ng / µl)]])&gt;0,AVERAGE(tbl_SeqLib[PCR prodct (µl) to add (exact)]),"")</f>
        <v/>
      </c>
      <c r="T43" s="58" t="str">
        <f>IF(LEN(tbl_SeqLib[[#This Row],[PCR '[DNA'] (ng / µl)]])&gt;0,MAX(tbl_SeqLib[PCR prodct (µl) to add (exact)]),"")</f>
        <v/>
      </c>
      <c r="U43" s="58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59"/>
      <c r="X4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3" s="60" t="str">
        <f>IF(ISBLANK(tbl_SeqLib[[#This Row],[sWGA Identifier]]),"",CONCATENATE(exp_id,"_",tbl_SeqLib[[#This Row],[Well]]))</f>
        <v/>
      </c>
    </row>
    <row r="44" spans="1:25" ht="15.75" customHeight="1" x14ac:dyDescent="0.25">
      <c r="A44" s="61">
        <v>42</v>
      </c>
      <c r="B44" s="46" t="str">
        <f>RIGHT(tbl_SeqLib[[#This Row],[Well]],LEN(tbl_SeqLib[[#This Row],[Well]])-1)</f>
        <v>6</v>
      </c>
      <c r="C44" s="45" t="s">
        <v>170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171</v>
      </c>
      <c r="L4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4" s="44" t="str">
        <f>IF(LEN(tbl_SeqLib[[#This Row],[PCR '[DNA'] (ng / µl)]])&gt;0,ROUNDUP(_xlfn.MINIFS(tbl_SeqLib[PCR prodct (µl) to add (exact)],tbl_SeqLib[Column],tbl_SeqLib[[#This Row],[Column]]),1),"")</f>
        <v/>
      </c>
      <c r="N44" s="44" t="str">
        <f>IF(LEN(tbl_SeqLib[[#This Row],[PCR '[DNA'] (ng / µl)]])&gt;0,ROUNDDOWN(_xlfn.MAXIFS(tbl_SeqLib[PCR prodct (µl) to add (exact)],tbl_SeqLib[Column],tbl_SeqLib[[#This Row],[Column]]),1),"")</f>
        <v/>
      </c>
      <c r="O44" s="44" t="str">
        <f>IF(LEN(tbl_SeqLib[[#This Row],[PCR '[DNA'] (ng / µl)]])&gt;0,ROUNDUP(AVERAGEIFS(tbl_SeqLib[PCR prodct (µl) to add (exact)],tbl_SeqLib[Column],tbl_SeqLib[[#This Row],[Column]]),1),"")</f>
        <v/>
      </c>
      <c r="P44" s="44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4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4" t="str">
        <f>IF(LEN(tbl_SeqLib[[#This Row],[Max vol for col]])=0,"",tbl_SeqLib[[#This Row],[Max vol for col]])</f>
        <v/>
      </c>
      <c r="S44" s="44" t="str">
        <f>IF(LEN(tbl_SeqLib[[#This Row],[PCR '[DNA'] (ng / µl)]])&gt;0,AVERAGE(tbl_SeqLib[PCR prodct (µl) to add (exact)]),"")</f>
        <v/>
      </c>
      <c r="T44" s="44" t="str">
        <f>IF(LEN(tbl_SeqLib[[#This Row],[PCR '[DNA'] (ng / µl)]])&gt;0,MAX(tbl_SeqLib[PCR prodct (µl) to add (exact)]),"")</f>
        <v/>
      </c>
      <c r="U44" s="44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48"/>
      <c r="X4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4" s="62" t="str">
        <f>IF(ISBLANK(tbl_SeqLib[[#This Row],[sWGA Identifier]]),"",CONCATENATE(exp_id,"_",tbl_SeqLib[[#This Row],[Well]]))</f>
        <v/>
      </c>
    </row>
    <row r="45" spans="1:25" ht="15.75" customHeight="1" x14ac:dyDescent="0.25">
      <c r="A45" s="61">
        <v>43</v>
      </c>
      <c r="B45" s="46" t="str">
        <f>RIGHT(tbl_SeqLib[[#This Row],[Well]],LEN(tbl_SeqLib[[#This Row],[Well]])-1)</f>
        <v>6</v>
      </c>
      <c r="C45" s="45" t="s">
        <v>172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173</v>
      </c>
      <c r="L4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5" s="44" t="str">
        <f>IF(LEN(tbl_SeqLib[[#This Row],[PCR '[DNA'] (ng / µl)]])&gt;0,ROUNDUP(_xlfn.MINIFS(tbl_SeqLib[PCR prodct (µl) to add (exact)],tbl_SeqLib[Column],tbl_SeqLib[[#This Row],[Column]]),1),"")</f>
        <v/>
      </c>
      <c r="N45" s="44" t="str">
        <f>IF(LEN(tbl_SeqLib[[#This Row],[PCR '[DNA'] (ng / µl)]])&gt;0,ROUNDDOWN(_xlfn.MAXIFS(tbl_SeqLib[PCR prodct (µl) to add (exact)],tbl_SeqLib[Column],tbl_SeqLib[[#This Row],[Column]]),1),"")</f>
        <v/>
      </c>
      <c r="O45" s="44" t="str">
        <f>IF(LEN(tbl_SeqLib[[#This Row],[PCR '[DNA'] (ng / µl)]])&gt;0,ROUNDUP(AVERAGEIFS(tbl_SeqLib[PCR prodct (µl) to add (exact)],tbl_SeqLib[Column],tbl_SeqLib[[#This Row],[Column]]),1),"")</f>
        <v/>
      </c>
      <c r="P45" s="44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4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4" t="str">
        <f>IF(LEN(tbl_SeqLib[[#This Row],[Max vol for col]])=0,"",tbl_SeqLib[[#This Row],[Max vol for col]])</f>
        <v/>
      </c>
      <c r="S45" s="44" t="str">
        <f>IF(LEN(tbl_SeqLib[[#This Row],[PCR '[DNA'] (ng / µl)]])&gt;0,AVERAGE(tbl_SeqLib[PCR prodct (µl) to add (exact)]),"")</f>
        <v/>
      </c>
      <c r="T45" s="44" t="str">
        <f>IF(LEN(tbl_SeqLib[[#This Row],[PCR '[DNA'] (ng / µl)]])&gt;0,MAX(tbl_SeqLib[PCR prodct (µl) to add (exact)]),"")</f>
        <v/>
      </c>
      <c r="U45" s="44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48"/>
      <c r="X4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5" s="62" t="str">
        <f>IF(ISBLANK(tbl_SeqLib[[#This Row],[sWGA Identifier]]),"",CONCATENATE(exp_id,"_",tbl_SeqLib[[#This Row],[Well]]))</f>
        <v/>
      </c>
    </row>
    <row r="46" spans="1:25" ht="15.75" customHeight="1" x14ac:dyDescent="0.25">
      <c r="A46" s="61">
        <v>44</v>
      </c>
      <c r="B46" s="46" t="str">
        <f>RIGHT(tbl_SeqLib[[#This Row],[Well]],LEN(tbl_SeqLib[[#This Row],[Well]])-1)</f>
        <v>6</v>
      </c>
      <c r="C46" s="45" t="s">
        <v>174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175</v>
      </c>
      <c r="L4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6" s="44" t="str">
        <f>IF(LEN(tbl_SeqLib[[#This Row],[PCR '[DNA'] (ng / µl)]])&gt;0,ROUNDUP(_xlfn.MINIFS(tbl_SeqLib[PCR prodct (µl) to add (exact)],tbl_SeqLib[Column],tbl_SeqLib[[#This Row],[Column]]),1),"")</f>
        <v/>
      </c>
      <c r="N46" s="44" t="str">
        <f>IF(LEN(tbl_SeqLib[[#This Row],[PCR '[DNA'] (ng / µl)]])&gt;0,ROUNDDOWN(_xlfn.MAXIFS(tbl_SeqLib[PCR prodct (µl) to add (exact)],tbl_SeqLib[Column],tbl_SeqLib[[#This Row],[Column]]),1),"")</f>
        <v/>
      </c>
      <c r="O46" s="44" t="str">
        <f>IF(LEN(tbl_SeqLib[[#This Row],[PCR '[DNA'] (ng / µl)]])&gt;0,ROUNDUP(AVERAGEIFS(tbl_SeqLib[PCR prodct (µl) to add (exact)],tbl_SeqLib[Column],tbl_SeqLib[[#This Row],[Column]]),1),"")</f>
        <v/>
      </c>
      <c r="P46" s="44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4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4" t="str">
        <f>IF(LEN(tbl_SeqLib[[#This Row],[Max vol for col]])=0,"",tbl_SeqLib[[#This Row],[Max vol for col]])</f>
        <v/>
      </c>
      <c r="S46" s="44" t="str">
        <f>IF(LEN(tbl_SeqLib[[#This Row],[PCR '[DNA'] (ng / µl)]])&gt;0,AVERAGE(tbl_SeqLib[PCR prodct (µl) to add (exact)]),"")</f>
        <v/>
      </c>
      <c r="T46" s="44" t="str">
        <f>IF(LEN(tbl_SeqLib[[#This Row],[PCR '[DNA'] (ng / µl)]])&gt;0,MAX(tbl_SeqLib[PCR prodct (µl) to add (exact)]),"")</f>
        <v/>
      </c>
      <c r="U46" s="44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48"/>
      <c r="X4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6" s="62" t="str">
        <f>IF(ISBLANK(tbl_SeqLib[[#This Row],[sWGA Identifier]]),"",CONCATENATE(exp_id,"_",tbl_SeqLib[[#This Row],[Well]]))</f>
        <v/>
      </c>
    </row>
    <row r="47" spans="1:25" ht="15.75" customHeight="1" x14ac:dyDescent="0.25">
      <c r="A47" s="61">
        <v>45</v>
      </c>
      <c r="B47" s="46" t="str">
        <f>RIGHT(tbl_SeqLib[[#This Row],[Well]],LEN(tbl_SeqLib[[#This Row],[Well]])-1)</f>
        <v>6</v>
      </c>
      <c r="C47" s="45" t="s">
        <v>176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177</v>
      </c>
      <c r="L4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7" s="44" t="str">
        <f>IF(LEN(tbl_SeqLib[[#This Row],[PCR '[DNA'] (ng / µl)]])&gt;0,ROUNDUP(_xlfn.MINIFS(tbl_SeqLib[PCR prodct (µl) to add (exact)],tbl_SeqLib[Column],tbl_SeqLib[[#This Row],[Column]]),1),"")</f>
        <v/>
      </c>
      <c r="N47" s="44" t="str">
        <f>IF(LEN(tbl_SeqLib[[#This Row],[PCR '[DNA'] (ng / µl)]])&gt;0,ROUNDDOWN(_xlfn.MAXIFS(tbl_SeqLib[PCR prodct (µl) to add (exact)],tbl_SeqLib[Column],tbl_SeqLib[[#This Row],[Column]]),1),"")</f>
        <v/>
      </c>
      <c r="O47" s="44" t="str">
        <f>IF(LEN(tbl_SeqLib[[#This Row],[PCR '[DNA'] (ng / µl)]])&gt;0,ROUNDUP(AVERAGEIFS(tbl_SeqLib[PCR prodct (µl) to add (exact)],tbl_SeqLib[Column],tbl_SeqLib[[#This Row],[Column]]),1),"")</f>
        <v/>
      </c>
      <c r="P47" s="44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4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4" t="str">
        <f>IF(LEN(tbl_SeqLib[[#This Row],[Max vol for col]])=0,"",tbl_SeqLib[[#This Row],[Max vol for col]])</f>
        <v/>
      </c>
      <c r="S47" s="44" t="str">
        <f>IF(LEN(tbl_SeqLib[[#This Row],[PCR '[DNA'] (ng / µl)]])&gt;0,AVERAGE(tbl_SeqLib[PCR prodct (µl) to add (exact)]),"")</f>
        <v/>
      </c>
      <c r="T47" s="44" t="str">
        <f>IF(LEN(tbl_SeqLib[[#This Row],[PCR '[DNA'] (ng / µl)]])&gt;0,MAX(tbl_SeqLib[PCR prodct (µl) to add (exact)]),"")</f>
        <v/>
      </c>
      <c r="U47" s="44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48"/>
      <c r="X4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7" s="62" t="str">
        <f>IF(ISBLANK(tbl_SeqLib[[#This Row],[sWGA Identifier]]),"",CONCATENATE(exp_id,"_",tbl_SeqLib[[#This Row],[Well]]))</f>
        <v/>
      </c>
    </row>
    <row r="48" spans="1:25" ht="15.75" customHeight="1" x14ac:dyDescent="0.25">
      <c r="A48" s="61">
        <v>46</v>
      </c>
      <c r="B48" s="46" t="str">
        <f>RIGHT(tbl_SeqLib[[#This Row],[Well]],LEN(tbl_SeqLib[[#This Row],[Well]])-1)</f>
        <v>6</v>
      </c>
      <c r="C48" s="45" t="s">
        <v>178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179</v>
      </c>
      <c r="L4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8" s="44" t="str">
        <f>IF(LEN(tbl_SeqLib[[#This Row],[PCR '[DNA'] (ng / µl)]])&gt;0,ROUNDUP(_xlfn.MINIFS(tbl_SeqLib[PCR prodct (µl) to add (exact)],tbl_SeqLib[Column],tbl_SeqLib[[#This Row],[Column]]),1),"")</f>
        <v/>
      </c>
      <c r="N48" s="44" t="str">
        <f>IF(LEN(tbl_SeqLib[[#This Row],[PCR '[DNA'] (ng / µl)]])&gt;0,ROUNDDOWN(_xlfn.MAXIFS(tbl_SeqLib[PCR prodct (µl) to add (exact)],tbl_SeqLib[Column],tbl_SeqLib[[#This Row],[Column]]),1),"")</f>
        <v/>
      </c>
      <c r="O48" s="44" t="str">
        <f>IF(LEN(tbl_SeqLib[[#This Row],[PCR '[DNA'] (ng / µl)]])&gt;0,ROUNDUP(AVERAGEIFS(tbl_SeqLib[PCR prodct (µl) to add (exact)],tbl_SeqLib[Column],tbl_SeqLib[[#This Row],[Column]]),1),"")</f>
        <v/>
      </c>
      <c r="P48" s="44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4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4" t="str">
        <f>IF(LEN(tbl_SeqLib[[#This Row],[Max vol for col]])=0,"",tbl_SeqLib[[#This Row],[Max vol for col]])</f>
        <v/>
      </c>
      <c r="S48" s="44" t="str">
        <f>IF(LEN(tbl_SeqLib[[#This Row],[PCR '[DNA'] (ng / µl)]])&gt;0,AVERAGE(tbl_SeqLib[PCR prodct (µl) to add (exact)]),"")</f>
        <v/>
      </c>
      <c r="T48" s="44" t="str">
        <f>IF(LEN(tbl_SeqLib[[#This Row],[PCR '[DNA'] (ng / µl)]])&gt;0,MAX(tbl_SeqLib[PCR prodct (µl) to add (exact)]),"")</f>
        <v/>
      </c>
      <c r="U48" s="44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48"/>
      <c r="X4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8" s="62" t="str">
        <f>IF(ISBLANK(tbl_SeqLib[[#This Row],[sWGA Identifier]]),"",CONCATENATE(exp_id,"_",tbl_SeqLib[[#This Row],[Well]]))</f>
        <v/>
      </c>
    </row>
    <row r="49" spans="1:25" ht="15.75" customHeight="1" x14ac:dyDescent="0.25">
      <c r="A49" s="61">
        <v>47</v>
      </c>
      <c r="B49" s="46" t="str">
        <f>RIGHT(tbl_SeqLib[[#This Row],[Well]],LEN(tbl_SeqLib[[#This Row],[Well]])-1)</f>
        <v>6</v>
      </c>
      <c r="C49" s="45" t="s">
        <v>180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181</v>
      </c>
      <c r="L4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49" s="44" t="str">
        <f>IF(LEN(tbl_SeqLib[[#This Row],[PCR '[DNA'] (ng / µl)]])&gt;0,ROUNDUP(_xlfn.MINIFS(tbl_SeqLib[PCR prodct (µl) to add (exact)],tbl_SeqLib[Column],tbl_SeqLib[[#This Row],[Column]]),1),"")</f>
        <v/>
      </c>
      <c r="N49" s="44" t="str">
        <f>IF(LEN(tbl_SeqLib[[#This Row],[PCR '[DNA'] (ng / µl)]])&gt;0,ROUNDDOWN(_xlfn.MAXIFS(tbl_SeqLib[PCR prodct (µl) to add (exact)],tbl_SeqLib[Column],tbl_SeqLib[[#This Row],[Column]]),1),"")</f>
        <v/>
      </c>
      <c r="O49" s="44" t="str">
        <f>IF(LEN(tbl_SeqLib[[#This Row],[PCR '[DNA'] (ng / µl)]])&gt;0,ROUNDUP(AVERAGEIFS(tbl_SeqLib[PCR prodct (µl) to add (exact)],tbl_SeqLib[Column],tbl_SeqLib[[#This Row],[Column]]),1),"")</f>
        <v/>
      </c>
      <c r="P49" s="44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4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4" t="str">
        <f>IF(LEN(tbl_SeqLib[[#This Row],[Max vol for col]])=0,"",tbl_SeqLib[[#This Row],[Max vol for col]])</f>
        <v/>
      </c>
      <c r="S49" s="44" t="str">
        <f>IF(LEN(tbl_SeqLib[[#This Row],[PCR '[DNA'] (ng / µl)]])&gt;0,AVERAGE(tbl_SeqLib[PCR prodct (µl) to add (exact)]),"")</f>
        <v/>
      </c>
      <c r="T49" s="44" t="str">
        <f>IF(LEN(tbl_SeqLib[[#This Row],[PCR '[DNA'] (ng / µl)]])&gt;0,MAX(tbl_SeqLib[PCR prodct (µl) to add (exact)]),"")</f>
        <v/>
      </c>
      <c r="U49" s="44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48"/>
      <c r="X4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49" s="62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63">
        <v>48</v>
      </c>
      <c r="B50" s="64" t="str">
        <f>RIGHT(tbl_SeqLib[[#This Row],[Well]],LEN(tbl_SeqLib[[#This Row],[Well]])-1)</f>
        <v>6</v>
      </c>
      <c r="C50" s="73" t="s">
        <v>182</v>
      </c>
      <c r="D50" s="65"/>
      <c r="E50" s="66"/>
      <c r="F50" s="67"/>
      <c r="G50" s="65"/>
      <c r="H50" s="67"/>
      <c r="I50" s="67"/>
      <c r="J5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9" t="s">
        <v>183</v>
      </c>
      <c r="L5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0" s="70" t="str">
        <f>IF(LEN(tbl_SeqLib[[#This Row],[PCR '[DNA'] (ng / µl)]])&gt;0,ROUNDUP(_xlfn.MINIFS(tbl_SeqLib[PCR prodct (µl) to add (exact)],tbl_SeqLib[Column],tbl_SeqLib[[#This Row],[Column]]),1),"")</f>
        <v/>
      </c>
      <c r="N50" s="70" t="str">
        <f>IF(LEN(tbl_SeqLib[[#This Row],[PCR '[DNA'] (ng / µl)]])&gt;0,ROUNDDOWN(_xlfn.MAXIFS(tbl_SeqLib[PCR prodct (µl) to add (exact)],tbl_SeqLib[Column],tbl_SeqLib[[#This Row],[Column]]),1),"")</f>
        <v/>
      </c>
      <c r="O50" s="70" t="str">
        <f>IF(LEN(tbl_SeqLib[[#This Row],[PCR '[DNA'] (ng / µl)]])&gt;0,ROUNDUP(AVERAGEIFS(tbl_SeqLib[PCR prodct (µl) to add (exact)],tbl_SeqLib[Column],tbl_SeqLib[[#This Row],[Column]]),1),"")</f>
        <v/>
      </c>
      <c r="P50" s="70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70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70" t="str">
        <f>IF(LEN(tbl_SeqLib[[#This Row],[Max vol for col]])=0,"",tbl_SeqLib[[#This Row],[Max vol for col]])</f>
        <v/>
      </c>
      <c r="S50" s="70" t="str">
        <f>IF(LEN(tbl_SeqLib[[#This Row],[PCR '[DNA'] (ng / µl)]])&gt;0,AVERAGE(tbl_SeqLib[PCR prodct (µl) to add (exact)]),"")</f>
        <v/>
      </c>
      <c r="T50" s="70" t="str">
        <f>IF(LEN(tbl_SeqLib[[#This Row],[PCR '[DNA'] (ng / µl)]])&gt;0,MAX(tbl_SeqLib[PCR prodct (µl) to add (exact)]),"")</f>
        <v/>
      </c>
      <c r="U50" s="70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71"/>
      <c r="X5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0" s="72" t="str">
        <f>IF(ISBLANK(tbl_SeqLib[[#This Row],[sWGA Identifier]]),"",CONCATENATE(exp_id,"_",tbl_SeqLib[[#This Row],[Well]]))</f>
        <v/>
      </c>
    </row>
    <row r="51" spans="1:25" ht="15.75" customHeight="1" x14ac:dyDescent="0.25">
      <c r="A51" s="51">
        <v>49</v>
      </c>
      <c r="B51" s="52" t="str">
        <f>RIGHT(tbl_SeqLib[[#This Row],[Well]],LEN(tbl_SeqLib[[#This Row],[Well]])-1)</f>
        <v>7</v>
      </c>
      <c r="C51" s="52" t="s">
        <v>184</v>
      </c>
      <c r="D51" s="53"/>
      <c r="E51" s="57"/>
      <c r="F51" s="53"/>
      <c r="G51" s="53"/>
      <c r="H51" s="53"/>
      <c r="I51" s="53"/>
      <c r="J5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7" t="s">
        <v>185</v>
      </c>
      <c r="L5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1" s="58" t="str">
        <f>IF(LEN(tbl_SeqLib[[#This Row],[PCR '[DNA'] (ng / µl)]])&gt;0,ROUNDUP(_xlfn.MINIFS(tbl_SeqLib[PCR prodct (µl) to add (exact)],tbl_SeqLib[Column],tbl_SeqLib[[#This Row],[Column]]),1),"")</f>
        <v/>
      </c>
      <c r="N51" s="58" t="str">
        <f>IF(LEN(tbl_SeqLib[[#This Row],[PCR '[DNA'] (ng / µl)]])&gt;0,ROUNDDOWN(_xlfn.MAXIFS(tbl_SeqLib[PCR prodct (µl) to add (exact)],tbl_SeqLib[Column],tbl_SeqLib[[#This Row],[Column]]),1),"")</f>
        <v/>
      </c>
      <c r="O51" s="58" t="str">
        <f>IF(LEN(tbl_SeqLib[[#This Row],[PCR '[DNA'] (ng / µl)]])&gt;0,ROUNDUP(AVERAGEIFS(tbl_SeqLib[PCR prodct (µl) to add (exact)],tbl_SeqLib[Column],tbl_SeqLib[[#This Row],[Column]]),1),"")</f>
        <v/>
      </c>
      <c r="P51" s="58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8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8" t="str">
        <f>IF(LEN(tbl_SeqLib[[#This Row],[Max vol for col]])=0,"",tbl_SeqLib[[#This Row],[Max vol for col]])</f>
        <v/>
      </c>
      <c r="S51" s="58" t="str">
        <f>IF(LEN(tbl_SeqLib[[#This Row],[PCR '[DNA'] (ng / µl)]])&gt;0,AVERAGE(tbl_SeqLib[PCR prodct (µl) to add (exact)]),"")</f>
        <v/>
      </c>
      <c r="T51" s="58" t="str">
        <f>IF(LEN(tbl_SeqLib[[#This Row],[PCR '[DNA'] (ng / µl)]])&gt;0,MAX(tbl_SeqLib[PCR prodct (µl) to add (exact)]),"")</f>
        <v/>
      </c>
      <c r="U51" s="58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59"/>
      <c r="X5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1" s="60" t="str">
        <f>IF(ISBLANK(tbl_SeqLib[[#This Row],[sWGA Identifier]]),"",CONCATENATE(exp_id,"_",tbl_SeqLib[[#This Row],[Well]]))</f>
        <v/>
      </c>
    </row>
    <row r="52" spans="1:25" ht="15.75" customHeight="1" x14ac:dyDescent="0.25">
      <c r="A52" s="61">
        <v>50</v>
      </c>
      <c r="B52" s="46" t="str">
        <f>RIGHT(tbl_SeqLib[[#This Row],[Well]],LEN(tbl_SeqLib[[#This Row],[Well]])-1)</f>
        <v>7</v>
      </c>
      <c r="C52" s="45" t="s">
        <v>186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187</v>
      </c>
      <c r="L5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2" s="44" t="str">
        <f>IF(LEN(tbl_SeqLib[[#This Row],[PCR '[DNA'] (ng / µl)]])&gt;0,ROUNDUP(_xlfn.MINIFS(tbl_SeqLib[PCR prodct (µl) to add (exact)],tbl_SeqLib[Column],tbl_SeqLib[[#This Row],[Column]]),1),"")</f>
        <v/>
      </c>
      <c r="N52" s="44" t="str">
        <f>IF(LEN(tbl_SeqLib[[#This Row],[PCR '[DNA'] (ng / µl)]])&gt;0,ROUNDDOWN(_xlfn.MAXIFS(tbl_SeqLib[PCR prodct (µl) to add (exact)],tbl_SeqLib[Column],tbl_SeqLib[[#This Row],[Column]]),1),"")</f>
        <v/>
      </c>
      <c r="O52" s="44" t="str">
        <f>IF(LEN(tbl_SeqLib[[#This Row],[PCR '[DNA'] (ng / µl)]])&gt;0,ROUNDUP(AVERAGEIFS(tbl_SeqLib[PCR prodct (µl) to add (exact)],tbl_SeqLib[Column],tbl_SeqLib[[#This Row],[Column]]),1),"")</f>
        <v/>
      </c>
      <c r="P52" s="44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4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4" t="str">
        <f>IF(LEN(tbl_SeqLib[[#This Row],[Max vol for col]])=0,"",tbl_SeqLib[[#This Row],[Max vol for col]])</f>
        <v/>
      </c>
      <c r="S52" s="44" t="str">
        <f>IF(LEN(tbl_SeqLib[[#This Row],[PCR '[DNA'] (ng / µl)]])&gt;0,AVERAGE(tbl_SeqLib[PCR prodct (µl) to add (exact)]),"")</f>
        <v/>
      </c>
      <c r="T52" s="44" t="str">
        <f>IF(LEN(tbl_SeqLib[[#This Row],[PCR '[DNA'] (ng / µl)]])&gt;0,MAX(tbl_SeqLib[PCR prodct (µl) to add (exact)]),"")</f>
        <v/>
      </c>
      <c r="U52" s="44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48"/>
      <c r="X5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2" s="62" t="str">
        <f>IF(ISBLANK(tbl_SeqLib[[#This Row],[sWGA Identifier]]),"",CONCATENATE(exp_id,"_",tbl_SeqLib[[#This Row],[Well]]))</f>
        <v/>
      </c>
    </row>
    <row r="53" spans="1:25" ht="15.75" customHeight="1" x14ac:dyDescent="0.25">
      <c r="A53" s="61">
        <v>51</v>
      </c>
      <c r="B53" s="46" t="str">
        <f>RIGHT(tbl_SeqLib[[#This Row],[Well]],LEN(tbl_SeqLib[[#This Row],[Well]])-1)</f>
        <v>7</v>
      </c>
      <c r="C53" s="45" t="s">
        <v>188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189</v>
      </c>
      <c r="L5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3" s="44" t="str">
        <f>IF(LEN(tbl_SeqLib[[#This Row],[PCR '[DNA'] (ng / µl)]])&gt;0,ROUNDUP(_xlfn.MINIFS(tbl_SeqLib[PCR prodct (µl) to add (exact)],tbl_SeqLib[Column],tbl_SeqLib[[#This Row],[Column]]),1),"")</f>
        <v/>
      </c>
      <c r="N53" s="44" t="str">
        <f>IF(LEN(tbl_SeqLib[[#This Row],[PCR '[DNA'] (ng / µl)]])&gt;0,ROUNDDOWN(_xlfn.MAXIFS(tbl_SeqLib[PCR prodct (µl) to add (exact)],tbl_SeqLib[Column],tbl_SeqLib[[#This Row],[Column]]),1),"")</f>
        <v/>
      </c>
      <c r="O53" s="44" t="str">
        <f>IF(LEN(tbl_SeqLib[[#This Row],[PCR '[DNA'] (ng / µl)]])&gt;0,ROUNDUP(AVERAGEIFS(tbl_SeqLib[PCR prodct (µl) to add (exact)],tbl_SeqLib[Column],tbl_SeqLib[[#This Row],[Column]]),1),"")</f>
        <v/>
      </c>
      <c r="P53" s="44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4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4" t="str">
        <f>IF(LEN(tbl_SeqLib[[#This Row],[Max vol for col]])=0,"",tbl_SeqLib[[#This Row],[Max vol for col]])</f>
        <v/>
      </c>
      <c r="S53" s="44" t="str">
        <f>IF(LEN(tbl_SeqLib[[#This Row],[PCR '[DNA'] (ng / µl)]])&gt;0,AVERAGE(tbl_SeqLib[PCR prodct (µl) to add (exact)]),"")</f>
        <v/>
      </c>
      <c r="T53" s="44" t="str">
        <f>IF(LEN(tbl_SeqLib[[#This Row],[PCR '[DNA'] (ng / µl)]])&gt;0,MAX(tbl_SeqLib[PCR prodct (µl) to add (exact)]),"")</f>
        <v/>
      </c>
      <c r="U53" s="44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48"/>
      <c r="X5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3" s="62" t="str">
        <f>IF(ISBLANK(tbl_SeqLib[[#This Row],[sWGA Identifier]]),"",CONCATENATE(exp_id,"_",tbl_SeqLib[[#This Row],[Well]]))</f>
        <v/>
      </c>
    </row>
    <row r="54" spans="1:25" ht="15.75" customHeight="1" x14ac:dyDescent="0.25">
      <c r="A54" s="61">
        <v>52</v>
      </c>
      <c r="B54" s="46" t="str">
        <f>RIGHT(tbl_SeqLib[[#This Row],[Well]],LEN(tbl_SeqLib[[#This Row],[Well]])-1)</f>
        <v>7</v>
      </c>
      <c r="C54" s="45" t="s">
        <v>190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191</v>
      </c>
      <c r="L5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4" s="44" t="str">
        <f>IF(LEN(tbl_SeqLib[[#This Row],[PCR '[DNA'] (ng / µl)]])&gt;0,ROUNDUP(_xlfn.MINIFS(tbl_SeqLib[PCR prodct (µl) to add (exact)],tbl_SeqLib[Column],tbl_SeqLib[[#This Row],[Column]]),1),"")</f>
        <v/>
      </c>
      <c r="N54" s="44" t="str">
        <f>IF(LEN(tbl_SeqLib[[#This Row],[PCR '[DNA'] (ng / µl)]])&gt;0,ROUNDDOWN(_xlfn.MAXIFS(tbl_SeqLib[PCR prodct (µl) to add (exact)],tbl_SeqLib[Column],tbl_SeqLib[[#This Row],[Column]]),1),"")</f>
        <v/>
      </c>
      <c r="O54" s="44" t="str">
        <f>IF(LEN(tbl_SeqLib[[#This Row],[PCR '[DNA'] (ng / µl)]])&gt;0,ROUNDUP(AVERAGEIFS(tbl_SeqLib[PCR prodct (µl) to add (exact)],tbl_SeqLib[Column],tbl_SeqLib[[#This Row],[Column]]),1),"")</f>
        <v/>
      </c>
      <c r="P54" s="44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4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4" t="str">
        <f>IF(LEN(tbl_SeqLib[[#This Row],[Max vol for col]])=0,"",tbl_SeqLib[[#This Row],[Max vol for col]])</f>
        <v/>
      </c>
      <c r="S54" s="44" t="str">
        <f>IF(LEN(tbl_SeqLib[[#This Row],[PCR '[DNA'] (ng / µl)]])&gt;0,AVERAGE(tbl_SeqLib[PCR prodct (µl) to add (exact)]),"")</f>
        <v/>
      </c>
      <c r="T54" s="44" t="str">
        <f>IF(LEN(tbl_SeqLib[[#This Row],[PCR '[DNA'] (ng / µl)]])&gt;0,MAX(tbl_SeqLib[PCR prodct (µl) to add (exact)]),"")</f>
        <v/>
      </c>
      <c r="U54" s="44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48"/>
      <c r="X5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4" s="62" t="str">
        <f>IF(ISBLANK(tbl_SeqLib[[#This Row],[sWGA Identifier]]),"",CONCATENATE(exp_id,"_",tbl_SeqLib[[#This Row],[Well]]))</f>
        <v/>
      </c>
    </row>
    <row r="55" spans="1:25" ht="15.75" customHeight="1" x14ac:dyDescent="0.25">
      <c r="A55" s="61">
        <v>53</v>
      </c>
      <c r="B55" s="46" t="str">
        <f>RIGHT(tbl_SeqLib[[#This Row],[Well]],LEN(tbl_SeqLib[[#This Row],[Well]])-1)</f>
        <v>7</v>
      </c>
      <c r="C55" s="45" t="s">
        <v>192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193</v>
      </c>
      <c r="L5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5" s="44" t="str">
        <f>IF(LEN(tbl_SeqLib[[#This Row],[PCR '[DNA'] (ng / µl)]])&gt;0,ROUNDUP(_xlfn.MINIFS(tbl_SeqLib[PCR prodct (µl) to add (exact)],tbl_SeqLib[Column],tbl_SeqLib[[#This Row],[Column]]),1),"")</f>
        <v/>
      </c>
      <c r="N55" s="44" t="str">
        <f>IF(LEN(tbl_SeqLib[[#This Row],[PCR '[DNA'] (ng / µl)]])&gt;0,ROUNDDOWN(_xlfn.MAXIFS(tbl_SeqLib[PCR prodct (µl) to add (exact)],tbl_SeqLib[Column],tbl_SeqLib[[#This Row],[Column]]),1),"")</f>
        <v/>
      </c>
      <c r="O55" s="44" t="str">
        <f>IF(LEN(tbl_SeqLib[[#This Row],[PCR '[DNA'] (ng / µl)]])&gt;0,ROUNDUP(AVERAGEIFS(tbl_SeqLib[PCR prodct (µl) to add (exact)],tbl_SeqLib[Column],tbl_SeqLib[[#This Row],[Column]]),1),"")</f>
        <v/>
      </c>
      <c r="P55" s="44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4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4" t="str">
        <f>IF(LEN(tbl_SeqLib[[#This Row],[Max vol for col]])=0,"",tbl_SeqLib[[#This Row],[Max vol for col]])</f>
        <v/>
      </c>
      <c r="S55" s="44" t="str">
        <f>IF(LEN(tbl_SeqLib[[#This Row],[PCR '[DNA'] (ng / µl)]])&gt;0,AVERAGE(tbl_SeqLib[PCR prodct (µl) to add (exact)]),"")</f>
        <v/>
      </c>
      <c r="T55" s="44" t="str">
        <f>IF(LEN(tbl_SeqLib[[#This Row],[PCR '[DNA'] (ng / µl)]])&gt;0,MAX(tbl_SeqLib[PCR prodct (µl) to add (exact)]),"")</f>
        <v/>
      </c>
      <c r="U55" s="44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48"/>
      <c r="X5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5" s="62" t="str">
        <f>IF(ISBLANK(tbl_SeqLib[[#This Row],[sWGA Identifier]]),"",CONCATENATE(exp_id,"_",tbl_SeqLib[[#This Row],[Well]]))</f>
        <v/>
      </c>
    </row>
    <row r="56" spans="1:25" ht="15.75" customHeight="1" x14ac:dyDescent="0.25">
      <c r="A56" s="61">
        <v>54</v>
      </c>
      <c r="B56" s="46" t="str">
        <f>RIGHT(tbl_SeqLib[[#This Row],[Well]],LEN(tbl_SeqLib[[#This Row],[Well]])-1)</f>
        <v>7</v>
      </c>
      <c r="C56" s="45" t="s">
        <v>194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195</v>
      </c>
      <c r="L5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6" s="44" t="str">
        <f>IF(LEN(tbl_SeqLib[[#This Row],[PCR '[DNA'] (ng / µl)]])&gt;0,ROUNDUP(_xlfn.MINIFS(tbl_SeqLib[PCR prodct (µl) to add (exact)],tbl_SeqLib[Column],tbl_SeqLib[[#This Row],[Column]]),1),"")</f>
        <v/>
      </c>
      <c r="N56" s="44" t="str">
        <f>IF(LEN(tbl_SeqLib[[#This Row],[PCR '[DNA'] (ng / µl)]])&gt;0,ROUNDDOWN(_xlfn.MAXIFS(tbl_SeqLib[PCR prodct (µl) to add (exact)],tbl_SeqLib[Column],tbl_SeqLib[[#This Row],[Column]]),1),"")</f>
        <v/>
      </c>
      <c r="O56" s="44" t="str">
        <f>IF(LEN(tbl_SeqLib[[#This Row],[PCR '[DNA'] (ng / µl)]])&gt;0,ROUNDUP(AVERAGEIFS(tbl_SeqLib[PCR prodct (µl) to add (exact)],tbl_SeqLib[Column],tbl_SeqLib[[#This Row],[Column]]),1),"")</f>
        <v/>
      </c>
      <c r="P56" s="44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4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4" t="str">
        <f>IF(LEN(tbl_SeqLib[[#This Row],[Max vol for col]])=0,"",tbl_SeqLib[[#This Row],[Max vol for col]])</f>
        <v/>
      </c>
      <c r="S56" s="44" t="str">
        <f>IF(LEN(tbl_SeqLib[[#This Row],[PCR '[DNA'] (ng / µl)]])&gt;0,AVERAGE(tbl_SeqLib[PCR prodct (µl) to add (exact)]),"")</f>
        <v/>
      </c>
      <c r="T56" s="44" t="str">
        <f>IF(LEN(tbl_SeqLib[[#This Row],[PCR '[DNA'] (ng / µl)]])&gt;0,MAX(tbl_SeqLib[PCR prodct (µl) to add (exact)]),"")</f>
        <v/>
      </c>
      <c r="U56" s="44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48"/>
      <c r="X5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6" s="62" t="str">
        <f>IF(ISBLANK(tbl_SeqLib[[#This Row],[sWGA Identifier]]),"",CONCATENATE(exp_id,"_",tbl_SeqLib[[#This Row],[Well]]))</f>
        <v/>
      </c>
    </row>
    <row r="57" spans="1:25" ht="15.75" customHeight="1" x14ac:dyDescent="0.25">
      <c r="A57" s="61">
        <v>55</v>
      </c>
      <c r="B57" s="46" t="str">
        <f>RIGHT(tbl_SeqLib[[#This Row],[Well]],LEN(tbl_SeqLib[[#This Row],[Well]])-1)</f>
        <v>7</v>
      </c>
      <c r="C57" s="45" t="s">
        <v>196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197</v>
      </c>
      <c r="L5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7" s="44" t="str">
        <f>IF(LEN(tbl_SeqLib[[#This Row],[PCR '[DNA'] (ng / µl)]])&gt;0,ROUNDUP(_xlfn.MINIFS(tbl_SeqLib[PCR prodct (µl) to add (exact)],tbl_SeqLib[Column],tbl_SeqLib[[#This Row],[Column]]),1),"")</f>
        <v/>
      </c>
      <c r="N57" s="44" t="str">
        <f>IF(LEN(tbl_SeqLib[[#This Row],[PCR '[DNA'] (ng / µl)]])&gt;0,ROUNDDOWN(_xlfn.MAXIFS(tbl_SeqLib[PCR prodct (µl) to add (exact)],tbl_SeqLib[Column],tbl_SeqLib[[#This Row],[Column]]),1),"")</f>
        <v/>
      </c>
      <c r="O57" s="44" t="str">
        <f>IF(LEN(tbl_SeqLib[[#This Row],[PCR '[DNA'] (ng / µl)]])&gt;0,ROUNDUP(AVERAGEIFS(tbl_SeqLib[PCR prodct (µl) to add (exact)],tbl_SeqLib[Column],tbl_SeqLib[[#This Row],[Column]]),1),"")</f>
        <v/>
      </c>
      <c r="P57" s="44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4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4" t="str">
        <f>IF(LEN(tbl_SeqLib[[#This Row],[Max vol for col]])=0,"",tbl_SeqLib[[#This Row],[Max vol for col]])</f>
        <v/>
      </c>
      <c r="S57" s="44" t="str">
        <f>IF(LEN(tbl_SeqLib[[#This Row],[PCR '[DNA'] (ng / µl)]])&gt;0,AVERAGE(tbl_SeqLib[PCR prodct (µl) to add (exact)]),"")</f>
        <v/>
      </c>
      <c r="T57" s="44" t="str">
        <f>IF(LEN(tbl_SeqLib[[#This Row],[PCR '[DNA'] (ng / µl)]])&gt;0,MAX(tbl_SeqLib[PCR prodct (µl) to add (exact)]),"")</f>
        <v/>
      </c>
      <c r="U57" s="44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48"/>
      <c r="X5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7" s="62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63">
        <v>56</v>
      </c>
      <c r="B58" s="64" t="str">
        <f>RIGHT(tbl_SeqLib[[#This Row],[Well]],LEN(tbl_SeqLib[[#This Row],[Well]])-1)</f>
        <v>7</v>
      </c>
      <c r="C58" s="73" t="s">
        <v>198</v>
      </c>
      <c r="D58" s="65"/>
      <c r="E58" s="66"/>
      <c r="F58" s="67"/>
      <c r="G58" s="67"/>
      <c r="H58" s="67"/>
      <c r="I58" s="67"/>
      <c r="J5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9" t="s">
        <v>199</v>
      </c>
      <c r="L5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8" s="70" t="str">
        <f>IF(LEN(tbl_SeqLib[[#This Row],[PCR '[DNA'] (ng / µl)]])&gt;0,ROUNDUP(_xlfn.MINIFS(tbl_SeqLib[PCR prodct (µl) to add (exact)],tbl_SeqLib[Column],tbl_SeqLib[[#This Row],[Column]]),1),"")</f>
        <v/>
      </c>
      <c r="N58" s="70" t="str">
        <f>IF(LEN(tbl_SeqLib[[#This Row],[PCR '[DNA'] (ng / µl)]])&gt;0,ROUNDDOWN(_xlfn.MAXIFS(tbl_SeqLib[PCR prodct (µl) to add (exact)],tbl_SeqLib[Column],tbl_SeqLib[[#This Row],[Column]]),1),"")</f>
        <v/>
      </c>
      <c r="O58" s="70" t="str">
        <f>IF(LEN(tbl_SeqLib[[#This Row],[PCR '[DNA'] (ng / µl)]])&gt;0,ROUNDUP(AVERAGEIFS(tbl_SeqLib[PCR prodct (µl) to add (exact)],tbl_SeqLib[Column],tbl_SeqLib[[#This Row],[Column]]),1),"")</f>
        <v/>
      </c>
      <c r="P58" s="70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70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70" t="str">
        <f>IF(LEN(tbl_SeqLib[[#This Row],[Max vol for col]])=0,"",tbl_SeqLib[[#This Row],[Max vol for col]])</f>
        <v/>
      </c>
      <c r="S58" s="70" t="str">
        <f>IF(LEN(tbl_SeqLib[[#This Row],[PCR '[DNA'] (ng / µl)]])&gt;0,AVERAGE(tbl_SeqLib[PCR prodct (µl) to add (exact)]),"")</f>
        <v/>
      </c>
      <c r="T58" s="70" t="str">
        <f>IF(LEN(tbl_SeqLib[[#This Row],[PCR '[DNA'] (ng / µl)]])&gt;0,MAX(tbl_SeqLib[PCR prodct (µl) to add (exact)]),"")</f>
        <v/>
      </c>
      <c r="U58" s="70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71"/>
      <c r="X5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8" s="72" t="str">
        <f>IF(ISBLANK(tbl_SeqLib[[#This Row],[sWGA Identifier]]),"",CONCATENATE(exp_id,"_",tbl_SeqLib[[#This Row],[Well]]))</f>
        <v/>
      </c>
    </row>
    <row r="59" spans="1:25" ht="15.75" customHeight="1" x14ac:dyDescent="0.25">
      <c r="A59" s="51">
        <v>57</v>
      </c>
      <c r="B59" s="52" t="str">
        <f>RIGHT(tbl_SeqLib[[#This Row],[Well]],LEN(tbl_SeqLib[[#This Row],[Well]])-1)</f>
        <v>8</v>
      </c>
      <c r="C59" s="52" t="s">
        <v>200</v>
      </c>
      <c r="D59" s="53"/>
      <c r="E59" s="57"/>
      <c r="F59" s="53"/>
      <c r="G59" s="53"/>
      <c r="H59" s="53"/>
      <c r="I59" s="53"/>
      <c r="J5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7" t="s">
        <v>201</v>
      </c>
      <c r="L59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59" s="58" t="str">
        <f>IF(LEN(tbl_SeqLib[[#This Row],[PCR '[DNA'] (ng / µl)]])&gt;0,ROUNDUP(_xlfn.MINIFS(tbl_SeqLib[PCR prodct (µl) to add (exact)],tbl_SeqLib[Column],tbl_SeqLib[[#This Row],[Column]]),1),"")</f>
        <v/>
      </c>
      <c r="N59" s="58" t="str">
        <f>IF(LEN(tbl_SeqLib[[#This Row],[PCR '[DNA'] (ng / µl)]])&gt;0,ROUNDDOWN(_xlfn.MAXIFS(tbl_SeqLib[PCR prodct (µl) to add (exact)],tbl_SeqLib[Column],tbl_SeqLib[[#This Row],[Column]]),1),"")</f>
        <v/>
      </c>
      <c r="O59" s="58" t="str">
        <f>IF(LEN(tbl_SeqLib[[#This Row],[PCR '[DNA'] (ng / µl)]])&gt;0,ROUNDUP(AVERAGEIFS(tbl_SeqLib[PCR prodct (µl) to add (exact)],tbl_SeqLib[Column],tbl_SeqLib[[#This Row],[Column]]),1),"")</f>
        <v/>
      </c>
      <c r="P59" s="58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8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8" t="str">
        <f>IF(LEN(tbl_SeqLib[[#This Row],[Max vol for col]])=0,"",tbl_SeqLib[[#This Row],[Max vol for col]])</f>
        <v/>
      </c>
      <c r="S59" s="58" t="str">
        <f>IF(LEN(tbl_SeqLib[[#This Row],[PCR '[DNA'] (ng / µl)]])&gt;0,AVERAGE(tbl_SeqLib[PCR prodct (µl) to add (exact)]),"")</f>
        <v/>
      </c>
      <c r="T59" s="58" t="str">
        <f>IF(LEN(tbl_SeqLib[[#This Row],[PCR '[DNA'] (ng / µl)]])&gt;0,MAX(tbl_SeqLib[PCR prodct (µl) to add (exact)]),"")</f>
        <v/>
      </c>
      <c r="U59" s="58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59"/>
      <c r="X59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59" s="60" t="str">
        <f>IF(ISBLANK(tbl_SeqLib[[#This Row],[sWGA Identifier]]),"",CONCATENATE(exp_id,"_",tbl_SeqLib[[#This Row],[Well]]))</f>
        <v/>
      </c>
    </row>
    <row r="60" spans="1:25" ht="15.75" customHeight="1" x14ac:dyDescent="0.25">
      <c r="A60" s="61">
        <v>58</v>
      </c>
      <c r="B60" s="46" t="str">
        <f>RIGHT(tbl_SeqLib[[#This Row],[Well]],LEN(tbl_SeqLib[[#This Row],[Well]])-1)</f>
        <v>8</v>
      </c>
      <c r="C60" s="45" t="s">
        <v>202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203</v>
      </c>
      <c r="L6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0" s="44" t="str">
        <f>IF(LEN(tbl_SeqLib[[#This Row],[PCR '[DNA'] (ng / µl)]])&gt;0,ROUNDUP(_xlfn.MINIFS(tbl_SeqLib[PCR prodct (µl) to add (exact)],tbl_SeqLib[Column],tbl_SeqLib[[#This Row],[Column]]),1),"")</f>
        <v/>
      </c>
      <c r="N60" s="44" t="str">
        <f>IF(LEN(tbl_SeqLib[[#This Row],[PCR '[DNA'] (ng / µl)]])&gt;0,ROUNDDOWN(_xlfn.MAXIFS(tbl_SeqLib[PCR prodct (µl) to add (exact)],tbl_SeqLib[Column],tbl_SeqLib[[#This Row],[Column]]),1),"")</f>
        <v/>
      </c>
      <c r="O60" s="44" t="str">
        <f>IF(LEN(tbl_SeqLib[[#This Row],[PCR '[DNA'] (ng / µl)]])&gt;0,ROUNDUP(AVERAGEIFS(tbl_SeqLib[PCR prodct (µl) to add (exact)],tbl_SeqLib[Column],tbl_SeqLib[[#This Row],[Column]]),1),"")</f>
        <v/>
      </c>
      <c r="P60" s="44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4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4" t="str">
        <f>IF(LEN(tbl_SeqLib[[#This Row],[Max vol for col]])=0,"",tbl_SeqLib[[#This Row],[Max vol for col]])</f>
        <v/>
      </c>
      <c r="S60" s="44" t="str">
        <f>IF(LEN(tbl_SeqLib[[#This Row],[PCR '[DNA'] (ng / µl)]])&gt;0,AVERAGE(tbl_SeqLib[PCR prodct (µl) to add (exact)]),"")</f>
        <v/>
      </c>
      <c r="T60" s="44" t="str">
        <f>IF(LEN(tbl_SeqLib[[#This Row],[PCR '[DNA'] (ng / µl)]])&gt;0,MAX(tbl_SeqLib[PCR prodct (µl) to add (exact)]),"")</f>
        <v/>
      </c>
      <c r="U60" s="44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48"/>
      <c r="X6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0" s="62" t="str">
        <f>IF(ISBLANK(tbl_SeqLib[[#This Row],[sWGA Identifier]]),"",CONCATENATE(exp_id,"_",tbl_SeqLib[[#This Row],[Well]]))</f>
        <v/>
      </c>
    </row>
    <row r="61" spans="1:25" ht="15.75" customHeight="1" x14ac:dyDescent="0.25">
      <c r="A61" s="61">
        <v>59</v>
      </c>
      <c r="B61" s="46" t="str">
        <f>RIGHT(tbl_SeqLib[[#This Row],[Well]],LEN(tbl_SeqLib[[#This Row],[Well]])-1)</f>
        <v>8</v>
      </c>
      <c r="C61" s="45" t="s">
        <v>204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205</v>
      </c>
      <c r="L6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1" s="44" t="str">
        <f>IF(LEN(tbl_SeqLib[[#This Row],[PCR '[DNA'] (ng / µl)]])&gt;0,ROUNDUP(_xlfn.MINIFS(tbl_SeqLib[PCR prodct (µl) to add (exact)],tbl_SeqLib[Column],tbl_SeqLib[[#This Row],[Column]]),1),"")</f>
        <v/>
      </c>
      <c r="N61" s="44" t="str">
        <f>IF(LEN(tbl_SeqLib[[#This Row],[PCR '[DNA'] (ng / µl)]])&gt;0,ROUNDDOWN(_xlfn.MAXIFS(tbl_SeqLib[PCR prodct (µl) to add (exact)],tbl_SeqLib[Column],tbl_SeqLib[[#This Row],[Column]]),1),"")</f>
        <v/>
      </c>
      <c r="O61" s="44" t="str">
        <f>IF(LEN(tbl_SeqLib[[#This Row],[PCR '[DNA'] (ng / µl)]])&gt;0,ROUNDUP(AVERAGEIFS(tbl_SeqLib[PCR prodct (µl) to add (exact)],tbl_SeqLib[Column],tbl_SeqLib[[#This Row],[Column]]),1),"")</f>
        <v/>
      </c>
      <c r="P61" s="44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4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4" t="str">
        <f>IF(LEN(tbl_SeqLib[[#This Row],[Max vol for col]])=0,"",tbl_SeqLib[[#This Row],[Max vol for col]])</f>
        <v/>
      </c>
      <c r="S61" s="44" t="str">
        <f>IF(LEN(tbl_SeqLib[[#This Row],[PCR '[DNA'] (ng / µl)]])&gt;0,AVERAGE(tbl_SeqLib[PCR prodct (µl) to add (exact)]),"")</f>
        <v/>
      </c>
      <c r="T61" s="44" t="str">
        <f>IF(LEN(tbl_SeqLib[[#This Row],[PCR '[DNA'] (ng / µl)]])&gt;0,MAX(tbl_SeqLib[PCR prodct (µl) to add (exact)]),"")</f>
        <v/>
      </c>
      <c r="U61" s="44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48"/>
      <c r="X6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1" s="62" t="str">
        <f>IF(ISBLANK(tbl_SeqLib[[#This Row],[sWGA Identifier]]),"",CONCATENATE(exp_id,"_",tbl_SeqLib[[#This Row],[Well]]))</f>
        <v/>
      </c>
    </row>
    <row r="62" spans="1:25" ht="15.75" customHeight="1" x14ac:dyDescent="0.25">
      <c r="A62" s="61">
        <v>60</v>
      </c>
      <c r="B62" s="46" t="str">
        <f>RIGHT(tbl_SeqLib[[#This Row],[Well]],LEN(tbl_SeqLib[[#This Row],[Well]])-1)</f>
        <v>8</v>
      </c>
      <c r="C62" s="45" t="s">
        <v>206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207</v>
      </c>
      <c r="L6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2" s="44" t="str">
        <f>IF(LEN(tbl_SeqLib[[#This Row],[PCR '[DNA'] (ng / µl)]])&gt;0,ROUNDUP(_xlfn.MINIFS(tbl_SeqLib[PCR prodct (µl) to add (exact)],tbl_SeqLib[Column],tbl_SeqLib[[#This Row],[Column]]),1),"")</f>
        <v/>
      </c>
      <c r="N62" s="44" t="str">
        <f>IF(LEN(tbl_SeqLib[[#This Row],[PCR '[DNA'] (ng / µl)]])&gt;0,ROUNDDOWN(_xlfn.MAXIFS(tbl_SeqLib[PCR prodct (µl) to add (exact)],tbl_SeqLib[Column],tbl_SeqLib[[#This Row],[Column]]),1),"")</f>
        <v/>
      </c>
      <c r="O62" s="44" t="str">
        <f>IF(LEN(tbl_SeqLib[[#This Row],[PCR '[DNA'] (ng / µl)]])&gt;0,ROUNDUP(AVERAGEIFS(tbl_SeqLib[PCR prodct (µl) to add (exact)],tbl_SeqLib[Column],tbl_SeqLib[[#This Row],[Column]]),1),"")</f>
        <v/>
      </c>
      <c r="P62" s="44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4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4" t="str">
        <f>IF(LEN(tbl_SeqLib[[#This Row],[Max vol for col]])=0,"",tbl_SeqLib[[#This Row],[Max vol for col]])</f>
        <v/>
      </c>
      <c r="S62" s="44" t="str">
        <f>IF(LEN(tbl_SeqLib[[#This Row],[PCR '[DNA'] (ng / µl)]])&gt;0,AVERAGE(tbl_SeqLib[PCR prodct (µl) to add (exact)]),"")</f>
        <v/>
      </c>
      <c r="T62" s="44" t="str">
        <f>IF(LEN(tbl_SeqLib[[#This Row],[PCR '[DNA'] (ng / µl)]])&gt;0,MAX(tbl_SeqLib[PCR prodct (µl) to add (exact)]),"")</f>
        <v/>
      </c>
      <c r="U62" s="44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48"/>
      <c r="X6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2" s="62" t="str">
        <f>IF(ISBLANK(tbl_SeqLib[[#This Row],[sWGA Identifier]]),"",CONCATENATE(exp_id,"_",tbl_SeqLib[[#This Row],[Well]]))</f>
        <v/>
      </c>
    </row>
    <row r="63" spans="1:25" ht="15.75" customHeight="1" x14ac:dyDescent="0.25">
      <c r="A63" s="61">
        <v>61</v>
      </c>
      <c r="B63" s="46" t="str">
        <f>RIGHT(tbl_SeqLib[[#This Row],[Well]],LEN(tbl_SeqLib[[#This Row],[Well]])-1)</f>
        <v>8</v>
      </c>
      <c r="C63" s="45" t="s">
        <v>208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209</v>
      </c>
      <c r="L6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3" s="44" t="str">
        <f>IF(LEN(tbl_SeqLib[[#This Row],[PCR '[DNA'] (ng / µl)]])&gt;0,ROUNDUP(_xlfn.MINIFS(tbl_SeqLib[PCR prodct (µl) to add (exact)],tbl_SeqLib[Column],tbl_SeqLib[[#This Row],[Column]]),1),"")</f>
        <v/>
      </c>
      <c r="N63" s="44" t="str">
        <f>IF(LEN(tbl_SeqLib[[#This Row],[PCR '[DNA'] (ng / µl)]])&gt;0,ROUNDDOWN(_xlfn.MAXIFS(tbl_SeqLib[PCR prodct (µl) to add (exact)],tbl_SeqLib[Column],tbl_SeqLib[[#This Row],[Column]]),1),"")</f>
        <v/>
      </c>
      <c r="O63" s="44" t="str">
        <f>IF(LEN(tbl_SeqLib[[#This Row],[PCR '[DNA'] (ng / µl)]])&gt;0,ROUNDUP(AVERAGEIFS(tbl_SeqLib[PCR prodct (µl) to add (exact)],tbl_SeqLib[Column],tbl_SeqLib[[#This Row],[Column]]),1),"")</f>
        <v/>
      </c>
      <c r="P63" s="44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4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4" t="str">
        <f>IF(LEN(tbl_SeqLib[[#This Row],[Max vol for col]])=0,"",tbl_SeqLib[[#This Row],[Max vol for col]])</f>
        <v/>
      </c>
      <c r="S63" s="44" t="str">
        <f>IF(LEN(tbl_SeqLib[[#This Row],[PCR '[DNA'] (ng / µl)]])&gt;0,AVERAGE(tbl_SeqLib[PCR prodct (µl) to add (exact)]),"")</f>
        <v/>
      </c>
      <c r="T63" s="44" t="str">
        <f>IF(LEN(tbl_SeqLib[[#This Row],[PCR '[DNA'] (ng / µl)]])&gt;0,MAX(tbl_SeqLib[PCR prodct (µl) to add (exact)]),"")</f>
        <v/>
      </c>
      <c r="U63" s="44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48"/>
      <c r="X6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3" s="62" t="str">
        <f>IF(ISBLANK(tbl_SeqLib[[#This Row],[sWGA Identifier]]),"",CONCATENATE(exp_id,"_",tbl_SeqLib[[#This Row],[Well]]))</f>
        <v/>
      </c>
    </row>
    <row r="64" spans="1:25" ht="15.75" customHeight="1" x14ac:dyDescent="0.25">
      <c r="A64" s="61">
        <v>62</v>
      </c>
      <c r="B64" s="46" t="str">
        <f>RIGHT(tbl_SeqLib[[#This Row],[Well]],LEN(tbl_SeqLib[[#This Row],[Well]])-1)</f>
        <v>8</v>
      </c>
      <c r="C64" s="45" t="s">
        <v>210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211</v>
      </c>
      <c r="L6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4" s="44" t="str">
        <f>IF(LEN(tbl_SeqLib[[#This Row],[PCR '[DNA'] (ng / µl)]])&gt;0,ROUNDUP(_xlfn.MINIFS(tbl_SeqLib[PCR prodct (µl) to add (exact)],tbl_SeqLib[Column],tbl_SeqLib[[#This Row],[Column]]),1),"")</f>
        <v/>
      </c>
      <c r="N64" s="44" t="str">
        <f>IF(LEN(tbl_SeqLib[[#This Row],[PCR '[DNA'] (ng / µl)]])&gt;0,ROUNDDOWN(_xlfn.MAXIFS(tbl_SeqLib[PCR prodct (µl) to add (exact)],tbl_SeqLib[Column],tbl_SeqLib[[#This Row],[Column]]),1),"")</f>
        <v/>
      </c>
      <c r="O64" s="44" t="str">
        <f>IF(LEN(tbl_SeqLib[[#This Row],[PCR '[DNA'] (ng / µl)]])&gt;0,ROUNDUP(AVERAGEIFS(tbl_SeqLib[PCR prodct (µl) to add (exact)],tbl_SeqLib[Column],tbl_SeqLib[[#This Row],[Column]]),1),"")</f>
        <v/>
      </c>
      <c r="P64" s="44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4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4" t="str">
        <f>IF(LEN(tbl_SeqLib[[#This Row],[Max vol for col]])=0,"",tbl_SeqLib[[#This Row],[Max vol for col]])</f>
        <v/>
      </c>
      <c r="S64" s="44" t="str">
        <f>IF(LEN(tbl_SeqLib[[#This Row],[PCR '[DNA'] (ng / µl)]])&gt;0,AVERAGE(tbl_SeqLib[PCR prodct (µl) to add (exact)]),"")</f>
        <v/>
      </c>
      <c r="T64" s="44" t="str">
        <f>IF(LEN(tbl_SeqLib[[#This Row],[PCR '[DNA'] (ng / µl)]])&gt;0,MAX(tbl_SeqLib[PCR prodct (µl) to add (exact)]),"")</f>
        <v/>
      </c>
      <c r="U64" s="44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48"/>
      <c r="X6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4" s="62" t="str">
        <f>IF(ISBLANK(tbl_SeqLib[[#This Row],[sWGA Identifier]]),"",CONCATENATE(exp_id,"_",tbl_SeqLib[[#This Row],[Well]]))</f>
        <v/>
      </c>
    </row>
    <row r="65" spans="1:25" ht="15.75" customHeight="1" x14ac:dyDescent="0.25">
      <c r="A65" s="61">
        <v>63</v>
      </c>
      <c r="B65" s="46" t="str">
        <f>RIGHT(tbl_SeqLib[[#This Row],[Well]],LEN(tbl_SeqLib[[#This Row],[Well]])-1)</f>
        <v>8</v>
      </c>
      <c r="C65" s="45" t="s">
        <v>212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213</v>
      </c>
      <c r="L6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5" s="44" t="str">
        <f>IF(LEN(tbl_SeqLib[[#This Row],[PCR '[DNA'] (ng / µl)]])&gt;0,ROUNDUP(_xlfn.MINIFS(tbl_SeqLib[PCR prodct (µl) to add (exact)],tbl_SeqLib[Column],tbl_SeqLib[[#This Row],[Column]]),1),"")</f>
        <v/>
      </c>
      <c r="N65" s="44" t="str">
        <f>IF(LEN(tbl_SeqLib[[#This Row],[PCR '[DNA'] (ng / µl)]])&gt;0,ROUNDDOWN(_xlfn.MAXIFS(tbl_SeqLib[PCR prodct (µl) to add (exact)],tbl_SeqLib[Column],tbl_SeqLib[[#This Row],[Column]]),1),"")</f>
        <v/>
      </c>
      <c r="O65" s="44" t="str">
        <f>IF(LEN(tbl_SeqLib[[#This Row],[PCR '[DNA'] (ng / µl)]])&gt;0,ROUNDUP(AVERAGEIFS(tbl_SeqLib[PCR prodct (µl) to add (exact)],tbl_SeqLib[Column],tbl_SeqLib[[#This Row],[Column]]),1),"")</f>
        <v/>
      </c>
      <c r="P65" s="44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4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4" t="str">
        <f>IF(LEN(tbl_SeqLib[[#This Row],[Max vol for col]])=0,"",tbl_SeqLib[[#This Row],[Max vol for col]])</f>
        <v/>
      </c>
      <c r="S65" s="44" t="str">
        <f>IF(LEN(tbl_SeqLib[[#This Row],[PCR '[DNA'] (ng / µl)]])&gt;0,AVERAGE(tbl_SeqLib[PCR prodct (µl) to add (exact)]),"")</f>
        <v/>
      </c>
      <c r="T65" s="44" t="str">
        <f>IF(LEN(tbl_SeqLib[[#This Row],[PCR '[DNA'] (ng / µl)]])&gt;0,MAX(tbl_SeqLib[PCR prodct (µl) to add (exact)]),"")</f>
        <v/>
      </c>
      <c r="U65" s="44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48"/>
      <c r="X6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5" s="62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63">
        <v>64</v>
      </c>
      <c r="B66" s="64" t="str">
        <f>RIGHT(tbl_SeqLib[[#This Row],[Well]],LEN(tbl_SeqLib[[#This Row],[Well]])-1)</f>
        <v>8</v>
      </c>
      <c r="C66" s="73" t="s">
        <v>214</v>
      </c>
      <c r="D66" s="65"/>
      <c r="E66" s="66"/>
      <c r="F66" s="67"/>
      <c r="G66" s="67"/>
      <c r="H66" s="67"/>
      <c r="I66" s="67"/>
      <c r="J6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9" t="s">
        <v>215</v>
      </c>
      <c r="L66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6" s="70" t="str">
        <f>IF(LEN(tbl_SeqLib[[#This Row],[PCR '[DNA'] (ng / µl)]])&gt;0,ROUNDUP(_xlfn.MINIFS(tbl_SeqLib[PCR prodct (µl) to add (exact)],tbl_SeqLib[Column],tbl_SeqLib[[#This Row],[Column]]),1),"")</f>
        <v/>
      </c>
      <c r="N66" s="70" t="str">
        <f>IF(LEN(tbl_SeqLib[[#This Row],[PCR '[DNA'] (ng / µl)]])&gt;0,ROUNDDOWN(_xlfn.MAXIFS(tbl_SeqLib[PCR prodct (µl) to add (exact)],tbl_SeqLib[Column],tbl_SeqLib[[#This Row],[Column]]),1),"")</f>
        <v/>
      </c>
      <c r="O66" s="70" t="str">
        <f>IF(LEN(tbl_SeqLib[[#This Row],[PCR '[DNA'] (ng / µl)]])&gt;0,ROUNDUP(AVERAGEIFS(tbl_SeqLib[PCR prodct (µl) to add (exact)],tbl_SeqLib[Column],tbl_SeqLib[[#This Row],[Column]]),1),"")</f>
        <v/>
      </c>
      <c r="P66" s="70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70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70" t="str">
        <f>IF(LEN(tbl_SeqLib[[#This Row],[Max vol for col]])=0,"",tbl_SeqLib[[#This Row],[Max vol for col]])</f>
        <v/>
      </c>
      <c r="S66" s="70" t="str">
        <f>IF(LEN(tbl_SeqLib[[#This Row],[PCR '[DNA'] (ng / µl)]])&gt;0,AVERAGE(tbl_SeqLib[PCR prodct (µl) to add (exact)]),"")</f>
        <v/>
      </c>
      <c r="T66" s="70" t="str">
        <f>IF(LEN(tbl_SeqLib[[#This Row],[PCR '[DNA'] (ng / µl)]])&gt;0,MAX(tbl_SeqLib[PCR prodct (µl) to add (exact)]),"")</f>
        <v/>
      </c>
      <c r="U66" s="70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71"/>
      <c r="X66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6" s="72" t="str">
        <f>IF(ISBLANK(tbl_SeqLib[[#This Row],[sWGA Identifier]]),"",CONCATENATE(exp_id,"_",tbl_SeqLib[[#This Row],[Well]]))</f>
        <v/>
      </c>
    </row>
    <row r="67" spans="1:25" ht="15.75" customHeight="1" x14ac:dyDescent="0.25">
      <c r="A67" s="51">
        <v>65</v>
      </c>
      <c r="B67" s="52" t="str">
        <f>RIGHT(tbl_SeqLib[[#This Row],[Well]],LEN(tbl_SeqLib[[#This Row],[Well]])-1)</f>
        <v>9</v>
      </c>
      <c r="C67" s="52" t="s">
        <v>216</v>
      </c>
      <c r="D67" s="53"/>
      <c r="E67" s="57"/>
      <c r="F67" s="53"/>
      <c r="G67" s="53"/>
      <c r="H67" s="53"/>
      <c r="I67" s="53"/>
      <c r="J6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7" t="s">
        <v>217</v>
      </c>
      <c r="L67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7" s="58" t="str">
        <f>IF(LEN(tbl_SeqLib[[#This Row],[PCR '[DNA'] (ng / µl)]])&gt;0,ROUNDUP(_xlfn.MINIFS(tbl_SeqLib[PCR prodct (µl) to add (exact)],tbl_SeqLib[Column],tbl_SeqLib[[#This Row],[Column]]),1),"")</f>
        <v/>
      </c>
      <c r="N67" s="58" t="str">
        <f>IF(LEN(tbl_SeqLib[[#This Row],[PCR '[DNA'] (ng / µl)]])&gt;0,ROUNDDOWN(_xlfn.MAXIFS(tbl_SeqLib[PCR prodct (µl) to add (exact)],tbl_SeqLib[Column],tbl_SeqLib[[#This Row],[Column]]),1),"")</f>
        <v/>
      </c>
      <c r="O67" s="58" t="str">
        <f>IF(LEN(tbl_SeqLib[[#This Row],[PCR '[DNA'] (ng / µl)]])&gt;0,ROUNDUP(AVERAGEIFS(tbl_SeqLib[PCR prodct (µl) to add (exact)],tbl_SeqLib[Column],tbl_SeqLib[[#This Row],[Column]]),1),"")</f>
        <v/>
      </c>
      <c r="P67" s="58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8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8" t="str">
        <f>IF(LEN(tbl_SeqLib[[#This Row],[Max vol for col]])=0,"",tbl_SeqLib[[#This Row],[Max vol for col]])</f>
        <v/>
      </c>
      <c r="S67" s="58" t="str">
        <f>IF(LEN(tbl_SeqLib[[#This Row],[PCR '[DNA'] (ng / µl)]])&gt;0,AVERAGE(tbl_SeqLib[PCR prodct (µl) to add (exact)]),"")</f>
        <v/>
      </c>
      <c r="T67" s="58" t="str">
        <f>IF(LEN(tbl_SeqLib[[#This Row],[PCR '[DNA'] (ng / µl)]])&gt;0,MAX(tbl_SeqLib[PCR prodct (µl) to add (exact)]),"")</f>
        <v/>
      </c>
      <c r="U67" s="58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59"/>
      <c r="X67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7" s="60" t="str">
        <f>IF(ISBLANK(tbl_SeqLib[[#This Row],[sWGA Identifier]]),"",CONCATENATE(exp_id,"_",tbl_SeqLib[[#This Row],[Well]]))</f>
        <v/>
      </c>
    </row>
    <row r="68" spans="1:25" ht="15.75" customHeight="1" x14ac:dyDescent="0.25">
      <c r="A68" s="61">
        <v>66</v>
      </c>
      <c r="B68" s="46" t="str">
        <f>RIGHT(tbl_SeqLib[[#This Row],[Well]],LEN(tbl_SeqLib[[#This Row],[Well]])-1)</f>
        <v>9</v>
      </c>
      <c r="C68" s="45" t="s">
        <v>218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219</v>
      </c>
      <c r="L6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8" s="44" t="str">
        <f>IF(LEN(tbl_SeqLib[[#This Row],[PCR '[DNA'] (ng / µl)]])&gt;0,ROUNDUP(_xlfn.MINIFS(tbl_SeqLib[PCR prodct (µl) to add (exact)],tbl_SeqLib[Column],tbl_SeqLib[[#This Row],[Column]]),1),"")</f>
        <v/>
      </c>
      <c r="N68" s="44" t="str">
        <f>IF(LEN(tbl_SeqLib[[#This Row],[PCR '[DNA'] (ng / µl)]])&gt;0,ROUNDDOWN(_xlfn.MAXIFS(tbl_SeqLib[PCR prodct (µl) to add (exact)],tbl_SeqLib[Column],tbl_SeqLib[[#This Row],[Column]]),1),"")</f>
        <v/>
      </c>
      <c r="O68" s="44" t="str">
        <f>IF(LEN(tbl_SeqLib[[#This Row],[PCR '[DNA'] (ng / µl)]])&gt;0,ROUNDUP(AVERAGEIFS(tbl_SeqLib[PCR prodct (µl) to add (exact)],tbl_SeqLib[Column],tbl_SeqLib[[#This Row],[Column]]),1),"")</f>
        <v/>
      </c>
      <c r="P68" s="44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4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4" t="str">
        <f>IF(LEN(tbl_SeqLib[[#This Row],[Max vol for col]])=0,"",tbl_SeqLib[[#This Row],[Max vol for col]])</f>
        <v/>
      </c>
      <c r="S68" s="44" t="str">
        <f>IF(LEN(tbl_SeqLib[[#This Row],[PCR '[DNA'] (ng / µl)]])&gt;0,AVERAGE(tbl_SeqLib[PCR prodct (µl) to add (exact)]),"")</f>
        <v/>
      </c>
      <c r="T68" s="44" t="str">
        <f>IF(LEN(tbl_SeqLib[[#This Row],[PCR '[DNA'] (ng / µl)]])&gt;0,MAX(tbl_SeqLib[PCR prodct (µl) to add (exact)]),"")</f>
        <v/>
      </c>
      <c r="U68" s="44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48"/>
      <c r="X6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8" s="62" t="str">
        <f>IF(ISBLANK(tbl_SeqLib[[#This Row],[sWGA Identifier]]),"",CONCATENATE(exp_id,"_",tbl_SeqLib[[#This Row],[Well]]))</f>
        <v/>
      </c>
    </row>
    <row r="69" spans="1:25" ht="15.75" customHeight="1" x14ac:dyDescent="0.25">
      <c r="A69" s="61">
        <v>67</v>
      </c>
      <c r="B69" s="46" t="str">
        <f>RIGHT(tbl_SeqLib[[#This Row],[Well]],LEN(tbl_SeqLib[[#This Row],[Well]])-1)</f>
        <v>9</v>
      </c>
      <c r="C69" s="45" t="s">
        <v>220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221</v>
      </c>
      <c r="L6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69" s="44" t="str">
        <f>IF(LEN(tbl_SeqLib[[#This Row],[PCR '[DNA'] (ng / µl)]])&gt;0,ROUNDUP(_xlfn.MINIFS(tbl_SeqLib[PCR prodct (µl) to add (exact)],tbl_SeqLib[Column],tbl_SeqLib[[#This Row],[Column]]),1),"")</f>
        <v/>
      </c>
      <c r="N69" s="44" t="str">
        <f>IF(LEN(tbl_SeqLib[[#This Row],[PCR '[DNA'] (ng / µl)]])&gt;0,ROUNDDOWN(_xlfn.MAXIFS(tbl_SeqLib[PCR prodct (µl) to add (exact)],tbl_SeqLib[Column],tbl_SeqLib[[#This Row],[Column]]),1),"")</f>
        <v/>
      </c>
      <c r="O69" s="44" t="str">
        <f>IF(LEN(tbl_SeqLib[[#This Row],[PCR '[DNA'] (ng / µl)]])&gt;0,ROUNDUP(AVERAGEIFS(tbl_SeqLib[PCR prodct (µl) to add (exact)],tbl_SeqLib[Column],tbl_SeqLib[[#This Row],[Column]]),1),"")</f>
        <v/>
      </c>
      <c r="P69" s="44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4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4" t="str">
        <f>IF(LEN(tbl_SeqLib[[#This Row],[Max vol for col]])=0,"",tbl_SeqLib[[#This Row],[Max vol for col]])</f>
        <v/>
      </c>
      <c r="S69" s="44" t="str">
        <f>IF(LEN(tbl_SeqLib[[#This Row],[PCR '[DNA'] (ng / µl)]])&gt;0,AVERAGE(tbl_SeqLib[PCR prodct (µl) to add (exact)]),"")</f>
        <v/>
      </c>
      <c r="T69" s="44" t="str">
        <f>IF(LEN(tbl_SeqLib[[#This Row],[PCR '[DNA'] (ng / µl)]])&gt;0,MAX(tbl_SeqLib[PCR prodct (µl) to add (exact)]),"")</f>
        <v/>
      </c>
      <c r="U69" s="44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48"/>
      <c r="X6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69" s="62" t="str">
        <f>IF(ISBLANK(tbl_SeqLib[[#This Row],[sWGA Identifier]]),"",CONCATENATE(exp_id,"_",tbl_SeqLib[[#This Row],[Well]]))</f>
        <v/>
      </c>
    </row>
    <row r="70" spans="1:25" ht="15.75" customHeight="1" x14ac:dyDescent="0.25">
      <c r="A70" s="61">
        <v>68</v>
      </c>
      <c r="B70" s="46" t="str">
        <f>RIGHT(tbl_SeqLib[[#This Row],[Well]],LEN(tbl_SeqLib[[#This Row],[Well]])-1)</f>
        <v>9</v>
      </c>
      <c r="C70" s="45" t="s">
        <v>222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223</v>
      </c>
      <c r="L7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0" s="44" t="str">
        <f>IF(LEN(tbl_SeqLib[[#This Row],[PCR '[DNA'] (ng / µl)]])&gt;0,ROUNDUP(_xlfn.MINIFS(tbl_SeqLib[PCR prodct (µl) to add (exact)],tbl_SeqLib[Column],tbl_SeqLib[[#This Row],[Column]]),1),"")</f>
        <v/>
      </c>
      <c r="N70" s="44" t="str">
        <f>IF(LEN(tbl_SeqLib[[#This Row],[PCR '[DNA'] (ng / µl)]])&gt;0,ROUNDDOWN(_xlfn.MAXIFS(tbl_SeqLib[PCR prodct (µl) to add (exact)],tbl_SeqLib[Column],tbl_SeqLib[[#This Row],[Column]]),1),"")</f>
        <v/>
      </c>
      <c r="O70" s="44" t="str">
        <f>IF(LEN(tbl_SeqLib[[#This Row],[PCR '[DNA'] (ng / µl)]])&gt;0,ROUNDUP(AVERAGEIFS(tbl_SeqLib[PCR prodct (µl) to add (exact)],tbl_SeqLib[Column],tbl_SeqLib[[#This Row],[Column]]),1),"")</f>
        <v/>
      </c>
      <c r="P70" s="44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4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4" t="str">
        <f>IF(LEN(tbl_SeqLib[[#This Row],[Max vol for col]])=0,"",tbl_SeqLib[[#This Row],[Max vol for col]])</f>
        <v/>
      </c>
      <c r="S70" s="44" t="str">
        <f>IF(LEN(tbl_SeqLib[[#This Row],[PCR '[DNA'] (ng / µl)]])&gt;0,AVERAGE(tbl_SeqLib[PCR prodct (µl) to add (exact)]),"")</f>
        <v/>
      </c>
      <c r="T70" s="44" t="str">
        <f>IF(LEN(tbl_SeqLib[[#This Row],[PCR '[DNA'] (ng / µl)]])&gt;0,MAX(tbl_SeqLib[PCR prodct (µl) to add (exact)]),"")</f>
        <v/>
      </c>
      <c r="U70" s="44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48"/>
      <c r="X7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0" s="62" t="str">
        <f>IF(ISBLANK(tbl_SeqLib[[#This Row],[sWGA Identifier]]),"",CONCATENATE(exp_id,"_",tbl_SeqLib[[#This Row],[Well]]))</f>
        <v/>
      </c>
    </row>
    <row r="71" spans="1:25" ht="15.75" customHeight="1" x14ac:dyDescent="0.25">
      <c r="A71" s="61">
        <v>69</v>
      </c>
      <c r="B71" s="46" t="str">
        <f>RIGHT(tbl_SeqLib[[#This Row],[Well]],LEN(tbl_SeqLib[[#This Row],[Well]])-1)</f>
        <v>9</v>
      </c>
      <c r="C71" s="45" t="s">
        <v>224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225</v>
      </c>
      <c r="L7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1" s="44" t="str">
        <f>IF(LEN(tbl_SeqLib[[#This Row],[PCR '[DNA'] (ng / µl)]])&gt;0,ROUNDUP(_xlfn.MINIFS(tbl_SeqLib[PCR prodct (µl) to add (exact)],tbl_SeqLib[Column],tbl_SeqLib[[#This Row],[Column]]),1),"")</f>
        <v/>
      </c>
      <c r="N71" s="44" t="str">
        <f>IF(LEN(tbl_SeqLib[[#This Row],[PCR '[DNA'] (ng / µl)]])&gt;0,ROUNDDOWN(_xlfn.MAXIFS(tbl_SeqLib[PCR prodct (µl) to add (exact)],tbl_SeqLib[Column],tbl_SeqLib[[#This Row],[Column]]),1),"")</f>
        <v/>
      </c>
      <c r="O71" s="44" t="str">
        <f>IF(LEN(tbl_SeqLib[[#This Row],[PCR '[DNA'] (ng / µl)]])&gt;0,ROUNDUP(AVERAGEIFS(tbl_SeqLib[PCR prodct (µl) to add (exact)],tbl_SeqLib[Column],tbl_SeqLib[[#This Row],[Column]]),1),"")</f>
        <v/>
      </c>
      <c r="P71" s="44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4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4" t="str">
        <f>IF(LEN(tbl_SeqLib[[#This Row],[Max vol for col]])=0,"",tbl_SeqLib[[#This Row],[Max vol for col]])</f>
        <v/>
      </c>
      <c r="S71" s="44" t="str">
        <f>IF(LEN(tbl_SeqLib[[#This Row],[PCR '[DNA'] (ng / µl)]])&gt;0,AVERAGE(tbl_SeqLib[PCR prodct (µl) to add (exact)]),"")</f>
        <v/>
      </c>
      <c r="T71" s="44" t="str">
        <f>IF(LEN(tbl_SeqLib[[#This Row],[PCR '[DNA'] (ng / µl)]])&gt;0,MAX(tbl_SeqLib[PCR prodct (µl) to add (exact)]),"")</f>
        <v/>
      </c>
      <c r="U71" s="44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48"/>
      <c r="X7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1" s="62" t="str">
        <f>IF(ISBLANK(tbl_SeqLib[[#This Row],[sWGA Identifier]]),"",CONCATENATE(exp_id,"_",tbl_SeqLib[[#This Row],[Well]]))</f>
        <v/>
      </c>
    </row>
    <row r="72" spans="1:25" ht="15.75" customHeight="1" x14ac:dyDescent="0.25">
      <c r="A72" s="61">
        <v>70</v>
      </c>
      <c r="B72" s="46" t="str">
        <f>RIGHT(tbl_SeqLib[[#This Row],[Well]],LEN(tbl_SeqLib[[#This Row],[Well]])-1)</f>
        <v>9</v>
      </c>
      <c r="C72" s="45" t="s">
        <v>226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227</v>
      </c>
      <c r="L7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2" s="44" t="str">
        <f>IF(LEN(tbl_SeqLib[[#This Row],[PCR '[DNA'] (ng / µl)]])&gt;0,ROUNDUP(_xlfn.MINIFS(tbl_SeqLib[PCR prodct (µl) to add (exact)],tbl_SeqLib[Column],tbl_SeqLib[[#This Row],[Column]]),1),"")</f>
        <v/>
      </c>
      <c r="N72" s="44" t="str">
        <f>IF(LEN(tbl_SeqLib[[#This Row],[PCR '[DNA'] (ng / µl)]])&gt;0,ROUNDDOWN(_xlfn.MAXIFS(tbl_SeqLib[PCR prodct (µl) to add (exact)],tbl_SeqLib[Column],tbl_SeqLib[[#This Row],[Column]]),1),"")</f>
        <v/>
      </c>
      <c r="O72" s="44" t="str">
        <f>IF(LEN(tbl_SeqLib[[#This Row],[PCR '[DNA'] (ng / µl)]])&gt;0,ROUNDUP(AVERAGEIFS(tbl_SeqLib[PCR prodct (µl) to add (exact)],tbl_SeqLib[Column],tbl_SeqLib[[#This Row],[Column]]),1),"")</f>
        <v/>
      </c>
      <c r="P72" s="44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4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4" t="str">
        <f>IF(LEN(tbl_SeqLib[[#This Row],[Max vol for col]])=0,"",tbl_SeqLib[[#This Row],[Max vol for col]])</f>
        <v/>
      </c>
      <c r="S72" s="44" t="str">
        <f>IF(LEN(tbl_SeqLib[[#This Row],[PCR '[DNA'] (ng / µl)]])&gt;0,AVERAGE(tbl_SeqLib[PCR prodct (µl) to add (exact)]),"")</f>
        <v/>
      </c>
      <c r="T72" s="44" t="str">
        <f>IF(LEN(tbl_SeqLib[[#This Row],[PCR '[DNA'] (ng / µl)]])&gt;0,MAX(tbl_SeqLib[PCR prodct (µl) to add (exact)]),"")</f>
        <v/>
      </c>
      <c r="U72" s="44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48"/>
      <c r="X7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2" s="62" t="str">
        <f>IF(ISBLANK(tbl_SeqLib[[#This Row],[sWGA Identifier]]),"",CONCATENATE(exp_id,"_",tbl_SeqLib[[#This Row],[Well]]))</f>
        <v/>
      </c>
    </row>
    <row r="73" spans="1:25" ht="15.75" customHeight="1" x14ac:dyDescent="0.25">
      <c r="A73" s="61">
        <v>71</v>
      </c>
      <c r="B73" s="46" t="str">
        <f>RIGHT(tbl_SeqLib[[#This Row],[Well]],LEN(tbl_SeqLib[[#This Row],[Well]])-1)</f>
        <v>9</v>
      </c>
      <c r="C73" s="45" t="s">
        <v>228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229</v>
      </c>
      <c r="L7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3" s="44" t="str">
        <f>IF(LEN(tbl_SeqLib[[#This Row],[PCR '[DNA'] (ng / µl)]])&gt;0,ROUNDUP(_xlfn.MINIFS(tbl_SeqLib[PCR prodct (µl) to add (exact)],tbl_SeqLib[Column],tbl_SeqLib[[#This Row],[Column]]),1),"")</f>
        <v/>
      </c>
      <c r="N73" s="44" t="str">
        <f>IF(LEN(tbl_SeqLib[[#This Row],[PCR '[DNA'] (ng / µl)]])&gt;0,ROUNDDOWN(_xlfn.MAXIFS(tbl_SeqLib[PCR prodct (µl) to add (exact)],tbl_SeqLib[Column],tbl_SeqLib[[#This Row],[Column]]),1),"")</f>
        <v/>
      </c>
      <c r="O73" s="44" t="str">
        <f>IF(LEN(tbl_SeqLib[[#This Row],[PCR '[DNA'] (ng / µl)]])&gt;0,ROUNDUP(AVERAGEIFS(tbl_SeqLib[PCR prodct (µl) to add (exact)],tbl_SeqLib[Column],tbl_SeqLib[[#This Row],[Column]]),1),"")</f>
        <v/>
      </c>
      <c r="P73" s="44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4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4" t="str">
        <f>IF(LEN(tbl_SeqLib[[#This Row],[Max vol for col]])=0,"",tbl_SeqLib[[#This Row],[Max vol for col]])</f>
        <v/>
      </c>
      <c r="S73" s="44" t="str">
        <f>IF(LEN(tbl_SeqLib[[#This Row],[PCR '[DNA'] (ng / µl)]])&gt;0,AVERAGE(tbl_SeqLib[PCR prodct (µl) to add (exact)]),"")</f>
        <v/>
      </c>
      <c r="T73" s="44" t="str">
        <f>IF(LEN(tbl_SeqLib[[#This Row],[PCR '[DNA'] (ng / µl)]])&gt;0,MAX(tbl_SeqLib[PCR prodct (µl) to add (exact)]),"")</f>
        <v/>
      </c>
      <c r="U73" s="44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48"/>
      <c r="X7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3" s="62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63">
        <v>72</v>
      </c>
      <c r="B74" s="64" t="str">
        <f>RIGHT(tbl_SeqLib[[#This Row],[Well]],LEN(tbl_SeqLib[[#This Row],[Well]])-1)</f>
        <v>9</v>
      </c>
      <c r="C74" s="73" t="s">
        <v>230</v>
      </c>
      <c r="D74" s="65"/>
      <c r="E74" s="66"/>
      <c r="F74" s="67"/>
      <c r="G74" s="67"/>
      <c r="H74" s="67"/>
      <c r="I74" s="67"/>
      <c r="J7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9" t="s">
        <v>231</v>
      </c>
      <c r="L74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4" s="70" t="str">
        <f>IF(LEN(tbl_SeqLib[[#This Row],[PCR '[DNA'] (ng / µl)]])&gt;0,ROUNDUP(_xlfn.MINIFS(tbl_SeqLib[PCR prodct (µl) to add (exact)],tbl_SeqLib[Column],tbl_SeqLib[[#This Row],[Column]]),1),"")</f>
        <v/>
      </c>
      <c r="N74" s="70" t="str">
        <f>IF(LEN(tbl_SeqLib[[#This Row],[PCR '[DNA'] (ng / µl)]])&gt;0,ROUNDDOWN(_xlfn.MAXIFS(tbl_SeqLib[PCR prodct (µl) to add (exact)],tbl_SeqLib[Column],tbl_SeqLib[[#This Row],[Column]]),1),"")</f>
        <v/>
      </c>
      <c r="O74" s="70" t="str">
        <f>IF(LEN(tbl_SeqLib[[#This Row],[PCR '[DNA'] (ng / µl)]])&gt;0,ROUNDUP(AVERAGEIFS(tbl_SeqLib[PCR prodct (µl) to add (exact)],tbl_SeqLib[Column],tbl_SeqLib[[#This Row],[Column]]),1),"")</f>
        <v/>
      </c>
      <c r="P74" s="70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70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70" t="str">
        <f>IF(LEN(tbl_SeqLib[[#This Row],[Max vol for col]])=0,"",tbl_SeqLib[[#This Row],[Max vol for col]])</f>
        <v/>
      </c>
      <c r="S74" s="70" t="str">
        <f>IF(LEN(tbl_SeqLib[[#This Row],[PCR '[DNA'] (ng / µl)]])&gt;0,AVERAGE(tbl_SeqLib[PCR prodct (µl) to add (exact)]),"")</f>
        <v/>
      </c>
      <c r="T74" s="70" t="str">
        <f>IF(LEN(tbl_SeqLib[[#This Row],[PCR '[DNA'] (ng / µl)]])&gt;0,MAX(tbl_SeqLib[PCR prodct (µl) to add (exact)]),"")</f>
        <v/>
      </c>
      <c r="U74" s="70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71"/>
      <c r="X74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4" s="72" t="str">
        <f>IF(ISBLANK(tbl_SeqLib[[#This Row],[sWGA Identifier]]),"",CONCATENATE(exp_id,"_",tbl_SeqLib[[#This Row],[Well]]))</f>
        <v/>
      </c>
    </row>
    <row r="75" spans="1:25" ht="15.75" customHeight="1" x14ac:dyDescent="0.25">
      <c r="A75" s="51">
        <v>73</v>
      </c>
      <c r="B75" s="52" t="str">
        <f>RIGHT(tbl_SeqLib[[#This Row],[Well]],LEN(tbl_SeqLib[[#This Row],[Well]])-1)</f>
        <v>10</v>
      </c>
      <c r="C75" s="52" t="s">
        <v>232</v>
      </c>
      <c r="D75" s="53"/>
      <c r="E75" s="57"/>
      <c r="F75" s="53"/>
      <c r="G75" s="53"/>
      <c r="H75" s="53"/>
      <c r="I75" s="53"/>
      <c r="J7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7" t="s">
        <v>233</v>
      </c>
      <c r="L75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5" s="58" t="str">
        <f>IF(LEN(tbl_SeqLib[[#This Row],[PCR '[DNA'] (ng / µl)]])&gt;0,ROUNDUP(_xlfn.MINIFS(tbl_SeqLib[PCR prodct (µl) to add (exact)],tbl_SeqLib[Column],tbl_SeqLib[[#This Row],[Column]]),1),"")</f>
        <v/>
      </c>
      <c r="N75" s="58" t="str">
        <f>IF(LEN(tbl_SeqLib[[#This Row],[PCR '[DNA'] (ng / µl)]])&gt;0,ROUNDDOWN(_xlfn.MAXIFS(tbl_SeqLib[PCR prodct (µl) to add (exact)],tbl_SeqLib[Column],tbl_SeqLib[[#This Row],[Column]]),1),"")</f>
        <v/>
      </c>
      <c r="O75" s="58" t="str">
        <f>IF(LEN(tbl_SeqLib[[#This Row],[PCR '[DNA'] (ng / µl)]])&gt;0,ROUNDUP(AVERAGEIFS(tbl_SeqLib[PCR prodct (µl) to add (exact)],tbl_SeqLib[Column],tbl_SeqLib[[#This Row],[Column]]),1),"")</f>
        <v/>
      </c>
      <c r="P75" s="58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8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8" t="str">
        <f>IF(LEN(tbl_SeqLib[[#This Row],[Max vol for col]])=0,"",tbl_SeqLib[[#This Row],[Max vol for col]])</f>
        <v/>
      </c>
      <c r="S75" s="58" t="str">
        <f>IF(LEN(tbl_SeqLib[[#This Row],[PCR '[DNA'] (ng / µl)]])&gt;0,AVERAGE(tbl_SeqLib[PCR prodct (µl) to add (exact)]),"")</f>
        <v/>
      </c>
      <c r="T75" s="58" t="str">
        <f>IF(LEN(tbl_SeqLib[[#This Row],[PCR '[DNA'] (ng / µl)]])&gt;0,MAX(tbl_SeqLib[PCR prodct (µl) to add (exact)]),"")</f>
        <v/>
      </c>
      <c r="U75" s="58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59"/>
      <c r="X75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5" s="60" t="str">
        <f>IF(ISBLANK(tbl_SeqLib[[#This Row],[sWGA Identifier]]),"",CONCATENATE(exp_id,"_",tbl_SeqLib[[#This Row],[Well]]))</f>
        <v/>
      </c>
    </row>
    <row r="76" spans="1:25" ht="15.75" customHeight="1" x14ac:dyDescent="0.25">
      <c r="A76" s="61">
        <v>74</v>
      </c>
      <c r="B76" s="46" t="str">
        <f>RIGHT(tbl_SeqLib[[#This Row],[Well]],LEN(tbl_SeqLib[[#This Row],[Well]])-1)</f>
        <v>10</v>
      </c>
      <c r="C76" s="45" t="s">
        <v>234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235</v>
      </c>
      <c r="L7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6" s="44" t="str">
        <f>IF(LEN(tbl_SeqLib[[#This Row],[PCR '[DNA'] (ng / µl)]])&gt;0,ROUNDUP(_xlfn.MINIFS(tbl_SeqLib[PCR prodct (µl) to add (exact)],tbl_SeqLib[Column],tbl_SeqLib[[#This Row],[Column]]),1),"")</f>
        <v/>
      </c>
      <c r="N76" s="44" t="str">
        <f>IF(LEN(tbl_SeqLib[[#This Row],[PCR '[DNA'] (ng / µl)]])&gt;0,ROUNDDOWN(_xlfn.MAXIFS(tbl_SeqLib[PCR prodct (µl) to add (exact)],tbl_SeqLib[Column],tbl_SeqLib[[#This Row],[Column]]),1),"")</f>
        <v/>
      </c>
      <c r="O76" s="44" t="str">
        <f>IF(LEN(tbl_SeqLib[[#This Row],[PCR '[DNA'] (ng / µl)]])&gt;0,ROUNDUP(AVERAGEIFS(tbl_SeqLib[PCR prodct (µl) to add (exact)],tbl_SeqLib[Column],tbl_SeqLib[[#This Row],[Column]]),1),"")</f>
        <v/>
      </c>
      <c r="P76" s="44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4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4" t="str">
        <f>IF(LEN(tbl_SeqLib[[#This Row],[Max vol for col]])=0,"",tbl_SeqLib[[#This Row],[Max vol for col]])</f>
        <v/>
      </c>
      <c r="S76" s="44" t="str">
        <f>IF(LEN(tbl_SeqLib[[#This Row],[PCR '[DNA'] (ng / µl)]])&gt;0,AVERAGE(tbl_SeqLib[PCR prodct (µl) to add (exact)]),"")</f>
        <v/>
      </c>
      <c r="T76" s="44" t="str">
        <f>IF(LEN(tbl_SeqLib[[#This Row],[PCR '[DNA'] (ng / µl)]])&gt;0,MAX(tbl_SeqLib[PCR prodct (µl) to add (exact)]),"")</f>
        <v/>
      </c>
      <c r="U76" s="44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48"/>
      <c r="X7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6" s="62" t="str">
        <f>IF(ISBLANK(tbl_SeqLib[[#This Row],[sWGA Identifier]]),"",CONCATENATE(exp_id,"_",tbl_SeqLib[[#This Row],[Well]]))</f>
        <v/>
      </c>
    </row>
    <row r="77" spans="1:25" ht="15.75" customHeight="1" x14ac:dyDescent="0.25">
      <c r="A77" s="61">
        <v>75</v>
      </c>
      <c r="B77" s="46" t="str">
        <f>RIGHT(tbl_SeqLib[[#This Row],[Well]],LEN(tbl_SeqLib[[#This Row],[Well]])-1)</f>
        <v>10</v>
      </c>
      <c r="C77" s="45" t="s">
        <v>236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237</v>
      </c>
      <c r="L7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7" s="44" t="str">
        <f>IF(LEN(tbl_SeqLib[[#This Row],[PCR '[DNA'] (ng / µl)]])&gt;0,ROUNDUP(_xlfn.MINIFS(tbl_SeqLib[PCR prodct (µl) to add (exact)],tbl_SeqLib[Column],tbl_SeqLib[[#This Row],[Column]]),1),"")</f>
        <v/>
      </c>
      <c r="N77" s="44" t="str">
        <f>IF(LEN(tbl_SeqLib[[#This Row],[PCR '[DNA'] (ng / µl)]])&gt;0,ROUNDDOWN(_xlfn.MAXIFS(tbl_SeqLib[PCR prodct (µl) to add (exact)],tbl_SeqLib[Column],tbl_SeqLib[[#This Row],[Column]]),1),"")</f>
        <v/>
      </c>
      <c r="O77" s="44" t="str">
        <f>IF(LEN(tbl_SeqLib[[#This Row],[PCR '[DNA'] (ng / µl)]])&gt;0,ROUNDUP(AVERAGEIFS(tbl_SeqLib[PCR prodct (µl) to add (exact)],tbl_SeqLib[Column],tbl_SeqLib[[#This Row],[Column]]),1),"")</f>
        <v/>
      </c>
      <c r="P77" s="44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4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4" t="str">
        <f>IF(LEN(tbl_SeqLib[[#This Row],[Max vol for col]])=0,"",tbl_SeqLib[[#This Row],[Max vol for col]])</f>
        <v/>
      </c>
      <c r="S77" s="44" t="str">
        <f>IF(LEN(tbl_SeqLib[[#This Row],[PCR '[DNA'] (ng / µl)]])&gt;0,AVERAGE(tbl_SeqLib[PCR prodct (µl) to add (exact)]),"")</f>
        <v/>
      </c>
      <c r="T77" s="44" t="str">
        <f>IF(LEN(tbl_SeqLib[[#This Row],[PCR '[DNA'] (ng / µl)]])&gt;0,MAX(tbl_SeqLib[PCR prodct (µl) to add (exact)]),"")</f>
        <v/>
      </c>
      <c r="U77" s="44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48"/>
      <c r="X7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7" s="62" t="str">
        <f>IF(ISBLANK(tbl_SeqLib[[#This Row],[sWGA Identifier]]),"",CONCATENATE(exp_id,"_",tbl_SeqLib[[#This Row],[Well]]))</f>
        <v/>
      </c>
    </row>
    <row r="78" spans="1:25" ht="15.75" customHeight="1" x14ac:dyDescent="0.25">
      <c r="A78" s="61">
        <v>76</v>
      </c>
      <c r="B78" s="46" t="str">
        <f>RIGHT(tbl_SeqLib[[#This Row],[Well]],LEN(tbl_SeqLib[[#This Row],[Well]])-1)</f>
        <v>10</v>
      </c>
      <c r="C78" s="45" t="s">
        <v>238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239</v>
      </c>
      <c r="L7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8" s="44" t="str">
        <f>IF(LEN(tbl_SeqLib[[#This Row],[PCR '[DNA'] (ng / µl)]])&gt;0,ROUNDUP(_xlfn.MINIFS(tbl_SeqLib[PCR prodct (µl) to add (exact)],tbl_SeqLib[Column],tbl_SeqLib[[#This Row],[Column]]),1),"")</f>
        <v/>
      </c>
      <c r="N78" s="44" t="str">
        <f>IF(LEN(tbl_SeqLib[[#This Row],[PCR '[DNA'] (ng / µl)]])&gt;0,ROUNDDOWN(_xlfn.MAXIFS(tbl_SeqLib[PCR prodct (µl) to add (exact)],tbl_SeqLib[Column],tbl_SeqLib[[#This Row],[Column]]),1),"")</f>
        <v/>
      </c>
      <c r="O78" s="44" t="str">
        <f>IF(LEN(tbl_SeqLib[[#This Row],[PCR '[DNA'] (ng / µl)]])&gt;0,ROUNDUP(AVERAGEIFS(tbl_SeqLib[PCR prodct (µl) to add (exact)],tbl_SeqLib[Column],tbl_SeqLib[[#This Row],[Column]]),1),"")</f>
        <v/>
      </c>
      <c r="P78" s="44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4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4" t="str">
        <f>IF(LEN(tbl_SeqLib[[#This Row],[Max vol for col]])=0,"",tbl_SeqLib[[#This Row],[Max vol for col]])</f>
        <v/>
      </c>
      <c r="S78" s="44" t="str">
        <f>IF(LEN(tbl_SeqLib[[#This Row],[PCR '[DNA'] (ng / µl)]])&gt;0,AVERAGE(tbl_SeqLib[PCR prodct (µl) to add (exact)]),"")</f>
        <v/>
      </c>
      <c r="T78" s="44" t="str">
        <f>IF(LEN(tbl_SeqLib[[#This Row],[PCR '[DNA'] (ng / µl)]])&gt;0,MAX(tbl_SeqLib[PCR prodct (µl) to add (exact)]),"")</f>
        <v/>
      </c>
      <c r="U78" s="44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48"/>
      <c r="X7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8" s="62" t="str">
        <f>IF(ISBLANK(tbl_SeqLib[[#This Row],[sWGA Identifier]]),"",CONCATENATE(exp_id,"_",tbl_SeqLib[[#This Row],[Well]]))</f>
        <v/>
      </c>
    </row>
    <row r="79" spans="1:25" ht="15.75" customHeight="1" x14ac:dyDescent="0.25">
      <c r="A79" s="61">
        <v>77</v>
      </c>
      <c r="B79" s="46" t="str">
        <f>RIGHT(tbl_SeqLib[[#This Row],[Well]],LEN(tbl_SeqLib[[#This Row],[Well]])-1)</f>
        <v>10</v>
      </c>
      <c r="C79" s="45" t="s">
        <v>240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241</v>
      </c>
      <c r="L7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79" s="44" t="str">
        <f>IF(LEN(tbl_SeqLib[[#This Row],[PCR '[DNA'] (ng / µl)]])&gt;0,ROUNDUP(_xlfn.MINIFS(tbl_SeqLib[PCR prodct (µl) to add (exact)],tbl_SeqLib[Column],tbl_SeqLib[[#This Row],[Column]]),1),"")</f>
        <v/>
      </c>
      <c r="N79" s="44" t="str">
        <f>IF(LEN(tbl_SeqLib[[#This Row],[PCR '[DNA'] (ng / µl)]])&gt;0,ROUNDDOWN(_xlfn.MAXIFS(tbl_SeqLib[PCR prodct (µl) to add (exact)],tbl_SeqLib[Column],tbl_SeqLib[[#This Row],[Column]]),1),"")</f>
        <v/>
      </c>
      <c r="O79" s="44" t="str">
        <f>IF(LEN(tbl_SeqLib[[#This Row],[PCR '[DNA'] (ng / µl)]])&gt;0,ROUNDUP(AVERAGEIFS(tbl_SeqLib[PCR prodct (µl) to add (exact)],tbl_SeqLib[Column],tbl_SeqLib[[#This Row],[Column]]),1),"")</f>
        <v/>
      </c>
      <c r="P79" s="44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4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4" t="str">
        <f>IF(LEN(tbl_SeqLib[[#This Row],[Max vol for col]])=0,"",tbl_SeqLib[[#This Row],[Max vol for col]])</f>
        <v/>
      </c>
      <c r="S79" s="44" t="str">
        <f>IF(LEN(tbl_SeqLib[[#This Row],[PCR '[DNA'] (ng / µl)]])&gt;0,AVERAGE(tbl_SeqLib[PCR prodct (µl) to add (exact)]),"")</f>
        <v/>
      </c>
      <c r="T79" s="44" t="str">
        <f>IF(LEN(tbl_SeqLib[[#This Row],[PCR '[DNA'] (ng / µl)]])&gt;0,MAX(tbl_SeqLib[PCR prodct (µl) to add (exact)]),"")</f>
        <v/>
      </c>
      <c r="U79" s="44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48"/>
      <c r="X7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79" s="62" t="str">
        <f>IF(ISBLANK(tbl_SeqLib[[#This Row],[sWGA Identifier]]),"",CONCATENATE(exp_id,"_",tbl_SeqLib[[#This Row],[Well]]))</f>
        <v/>
      </c>
    </row>
    <row r="80" spans="1:25" ht="15.75" customHeight="1" x14ac:dyDescent="0.25">
      <c r="A80" s="61">
        <v>78</v>
      </c>
      <c r="B80" s="46" t="str">
        <f>RIGHT(tbl_SeqLib[[#This Row],[Well]],LEN(tbl_SeqLib[[#This Row],[Well]])-1)</f>
        <v>10</v>
      </c>
      <c r="C80" s="45" t="s">
        <v>242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243</v>
      </c>
      <c r="L80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0" s="44" t="str">
        <f>IF(LEN(tbl_SeqLib[[#This Row],[PCR '[DNA'] (ng / µl)]])&gt;0,ROUNDUP(_xlfn.MINIFS(tbl_SeqLib[PCR prodct (µl) to add (exact)],tbl_SeqLib[Column],tbl_SeqLib[[#This Row],[Column]]),1),"")</f>
        <v/>
      </c>
      <c r="N80" s="44" t="str">
        <f>IF(LEN(tbl_SeqLib[[#This Row],[PCR '[DNA'] (ng / µl)]])&gt;0,ROUNDDOWN(_xlfn.MAXIFS(tbl_SeqLib[PCR prodct (µl) to add (exact)],tbl_SeqLib[Column],tbl_SeqLib[[#This Row],[Column]]),1),"")</f>
        <v/>
      </c>
      <c r="O80" s="44" t="str">
        <f>IF(LEN(tbl_SeqLib[[#This Row],[PCR '[DNA'] (ng / µl)]])&gt;0,ROUNDUP(AVERAGEIFS(tbl_SeqLib[PCR prodct (µl) to add (exact)],tbl_SeqLib[Column],tbl_SeqLib[[#This Row],[Column]]),1),"")</f>
        <v/>
      </c>
      <c r="P80" s="44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4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4" t="str">
        <f>IF(LEN(tbl_SeqLib[[#This Row],[Max vol for col]])=0,"",tbl_SeqLib[[#This Row],[Max vol for col]])</f>
        <v/>
      </c>
      <c r="S80" s="44" t="str">
        <f>IF(LEN(tbl_SeqLib[[#This Row],[PCR '[DNA'] (ng / µl)]])&gt;0,AVERAGE(tbl_SeqLib[PCR prodct (µl) to add (exact)]),"")</f>
        <v/>
      </c>
      <c r="T80" s="44" t="str">
        <f>IF(LEN(tbl_SeqLib[[#This Row],[PCR '[DNA'] (ng / µl)]])&gt;0,MAX(tbl_SeqLib[PCR prodct (µl) to add (exact)]),"")</f>
        <v/>
      </c>
      <c r="U80" s="44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48"/>
      <c r="X80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0" s="62" t="str">
        <f>IF(ISBLANK(tbl_SeqLib[[#This Row],[sWGA Identifier]]),"",CONCATENATE(exp_id,"_",tbl_SeqLib[[#This Row],[Well]]))</f>
        <v/>
      </c>
    </row>
    <row r="81" spans="1:25" ht="15.75" customHeight="1" x14ac:dyDescent="0.25">
      <c r="A81" s="61">
        <v>79</v>
      </c>
      <c r="B81" s="46" t="str">
        <f>RIGHT(tbl_SeqLib[[#This Row],[Well]],LEN(tbl_SeqLib[[#This Row],[Well]])-1)</f>
        <v>10</v>
      </c>
      <c r="C81" s="45" t="s">
        <v>244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245</v>
      </c>
      <c r="L81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1" s="44" t="str">
        <f>IF(LEN(tbl_SeqLib[[#This Row],[PCR '[DNA'] (ng / µl)]])&gt;0,ROUNDUP(_xlfn.MINIFS(tbl_SeqLib[PCR prodct (µl) to add (exact)],tbl_SeqLib[Column],tbl_SeqLib[[#This Row],[Column]]),1),"")</f>
        <v/>
      </c>
      <c r="N81" s="44" t="str">
        <f>IF(LEN(tbl_SeqLib[[#This Row],[PCR '[DNA'] (ng / µl)]])&gt;0,ROUNDDOWN(_xlfn.MAXIFS(tbl_SeqLib[PCR prodct (µl) to add (exact)],tbl_SeqLib[Column],tbl_SeqLib[[#This Row],[Column]]),1),"")</f>
        <v/>
      </c>
      <c r="O81" s="44" t="str">
        <f>IF(LEN(tbl_SeqLib[[#This Row],[PCR '[DNA'] (ng / µl)]])&gt;0,ROUNDUP(AVERAGEIFS(tbl_SeqLib[PCR prodct (µl) to add (exact)],tbl_SeqLib[Column],tbl_SeqLib[[#This Row],[Column]]),1),"")</f>
        <v/>
      </c>
      <c r="P81" s="44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4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4" t="str">
        <f>IF(LEN(tbl_SeqLib[[#This Row],[Max vol for col]])=0,"",tbl_SeqLib[[#This Row],[Max vol for col]])</f>
        <v/>
      </c>
      <c r="S81" s="44" t="str">
        <f>IF(LEN(tbl_SeqLib[[#This Row],[PCR '[DNA'] (ng / µl)]])&gt;0,AVERAGE(tbl_SeqLib[PCR prodct (µl) to add (exact)]),"")</f>
        <v/>
      </c>
      <c r="T81" s="44" t="str">
        <f>IF(LEN(tbl_SeqLib[[#This Row],[PCR '[DNA'] (ng / µl)]])&gt;0,MAX(tbl_SeqLib[PCR prodct (µl) to add (exact)]),"")</f>
        <v/>
      </c>
      <c r="U81" s="44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48"/>
      <c r="X81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1" s="62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63">
        <v>80</v>
      </c>
      <c r="B82" s="64" t="str">
        <f>RIGHT(tbl_SeqLib[[#This Row],[Well]],LEN(tbl_SeqLib[[#This Row],[Well]])-1)</f>
        <v>10</v>
      </c>
      <c r="C82" s="73" t="s">
        <v>246</v>
      </c>
      <c r="D82" s="65"/>
      <c r="E82" s="66"/>
      <c r="F82" s="67"/>
      <c r="G82" s="67"/>
      <c r="H82" s="67"/>
      <c r="I82" s="67"/>
      <c r="J8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9" t="s">
        <v>247</v>
      </c>
      <c r="L82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2" s="70" t="str">
        <f>IF(LEN(tbl_SeqLib[[#This Row],[PCR '[DNA'] (ng / µl)]])&gt;0,ROUNDUP(_xlfn.MINIFS(tbl_SeqLib[PCR prodct (µl) to add (exact)],tbl_SeqLib[Column],tbl_SeqLib[[#This Row],[Column]]),1),"")</f>
        <v/>
      </c>
      <c r="N82" s="70" t="str">
        <f>IF(LEN(tbl_SeqLib[[#This Row],[PCR '[DNA'] (ng / µl)]])&gt;0,ROUNDDOWN(_xlfn.MAXIFS(tbl_SeqLib[PCR prodct (µl) to add (exact)],tbl_SeqLib[Column],tbl_SeqLib[[#This Row],[Column]]),1),"")</f>
        <v/>
      </c>
      <c r="O82" s="70" t="str">
        <f>IF(LEN(tbl_SeqLib[[#This Row],[PCR '[DNA'] (ng / µl)]])&gt;0,ROUNDUP(AVERAGEIFS(tbl_SeqLib[PCR prodct (µl) to add (exact)],tbl_SeqLib[Column],tbl_SeqLib[[#This Row],[Column]]),1),"")</f>
        <v/>
      </c>
      <c r="P82" s="70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70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70" t="str">
        <f>IF(LEN(tbl_SeqLib[[#This Row],[Max vol for col]])=0,"",tbl_SeqLib[[#This Row],[Max vol for col]])</f>
        <v/>
      </c>
      <c r="S82" s="70" t="str">
        <f>IF(LEN(tbl_SeqLib[[#This Row],[PCR '[DNA'] (ng / µl)]])&gt;0,AVERAGE(tbl_SeqLib[PCR prodct (µl) to add (exact)]),"")</f>
        <v/>
      </c>
      <c r="T82" s="70" t="str">
        <f>IF(LEN(tbl_SeqLib[[#This Row],[PCR '[DNA'] (ng / µl)]])&gt;0,MAX(tbl_SeqLib[PCR prodct (µl) to add (exact)]),"")</f>
        <v/>
      </c>
      <c r="U82" s="70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71"/>
      <c r="X82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2" s="72" t="str">
        <f>IF(ISBLANK(tbl_SeqLib[[#This Row],[sWGA Identifier]]),"",CONCATENATE(exp_id,"_",tbl_SeqLib[[#This Row],[Well]]))</f>
        <v/>
      </c>
    </row>
    <row r="83" spans="1:25" ht="15.75" customHeight="1" x14ac:dyDescent="0.25">
      <c r="A83" s="51">
        <v>81</v>
      </c>
      <c r="B83" s="52" t="str">
        <f>RIGHT(tbl_SeqLib[[#This Row],[Well]],LEN(tbl_SeqLib[[#This Row],[Well]])-1)</f>
        <v>11</v>
      </c>
      <c r="C83" s="52" t="s">
        <v>248</v>
      </c>
      <c r="D83" s="53"/>
      <c r="E83" s="57"/>
      <c r="F83" s="53"/>
      <c r="G83" s="53"/>
      <c r="H83" s="53"/>
      <c r="I83" s="53"/>
      <c r="J8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7" t="s">
        <v>249</v>
      </c>
      <c r="L83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3" s="58" t="str">
        <f>IF(LEN(tbl_SeqLib[[#This Row],[PCR '[DNA'] (ng / µl)]])&gt;0,ROUNDUP(_xlfn.MINIFS(tbl_SeqLib[PCR prodct (µl) to add (exact)],tbl_SeqLib[Column],tbl_SeqLib[[#This Row],[Column]]),1),"")</f>
        <v/>
      </c>
      <c r="N83" s="58" t="str">
        <f>IF(LEN(tbl_SeqLib[[#This Row],[PCR '[DNA'] (ng / µl)]])&gt;0,ROUNDDOWN(_xlfn.MAXIFS(tbl_SeqLib[PCR prodct (µl) to add (exact)],tbl_SeqLib[Column],tbl_SeqLib[[#This Row],[Column]]),1),"")</f>
        <v/>
      </c>
      <c r="O83" s="58" t="str">
        <f>IF(LEN(tbl_SeqLib[[#This Row],[PCR '[DNA'] (ng / µl)]])&gt;0,ROUNDUP(AVERAGEIFS(tbl_SeqLib[PCR prodct (µl) to add (exact)],tbl_SeqLib[Column],tbl_SeqLib[[#This Row],[Column]]),1),"")</f>
        <v/>
      </c>
      <c r="P83" s="58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8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8" t="str">
        <f>IF(LEN(tbl_SeqLib[[#This Row],[Max vol for col]])=0,"",tbl_SeqLib[[#This Row],[Max vol for col]])</f>
        <v/>
      </c>
      <c r="S83" s="58" t="str">
        <f>IF(LEN(tbl_SeqLib[[#This Row],[PCR '[DNA'] (ng / µl)]])&gt;0,AVERAGE(tbl_SeqLib[PCR prodct (µl) to add (exact)]),"")</f>
        <v/>
      </c>
      <c r="T83" s="58" t="str">
        <f>IF(LEN(tbl_SeqLib[[#This Row],[PCR '[DNA'] (ng / µl)]])&gt;0,MAX(tbl_SeqLib[PCR prodct (µl) to add (exact)]),"")</f>
        <v/>
      </c>
      <c r="U83" s="58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59"/>
      <c r="X83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3" s="60" t="str">
        <f>IF(ISBLANK(tbl_SeqLib[[#This Row],[sWGA Identifier]]),"",CONCATENATE(exp_id,"_",tbl_SeqLib[[#This Row],[Well]]))</f>
        <v/>
      </c>
    </row>
    <row r="84" spans="1:25" ht="15.75" customHeight="1" x14ac:dyDescent="0.25">
      <c r="A84" s="61">
        <v>82</v>
      </c>
      <c r="B84" s="46" t="str">
        <f>RIGHT(tbl_SeqLib[[#This Row],[Well]],LEN(tbl_SeqLib[[#This Row],[Well]])-1)</f>
        <v>11</v>
      </c>
      <c r="C84" s="45" t="s">
        <v>250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251</v>
      </c>
      <c r="L8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4" s="44" t="str">
        <f>IF(LEN(tbl_SeqLib[[#This Row],[PCR '[DNA'] (ng / µl)]])&gt;0,ROUNDUP(_xlfn.MINIFS(tbl_SeqLib[PCR prodct (µl) to add (exact)],tbl_SeqLib[Column],tbl_SeqLib[[#This Row],[Column]]),1),"")</f>
        <v/>
      </c>
      <c r="N84" s="44" t="str">
        <f>IF(LEN(tbl_SeqLib[[#This Row],[PCR '[DNA'] (ng / µl)]])&gt;0,ROUNDDOWN(_xlfn.MAXIFS(tbl_SeqLib[PCR prodct (µl) to add (exact)],tbl_SeqLib[Column],tbl_SeqLib[[#This Row],[Column]]),1),"")</f>
        <v/>
      </c>
      <c r="O84" s="44" t="str">
        <f>IF(LEN(tbl_SeqLib[[#This Row],[PCR '[DNA'] (ng / µl)]])&gt;0,ROUNDUP(AVERAGEIFS(tbl_SeqLib[PCR prodct (µl) to add (exact)],tbl_SeqLib[Column],tbl_SeqLib[[#This Row],[Column]]),1),"")</f>
        <v/>
      </c>
      <c r="P84" s="44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4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4" t="str">
        <f>IF(LEN(tbl_SeqLib[[#This Row],[Max vol for col]])=0,"",tbl_SeqLib[[#This Row],[Max vol for col]])</f>
        <v/>
      </c>
      <c r="S84" s="44" t="str">
        <f>IF(LEN(tbl_SeqLib[[#This Row],[PCR '[DNA'] (ng / µl)]])&gt;0,AVERAGE(tbl_SeqLib[PCR prodct (µl) to add (exact)]),"")</f>
        <v/>
      </c>
      <c r="T84" s="44" t="str">
        <f>IF(LEN(tbl_SeqLib[[#This Row],[PCR '[DNA'] (ng / µl)]])&gt;0,MAX(tbl_SeqLib[PCR prodct (µl) to add (exact)]),"")</f>
        <v/>
      </c>
      <c r="U84" s="44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48"/>
      <c r="X8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4" s="62" t="str">
        <f>IF(ISBLANK(tbl_SeqLib[[#This Row],[sWGA Identifier]]),"",CONCATENATE(exp_id,"_",tbl_SeqLib[[#This Row],[Well]]))</f>
        <v/>
      </c>
    </row>
    <row r="85" spans="1:25" ht="15.75" customHeight="1" x14ac:dyDescent="0.25">
      <c r="A85" s="61">
        <v>83</v>
      </c>
      <c r="B85" s="46" t="str">
        <f>RIGHT(tbl_SeqLib[[#This Row],[Well]],LEN(tbl_SeqLib[[#This Row],[Well]])-1)</f>
        <v>11</v>
      </c>
      <c r="C85" s="45" t="s">
        <v>252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253</v>
      </c>
      <c r="L8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5" s="44" t="str">
        <f>IF(LEN(tbl_SeqLib[[#This Row],[PCR '[DNA'] (ng / µl)]])&gt;0,ROUNDUP(_xlfn.MINIFS(tbl_SeqLib[PCR prodct (µl) to add (exact)],tbl_SeqLib[Column],tbl_SeqLib[[#This Row],[Column]]),1),"")</f>
        <v/>
      </c>
      <c r="N85" s="44" t="str">
        <f>IF(LEN(tbl_SeqLib[[#This Row],[PCR '[DNA'] (ng / µl)]])&gt;0,ROUNDDOWN(_xlfn.MAXIFS(tbl_SeqLib[PCR prodct (µl) to add (exact)],tbl_SeqLib[Column],tbl_SeqLib[[#This Row],[Column]]),1),"")</f>
        <v/>
      </c>
      <c r="O85" s="44" t="str">
        <f>IF(LEN(tbl_SeqLib[[#This Row],[PCR '[DNA'] (ng / µl)]])&gt;0,ROUNDUP(AVERAGEIFS(tbl_SeqLib[PCR prodct (µl) to add (exact)],tbl_SeqLib[Column],tbl_SeqLib[[#This Row],[Column]]),1),"")</f>
        <v/>
      </c>
      <c r="P85" s="44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4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4" t="str">
        <f>IF(LEN(tbl_SeqLib[[#This Row],[Max vol for col]])=0,"",tbl_SeqLib[[#This Row],[Max vol for col]])</f>
        <v/>
      </c>
      <c r="S85" s="44" t="str">
        <f>IF(LEN(tbl_SeqLib[[#This Row],[PCR '[DNA'] (ng / µl)]])&gt;0,AVERAGE(tbl_SeqLib[PCR prodct (µl) to add (exact)]),"")</f>
        <v/>
      </c>
      <c r="T85" s="44" t="str">
        <f>IF(LEN(tbl_SeqLib[[#This Row],[PCR '[DNA'] (ng / µl)]])&gt;0,MAX(tbl_SeqLib[PCR prodct (µl) to add (exact)]),"")</f>
        <v/>
      </c>
      <c r="U85" s="44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48"/>
      <c r="X8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5" s="62" t="str">
        <f>IF(ISBLANK(tbl_SeqLib[[#This Row],[sWGA Identifier]]),"",CONCATENATE(exp_id,"_",tbl_SeqLib[[#This Row],[Well]]))</f>
        <v/>
      </c>
    </row>
    <row r="86" spans="1:25" ht="15.75" customHeight="1" x14ac:dyDescent="0.25">
      <c r="A86" s="61">
        <v>84</v>
      </c>
      <c r="B86" s="46" t="str">
        <f>RIGHT(tbl_SeqLib[[#This Row],[Well]],LEN(tbl_SeqLib[[#This Row],[Well]])-1)</f>
        <v>11</v>
      </c>
      <c r="C86" s="45" t="s">
        <v>254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255</v>
      </c>
      <c r="L8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6" s="44" t="str">
        <f>IF(LEN(tbl_SeqLib[[#This Row],[PCR '[DNA'] (ng / µl)]])&gt;0,ROUNDUP(_xlfn.MINIFS(tbl_SeqLib[PCR prodct (µl) to add (exact)],tbl_SeqLib[Column],tbl_SeqLib[[#This Row],[Column]]),1),"")</f>
        <v/>
      </c>
      <c r="N86" s="44" t="str">
        <f>IF(LEN(tbl_SeqLib[[#This Row],[PCR '[DNA'] (ng / µl)]])&gt;0,ROUNDDOWN(_xlfn.MAXIFS(tbl_SeqLib[PCR prodct (µl) to add (exact)],tbl_SeqLib[Column],tbl_SeqLib[[#This Row],[Column]]),1),"")</f>
        <v/>
      </c>
      <c r="O86" s="44" t="str">
        <f>IF(LEN(tbl_SeqLib[[#This Row],[PCR '[DNA'] (ng / µl)]])&gt;0,ROUNDUP(AVERAGEIFS(tbl_SeqLib[PCR prodct (µl) to add (exact)],tbl_SeqLib[Column],tbl_SeqLib[[#This Row],[Column]]),1),"")</f>
        <v/>
      </c>
      <c r="P86" s="44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4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4" t="str">
        <f>IF(LEN(tbl_SeqLib[[#This Row],[Max vol for col]])=0,"",tbl_SeqLib[[#This Row],[Max vol for col]])</f>
        <v/>
      </c>
      <c r="S86" s="44" t="str">
        <f>IF(LEN(tbl_SeqLib[[#This Row],[PCR '[DNA'] (ng / µl)]])&gt;0,AVERAGE(tbl_SeqLib[PCR prodct (µl) to add (exact)]),"")</f>
        <v/>
      </c>
      <c r="T86" s="44" t="str">
        <f>IF(LEN(tbl_SeqLib[[#This Row],[PCR '[DNA'] (ng / µl)]])&gt;0,MAX(tbl_SeqLib[PCR prodct (µl) to add (exact)]),"")</f>
        <v/>
      </c>
      <c r="U86" s="44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48"/>
      <c r="X8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6" s="62" t="str">
        <f>IF(ISBLANK(tbl_SeqLib[[#This Row],[sWGA Identifier]]),"",CONCATENATE(exp_id,"_",tbl_SeqLib[[#This Row],[Well]]))</f>
        <v/>
      </c>
    </row>
    <row r="87" spans="1:25" ht="15.75" customHeight="1" x14ac:dyDescent="0.25">
      <c r="A87" s="61">
        <v>85</v>
      </c>
      <c r="B87" s="46" t="str">
        <f>RIGHT(tbl_SeqLib[[#This Row],[Well]],LEN(tbl_SeqLib[[#This Row],[Well]])-1)</f>
        <v>11</v>
      </c>
      <c r="C87" s="45" t="s">
        <v>256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257</v>
      </c>
      <c r="L8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7" s="44" t="str">
        <f>IF(LEN(tbl_SeqLib[[#This Row],[PCR '[DNA'] (ng / µl)]])&gt;0,ROUNDUP(_xlfn.MINIFS(tbl_SeqLib[PCR prodct (µl) to add (exact)],tbl_SeqLib[Column],tbl_SeqLib[[#This Row],[Column]]),1),"")</f>
        <v/>
      </c>
      <c r="N87" s="44" t="str">
        <f>IF(LEN(tbl_SeqLib[[#This Row],[PCR '[DNA'] (ng / µl)]])&gt;0,ROUNDDOWN(_xlfn.MAXIFS(tbl_SeqLib[PCR prodct (µl) to add (exact)],tbl_SeqLib[Column],tbl_SeqLib[[#This Row],[Column]]),1),"")</f>
        <v/>
      </c>
      <c r="O87" s="44" t="str">
        <f>IF(LEN(tbl_SeqLib[[#This Row],[PCR '[DNA'] (ng / µl)]])&gt;0,ROUNDUP(AVERAGEIFS(tbl_SeqLib[PCR prodct (µl) to add (exact)],tbl_SeqLib[Column],tbl_SeqLib[[#This Row],[Column]]),1),"")</f>
        <v/>
      </c>
      <c r="P87" s="44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4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4" t="str">
        <f>IF(LEN(tbl_SeqLib[[#This Row],[Max vol for col]])=0,"",tbl_SeqLib[[#This Row],[Max vol for col]])</f>
        <v/>
      </c>
      <c r="S87" s="44" t="str">
        <f>IF(LEN(tbl_SeqLib[[#This Row],[PCR '[DNA'] (ng / µl)]])&gt;0,AVERAGE(tbl_SeqLib[PCR prodct (µl) to add (exact)]),"")</f>
        <v/>
      </c>
      <c r="T87" s="44" t="str">
        <f>IF(LEN(tbl_SeqLib[[#This Row],[PCR '[DNA'] (ng / µl)]])&gt;0,MAX(tbl_SeqLib[PCR prodct (µl) to add (exact)]),"")</f>
        <v/>
      </c>
      <c r="U87" s="44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48"/>
      <c r="X8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7" s="62" t="str">
        <f>IF(ISBLANK(tbl_SeqLib[[#This Row],[sWGA Identifier]]),"",CONCATENATE(exp_id,"_",tbl_SeqLib[[#This Row],[Well]]))</f>
        <v/>
      </c>
    </row>
    <row r="88" spans="1:25" ht="15.75" customHeight="1" x14ac:dyDescent="0.25">
      <c r="A88" s="61">
        <v>86</v>
      </c>
      <c r="B88" s="46" t="str">
        <f>RIGHT(tbl_SeqLib[[#This Row],[Well]],LEN(tbl_SeqLib[[#This Row],[Well]])-1)</f>
        <v>11</v>
      </c>
      <c r="C88" s="45" t="s">
        <v>258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259</v>
      </c>
      <c r="L88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8" s="44" t="str">
        <f>IF(LEN(tbl_SeqLib[[#This Row],[PCR '[DNA'] (ng / µl)]])&gt;0,ROUNDUP(_xlfn.MINIFS(tbl_SeqLib[PCR prodct (µl) to add (exact)],tbl_SeqLib[Column],tbl_SeqLib[[#This Row],[Column]]),1),"")</f>
        <v/>
      </c>
      <c r="N88" s="44" t="str">
        <f>IF(LEN(tbl_SeqLib[[#This Row],[PCR '[DNA'] (ng / µl)]])&gt;0,ROUNDDOWN(_xlfn.MAXIFS(tbl_SeqLib[PCR prodct (µl) to add (exact)],tbl_SeqLib[Column],tbl_SeqLib[[#This Row],[Column]]),1),"")</f>
        <v/>
      </c>
      <c r="O88" s="44" t="str">
        <f>IF(LEN(tbl_SeqLib[[#This Row],[PCR '[DNA'] (ng / µl)]])&gt;0,ROUNDUP(AVERAGEIFS(tbl_SeqLib[PCR prodct (µl) to add (exact)],tbl_SeqLib[Column],tbl_SeqLib[[#This Row],[Column]]),1),"")</f>
        <v/>
      </c>
      <c r="P88" s="44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4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4" t="str">
        <f>IF(LEN(tbl_SeqLib[[#This Row],[Max vol for col]])=0,"",tbl_SeqLib[[#This Row],[Max vol for col]])</f>
        <v/>
      </c>
      <c r="S88" s="44" t="str">
        <f>IF(LEN(tbl_SeqLib[[#This Row],[PCR '[DNA'] (ng / µl)]])&gt;0,AVERAGE(tbl_SeqLib[PCR prodct (µl) to add (exact)]),"")</f>
        <v/>
      </c>
      <c r="T88" s="44" t="str">
        <f>IF(LEN(tbl_SeqLib[[#This Row],[PCR '[DNA'] (ng / µl)]])&gt;0,MAX(tbl_SeqLib[PCR prodct (µl) to add (exact)]),"")</f>
        <v/>
      </c>
      <c r="U88" s="44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48"/>
      <c r="X88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8" s="62" t="str">
        <f>IF(ISBLANK(tbl_SeqLib[[#This Row],[sWGA Identifier]]),"",CONCATENATE(exp_id,"_",tbl_SeqLib[[#This Row],[Well]]))</f>
        <v/>
      </c>
    </row>
    <row r="89" spans="1:25" ht="15.75" customHeight="1" x14ac:dyDescent="0.25">
      <c r="A89" s="61">
        <v>87</v>
      </c>
      <c r="B89" s="46" t="str">
        <f>RIGHT(tbl_SeqLib[[#This Row],[Well]],LEN(tbl_SeqLib[[#This Row],[Well]])-1)</f>
        <v>11</v>
      </c>
      <c r="C89" s="45" t="s">
        <v>260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261</v>
      </c>
      <c r="L89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89" s="44" t="str">
        <f>IF(LEN(tbl_SeqLib[[#This Row],[PCR '[DNA'] (ng / µl)]])&gt;0,ROUNDUP(_xlfn.MINIFS(tbl_SeqLib[PCR prodct (µl) to add (exact)],tbl_SeqLib[Column],tbl_SeqLib[[#This Row],[Column]]),1),"")</f>
        <v/>
      </c>
      <c r="N89" s="44" t="str">
        <f>IF(LEN(tbl_SeqLib[[#This Row],[PCR '[DNA'] (ng / µl)]])&gt;0,ROUNDDOWN(_xlfn.MAXIFS(tbl_SeqLib[PCR prodct (µl) to add (exact)],tbl_SeqLib[Column],tbl_SeqLib[[#This Row],[Column]]),1),"")</f>
        <v/>
      </c>
      <c r="O89" s="44" t="str">
        <f>IF(LEN(tbl_SeqLib[[#This Row],[PCR '[DNA'] (ng / µl)]])&gt;0,ROUNDUP(AVERAGEIFS(tbl_SeqLib[PCR prodct (µl) to add (exact)],tbl_SeqLib[Column],tbl_SeqLib[[#This Row],[Column]]),1),"")</f>
        <v/>
      </c>
      <c r="P89" s="44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4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4" t="str">
        <f>IF(LEN(tbl_SeqLib[[#This Row],[Max vol for col]])=0,"",tbl_SeqLib[[#This Row],[Max vol for col]])</f>
        <v/>
      </c>
      <c r="S89" s="44" t="str">
        <f>IF(LEN(tbl_SeqLib[[#This Row],[PCR '[DNA'] (ng / µl)]])&gt;0,AVERAGE(tbl_SeqLib[PCR prodct (µl) to add (exact)]),"")</f>
        <v/>
      </c>
      <c r="T89" s="44" t="str">
        <f>IF(LEN(tbl_SeqLib[[#This Row],[PCR '[DNA'] (ng / µl)]])&gt;0,MAX(tbl_SeqLib[PCR prodct (µl) to add (exact)]),"")</f>
        <v/>
      </c>
      <c r="U89" s="44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48"/>
      <c r="X89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89" s="62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63">
        <v>88</v>
      </c>
      <c r="B90" s="64" t="str">
        <f>RIGHT(tbl_SeqLib[[#This Row],[Well]],LEN(tbl_SeqLib[[#This Row],[Well]])-1)</f>
        <v>11</v>
      </c>
      <c r="C90" s="73" t="s">
        <v>262</v>
      </c>
      <c r="D90" s="65"/>
      <c r="E90" s="66"/>
      <c r="F90" s="67"/>
      <c r="G90" s="67"/>
      <c r="H90" s="67"/>
      <c r="I90" s="67"/>
      <c r="J9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9" t="s">
        <v>263</v>
      </c>
      <c r="L90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0" s="70" t="str">
        <f>IF(LEN(tbl_SeqLib[[#This Row],[PCR '[DNA'] (ng / µl)]])&gt;0,ROUNDUP(_xlfn.MINIFS(tbl_SeqLib[PCR prodct (µl) to add (exact)],tbl_SeqLib[Column],tbl_SeqLib[[#This Row],[Column]]),1),"")</f>
        <v/>
      </c>
      <c r="N90" s="70" t="str">
        <f>IF(LEN(tbl_SeqLib[[#This Row],[PCR '[DNA'] (ng / µl)]])&gt;0,ROUNDDOWN(_xlfn.MAXIFS(tbl_SeqLib[PCR prodct (µl) to add (exact)],tbl_SeqLib[Column],tbl_SeqLib[[#This Row],[Column]]),1),"")</f>
        <v/>
      </c>
      <c r="O90" s="70" t="str">
        <f>IF(LEN(tbl_SeqLib[[#This Row],[PCR '[DNA'] (ng / µl)]])&gt;0,ROUNDUP(AVERAGEIFS(tbl_SeqLib[PCR prodct (µl) to add (exact)],tbl_SeqLib[Column],tbl_SeqLib[[#This Row],[Column]]),1),"")</f>
        <v/>
      </c>
      <c r="P90" s="70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70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70" t="str">
        <f>IF(LEN(tbl_SeqLib[[#This Row],[Max vol for col]])=0,"",tbl_SeqLib[[#This Row],[Max vol for col]])</f>
        <v/>
      </c>
      <c r="S90" s="70" t="str">
        <f>IF(LEN(tbl_SeqLib[[#This Row],[PCR '[DNA'] (ng / µl)]])&gt;0,AVERAGE(tbl_SeqLib[PCR prodct (µl) to add (exact)]),"")</f>
        <v/>
      </c>
      <c r="T90" s="70" t="str">
        <f>IF(LEN(tbl_SeqLib[[#This Row],[PCR '[DNA'] (ng / µl)]])&gt;0,MAX(tbl_SeqLib[PCR prodct (µl) to add (exact)]),"")</f>
        <v/>
      </c>
      <c r="U90" s="70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71"/>
      <c r="X90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0" s="72" t="str">
        <f>IF(ISBLANK(tbl_SeqLib[[#This Row],[sWGA Identifier]]),"",CONCATENATE(exp_id,"_",tbl_SeqLib[[#This Row],[Well]]))</f>
        <v/>
      </c>
    </row>
    <row r="91" spans="1:25" ht="15.75" customHeight="1" x14ac:dyDescent="0.25">
      <c r="A91" s="51">
        <v>89</v>
      </c>
      <c r="B91" s="52" t="str">
        <f>RIGHT(tbl_SeqLib[[#This Row],[Well]],LEN(tbl_SeqLib[[#This Row],[Well]])-1)</f>
        <v>12</v>
      </c>
      <c r="C91" s="52" t="s">
        <v>264</v>
      </c>
      <c r="D91" s="53"/>
      <c r="E91" s="57"/>
      <c r="F91" s="53"/>
      <c r="G91" s="53"/>
      <c r="H91" s="53"/>
      <c r="I91" s="53"/>
      <c r="J9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7" t="s">
        <v>265</v>
      </c>
      <c r="L91" s="58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1" s="58" t="str">
        <f>IF(LEN(tbl_SeqLib[[#This Row],[PCR '[DNA'] (ng / µl)]])&gt;0,ROUNDUP(_xlfn.MINIFS(tbl_SeqLib[PCR prodct (µl) to add (exact)],tbl_SeqLib[Column],tbl_SeqLib[[#This Row],[Column]]),1),"")</f>
        <v/>
      </c>
      <c r="N91" s="58" t="str">
        <f>IF(LEN(tbl_SeqLib[[#This Row],[PCR '[DNA'] (ng / µl)]])&gt;0,ROUNDDOWN(_xlfn.MAXIFS(tbl_SeqLib[PCR prodct (µl) to add (exact)],tbl_SeqLib[Column],tbl_SeqLib[[#This Row],[Column]]),1),"")</f>
        <v/>
      </c>
      <c r="O91" s="58" t="str">
        <f>IF(LEN(tbl_SeqLib[[#This Row],[PCR '[DNA'] (ng / µl)]])&gt;0,ROUNDUP(AVERAGEIFS(tbl_SeqLib[PCR prodct (µl) to add (exact)],tbl_SeqLib[Column],tbl_SeqLib[[#This Row],[Column]]),1),"")</f>
        <v/>
      </c>
      <c r="P91" s="58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8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8" t="str">
        <f>IF(LEN(tbl_SeqLib[[#This Row],[Max vol for col]])=0,"",tbl_SeqLib[[#This Row],[Max vol for col]])</f>
        <v/>
      </c>
      <c r="S91" s="58" t="str">
        <f>IF(LEN(tbl_SeqLib[[#This Row],[PCR '[DNA'] (ng / µl)]])&gt;0,AVERAGE(tbl_SeqLib[PCR prodct (µl) to add (exact)]),"")</f>
        <v/>
      </c>
      <c r="T91" s="58" t="str">
        <f>IF(LEN(tbl_SeqLib[[#This Row],[PCR '[DNA'] (ng / µl)]])&gt;0,MAX(tbl_SeqLib[PCR prodct (µl) to add (exact)]),"")</f>
        <v/>
      </c>
      <c r="U91" s="58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8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59"/>
      <c r="X91" s="58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1" s="60" t="str">
        <f>IF(ISBLANK(tbl_SeqLib[[#This Row],[sWGA Identifier]]),"",CONCATENATE(exp_id,"_",tbl_SeqLib[[#This Row],[Well]]))</f>
        <v/>
      </c>
    </row>
    <row r="92" spans="1:25" ht="15.75" customHeight="1" x14ac:dyDescent="0.25">
      <c r="A92" s="61">
        <v>90</v>
      </c>
      <c r="B92" s="46" t="str">
        <f>RIGHT(tbl_SeqLib[[#This Row],[Well]],LEN(tbl_SeqLib[[#This Row],[Well]])-1)</f>
        <v>12</v>
      </c>
      <c r="C92" s="45" t="s">
        <v>266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267</v>
      </c>
      <c r="L92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2" s="44" t="str">
        <f>IF(LEN(tbl_SeqLib[[#This Row],[PCR '[DNA'] (ng / µl)]])&gt;0,ROUNDUP(_xlfn.MINIFS(tbl_SeqLib[PCR prodct (µl) to add (exact)],tbl_SeqLib[Column],tbl_SeqLib[[#This Row],[Column]]),1),"")</f>
        <v/>
      </c>
      <c r="N92" s="44" t="str">
        <f>IF(LEN(tbl_SeqLib[[#This Row],[PCR '[DNA'] (ng / µl)]])&gt;0,ROUNDDOWN(_xlfn.MAXIFS(tbl_SeqLib[PCR prodct (µl) to add (exact)],tbl_SeqLib[Column],tbl_SeqLib[[#This Row],[Column]]),1),"")</f>
        <v/>
      </c>
      <c r="O92" s="44" t="str">
        <f>IF(LEN(tbl_SeqLib[[#This Row],[PCR '[DNA'] (ng / µl)]])&gt;0,ROUNDUP(AVERAGEIFS(tbl_SeqLib[PCR prodct (µl) to add (exact)],tbl_SeqLib[Column],tbl_SeqLib[[#This Row],[Column]]),1),"")</f>
        <v/>
      </c>
      <c r="P92" s="44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4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4" t="str">
        <f>IF(LEN(tbl_SeqLib[[#This Row],[Max vol for col]])=0,"",tbl_SeqLib[[#This Row],[Max vol for col]])</f>
        <v/>
      </c>
      <c r="S92" s="44" t="str">
        <f>IF(LEN(tbl_SeqLib[[#This Row],[PCR '[DNA'] (ng / µl)]])&gt;0,AVERAGE(tbl_SeqLib[PCR prodct (µl) to add (exact)]),"")</f>
        <v/>
      </c>
      <c r="T92" s="44" t="str">
        <f>IF(LEN(tbl_SeqLib[[#This Row],[PCR '[DNA'] (ng / µl)]])&gt;0,MAX(tbl_SeqLib[PCR prodct (µl) to add (exact)]),"")</f>
        <v/>
      </c>
      <c r="U92" s="44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48"/>
      <c r="X92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2" s="62" t="str">
        <f>IF(ISBLANK(tbl_SeqLib[[#This Row],[sWGA Identifier]]),"",CONCATENATE(exp_id,"_",tbl_SeqLib[[#This Row],[Well]]))</f>
        <v/>
      </c>
    </row>
    <row r="93" spans="1:25" ht="15.75" customHeight="1" x14ac:dyDescent="0.25">
      <c r="A93" s="61">
        <v>91</v>
      </c>
      <c r="B93" s="46" t="str">
        <f>RIGHT(tbl_SeqLib[[#This Row],[Well]],LEN(tbl_SeqLib[[#This Row],[Well]])-1)</f>
        <v>12</v>
      </c>
      <c r="C93" s="45" t="s">
        <v>268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269</v>
      </c>
      <c r="L93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3" s="44" t="str">
        <f>IF(LEN(tbl_SeqLib[[#This Row],[PCR '[DNA'] (ng / µl)]])&gt;0,ROUNDUP(_xlfn.MINIFS(tbl_SeqLib[PCR prodct (µl) to add (exact)],tbl_SeqLib[Column],tbl_SeqLib[[#This Row],[Column]]),1),"")</f>
        <v/>
      </c>
      <c r="N93" s="44" t="str">
        <f>IF(LEN(tbl_SeqLib[[#This Row],[PCR '[DNA'] (ng / µl)]])&gt;0,ROUNDDOWN(_xlfn.MAXIFS(tbl_SeqLib[PCR prodct (µl) to add (exact)],tbl_SeqLib[Column],tbl_SeqLib[[#This Row],[Column]]),1),"")</f>
        <v/>
      </c>
      <c r="O93" s="44" t="str">
        <f>IF(LEN(tbl_SeqLib[[#This Row],[PCR '[DNA'] (ng / µl)]])&gt;0,ROUNDUP(AVERAGEIFS(tbl_SeqLib[PCR prodct (µl) to add (exact)],tbl_SeqLib[Column],tbl_SeqLib[[#This Row],[Column]]),1),"")</f>
        <v/>
      </c>
      <c r="P93" s="44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4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4" t="str">
        <f>IF(LEN(tbl_SeqLib[[#This Row],[Max vol for col]])=0,"",tbl_SeqLib[[#This Row],[Max vol for col]])</f>
        <v/>
      </c>
      <c r="S93" s="44" t="str">
        <f>IF(LEN(tbl_SeqLib[[#This Row],[PCR '[DNA'] (ng / µl)]])&gt;0,AVERAGE(tbl_SeqLib[PCR prodct (µl) to add (exact)]),"")</f>
        <v/>
      </c>
      <c r="T93" s="44" t="str">
        <f>IF(LEN(tbl_SeqLib[[#This Row],[PCR '[DNA'] (ng / µl)]])&gt;0,MAX(tbl_SeqLib[PCR prodct (µl) to add (exact)]),"")</f>
        <v/>
      </c>
      <c r="U93" s="44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48"/>
      <c r="X93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3" s="62" t="str">
        <f>IF(ISBLANK(tbl_SeqLib[[#This Row],[sWGA Identifier]]),"",CONCATENATE(exp_id,"_",tbl_SeqLib[[#This Row],[Well]]))</f>
        <v/>
      </c>
    </row>
    <row r="94" spans="1:25" ht="15.75" customHeight="1" x14ac:dyDescent="0.25">
      <c r="A94" s="61">
        <v>92</v>
      </c>
      <c r="B94" s="46" t="str">
        <f>RIGHT(tbl_SeqLib[[#This Row],[Well]],LEN(tbl_SeqLib[[#This Row],[Well]])-1)</f>
        <v>12</v>
      </c>
      <c r="C94" s="45" t="s">
        <v>270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271</v>
      </c>
      <c r="L94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4" s="44" t="str">
        <f>IF(LEN(tbl_SeqLib[[#This Row],[PCR '[DNA'] (ng / µl)]])&gt;0,ROUNDUP(_xlfn.MINIFS(tbl_SeqLib[PCR prodct (µl) to add (exact)],tbl_SeqLib[Column],tbl_SeqLib[[#This Row],[Column]]),1),"")</f>
        <v/>
      </c>
      <c r="N94" s="44" t="str">
        <f>IF(LEN(tbl_SeqLib[[#This Row],[PCR '[DNA'] (ng / µl)]])&gt;0,ROUNDDOWN(_xlfn.MAXIFS(tbl_SeqLib[PCR prodct (µl) to add (exact)],tbl_SeqLib[Column],tbl_SeqLib[[#This Row],[Column]]),1),"")</f>
        <v/>
      </c>
      <c r="O94" s="44" t="str">
        <f>IF(LEN(tbl_SeqLib[[#This Row],[PCR '[DNA'] (ng / µl)]])&gt;0,ROUNDUP(AVERAGEIFS(tbl_SeqLib[PCR prodct (µl) to add (exact)],tbl_SeqLib[Column],tbl_SeqLib[[#This Row],[Column]]),1),"")</f>
        <v/>
      </c>
      <c r="P94" s="44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4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4" t="str">
        <f>IF(LEN(tbl_SeqLib[[#This Row],[Max vol for col]])=0,"",tbl_SeqLib[[#This Row],[Max vol for col]])</f>
        <v/>
      </c>
      <c r="S94" s="44" t="str">
        <f>IF(LEN(tbl_SeqLib[[#This Row],[PCR '[DNA'] (ng / µl)]])&gt;0,AVERAGE(tbl_SeqLib[PCR prodct (µl) to add (exact)]),"")</f>
        <v/>
      </c>
      <c r="T94" s="44" t="str">
        <f>IF(LEN(tbl_SeqLib[[#This Row],[PCR '[DNA'] (ng / µl)]])&gt;0,MAX(tbl_SeqLib[PCR prodct (µl) to add (exact)]),"")</f>
        <v/>
      </c>
      <c r="U94" s="44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48"/>
      <c r="X94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4" s="62" t="str">
        <f>IF(ISBLANK(tbl_SeqLib[[#This Row],[sWGA Identifier]]),"",CONCATENATE(exp_id,"_",tbl_SeqLib[[#This Row],[Well]]))</f>
        <v/>
      </c>
    </row>
    <row r="95" spans="1:25" ht="15.75" customHeight="1" x14ac:dyDescent="0.25">
      <c r="A95" s="61">
        <v>93</v>
      </c>
      <c r="B95" s="46" t="str">
        <f>RIGHT(tbl_SeqLib[[#This Row],[Well]],LEN(tbl_SeqLib[[#This Row],[Well]])-1)</f>
        <v>12</v>
      </c>
      <c r="C95" s="45" t="s">
        <v>272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273</v>
      </c>
      <c r="L95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5" s="44" t="str">
        <f>IF(LEN(tbl_SeqLib[[#This Row],[PCR '[DNA'] (ng / µl)]])&gt;0,ROUNDUP(_xlfn.MINIFS(tbl_SeqLib[PCR prodct (µl) to add (exact)],tbl_SeqLib[Column],tbl_SeqLib[[#This Row],[Column]]),1),"")</f>
        <v/>
      </c>
      <c r="N95" s="44" t="str">
        <f>IF(LEN(tbl_SeqLib[[#This Row],[PCR '[DNA'] (ng / µl)]])&gt;0,ROUNDDOWN(_xlfn.MAXIFS(tbl_SeqLib[PCR prodct (µl) to add (exact)],tbl_SeqLib[Column],tbl_SeqLib[[#This Row],[Column]]),1),"")</f>
        <v/>
      </c>
      <c r="O95" s="44" t="str">
        <f>IF(LEN(tbl_SeqLib[[#This Row],[PCR '[DNA'] (ng / µl)]])&gt;0,ROUNDUP(AVERAGEIFS(tbl_SeqLib[PCR prodct (µl) to add (exact)],tbl_SeqLib[Column],tbl_SeqLib[[#This Row],[Column]]),1),"")</f>
        <v/>
      </c>
      <c r="P95" s="44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4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4" t="str">
        <f>IF(LEN(tbl_SeqLib[[#This Row],[Max vol for col]])=0,"",tbl_SeqLib[[#This Row],[Max vol for col]])</f>
        <v/>
      </c>
      <c r="S95" s="44" t="str">
        <f>IF(LEN(tbl_SeqLib[[#This Row],[PCR '[DNA'] (ng / µl)]])&gt;0,AVERAGE(tbl_SeqLib[PCR prodct (µl) to add (exact)]),"")</f>
        <v/>
      </c>
      <c r="T95" s="44" t="str">
        <f>IF(LEN(tbl_SeqLib[[#This Row],[PCR '[DNA'] (ng / µl)]])&gt;0,MAX(tbl_SeqLib[PCR prodct (µl) to add (exact)]),"")</f>
        <v/>
      </c>
      <c r="U95" s="44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48"/>
      <c r="X95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5" s="62" t="str">
        <f>IF(ISBLANK(tbl_SeqLib[[#This Row],[sWGA Identifier]]),"",CONCATENATE(exp_id,"_",tbl_SeqLib[[#This Row],[Well]]))</f>
        <v/>
      </c>
    </row>
    <row r="96" spans="1:25" ht="15.75" customHeight="1" x14ac:dyDescent="0.25">
      <c r="A96" s="61">
        <v>94</v>
      </c>
      <c r="B96" s="46" t="str">
        <f>RIGHT(tbl_SeqLib[[#This Row],[Well]],LEN(tbl_SeqLib[[#This Row],[Well]])-1)</f>
        <v>12</v>
      </c>
      <c r="C96" s="45" t="s">
        <v>274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275</v>
      </c>
      <c r="L96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6" s="44" t="str">
        <f>IF(LEN(tbl_SeqLib[[#This Row],[PCR '[DNA'] (ng / µl)]])&gt;0,ROUNDUP(_xlfn.MINIFS(tbl_SeqLib[PCR prodct (µl) to add (exact)],tbl_SeqLib[Column],tbl_SeqLib[[#This Row],[Column]]),1),"")</f>
        <v/>
      </c>
      <c r="N96" s="44" t="str">
        <f>IF(LEN(tbl_SeqLib[[#This Row],[PCR '[DNA'] (ng / µl)]])&gt;0,ROUNDDOWN(_xlfn.MAXIFS(tbl_SeqLib[PCR prodct (µl) to add (exact)],tbl_SeqLib[Column],tbl_SeqLib[[#This Row],[Column]]),1),"")</f>
        <v/>
      </c>
      <c r="O96" s="44" t="str">
        <f>IF(LEN(tbl_SeqLib[[#This Row],[PCR '[DNA'] (ng / µl)]])&gt;0,ROUNDUP(AVERAGEIFS(tbl_SeqLib[PCR prodct (µl) to add (exact)],tbl_SeqLib[Column],tbl_SeqLib[[#This Row],[Column]]),1),"")</f>
        <v/>
      </c>
      <c r="P96" s="44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4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4" t="str">
        <f>IF(LEN(tbl_SeqLib[[#This Row],[Max vol for col]])=0,"",tbl_SeqLib[[#This Row],[Max vol for col]])</f>
        <v/>
      </c>
      <c r="S96" s="44" t="str">
        <f>IF(LEN(tbl_SeqLib[[#This Row],[PCR '[DNA'] (ng / µl)]])&gt;0,AVERAGE(tbl_SeqLib[PCR prodct (µl) to add (exact)]),"")</f>
        <v/>
      </c>
      <c r="T96" s="44" t="str">
        <f>IF(LEN(tbl_SeqLib[[#This Row],[PCR '[DNA'] (ng / µl)]])&gt;0,MAX(tbl_SeqLib[PCR prodct (µl) to add (exact)]),"")</f>
        <v/>
      </c>
      <c r="U96" s="44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48"/>
      <c r="X96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6" s="62" t="str">
        <f>IF(ISBLANK(tbl_SeqLib[[#This Row],[sWGA Identifier]]),"",CONCATENATE(exp_id,"_",tbl_SeqLib[[#This Row],[Well]]))</f>
        <v/>
      </c>
    </row>
    <row r="97" spans="1:25" ht="15.75" customHeight="1" x14ac:dyDescent="0.25">
      <c r="A97" s="61">
        <v>95</v>
      </c>
      <c r="B97" s="46" t="str">
        <f>RIGHT(tbl_SeqLib[[#This Row],[Well]],LEN(tbl_SeqLib[[#This Row],[Well]])-1)</f>
        <v>12</v>
      </c>
      <c r="C97" s="45" t="s">
        <v>276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277</v>
      </c>
      <c r="L97" s="44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7" s="44" t="str">
        <f>IF(LEN(tbl_SeqLib[[#This Row],[PCR '[DNA'] (ng / µl)]])&gt;0,ROUNDUP(_xlfn.MINIFS(tbl_SeqLib[PCR prodct (µl) to add (exact)],tbl_SeqLib[Column],tbl_SeqLib[[#This Row],[Column]]),1),"")</f>
        <v/>
      </c>
      <c r="N97" s="44" t="str">
        <f>IF(LEN(tbl_SeqLib[[#This Row],[PCR '[DNA'] (ng / µl)]])&gt;0,ROUNDDOWN(_xlfn.MAXIFS(tbl_SeqLib[PCR prodct (µl) to add (exact)],tbl_SeqLib[Column],tbl_SeqLib[[#This Row],[Column]]),1),"")</f>
        <v/>
      </c>
      <c r="O97" s="44" t="str">
        <f>IF(LEN(tbl_SeqLib[[#This Row],[PCR '[DNA'] (ng / µl)]])&gt;0,ROUNDUP(AVERAGEIFS(tbl_SeqLib[PCR prodct (µl) to add (exact)],tbl_SeqLib[Column],tbl_SeqLib[[#This Row],[Column]]),1),"")</f>
        <v/>
      </c>
      <c r="P97" s="44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4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4" t="str">
        <f>IF(LEN(tbl_SeqLib[[#This Row],[Max vol for col]])=0,"",tbl_SeqLib[[#This Row],[Max vol for col]])</f>
        <v/>
      </c>
      <c r="S97" s="44" t="str">
        <f>IF(LEN(tbl_SeqLib[[#This Row],[PCR '[DNA'] (ng / µl)]])&gt;0,AVERAGE(tbl_SeqLib[PCR prodct (µl) to add (exact)]),"")</f>
        <v/>
      </c>
      <c r="T97" s="44" t="str">
        <f>IF(LEN(tbl_SeqLib[[#This Row],[PCR '[DNA'] (ng / µl)]])&gt;0,MAX(tbl_SeqLib[PCR prodct (µl) to add (exact)]),"")</f>
        <v/>
      </c>
      <c r="U97" s="44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48"/>
      <c r="X97" s="4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7" s="62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63">
        <v>96</v>
      </c>
      <c r="B98" s="64" t="str">
        <f>RIGHT(tbl_SeqLib[[#This Row],[Well]],LEN(tbl_SeqLib[[#This Row],[Well]])-1)</f>
        <v>12</v>
      </c>
      <c r="C98" s="73" t="s">
        <v>278</v>
      </c>
      <c r="D98" s="65"/>
      <c r="E98" s="66"/>
      <c r="F98" s="67"/>
      <c r="G98" s="67"/>
      <c r="H98" s="67"/>
      <c r="I98" s="67"/>
      <c r="J9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9" t="s">
        <v>279</v>
      </c>
      <c r="L98" s="70" t="str">
        <f>IF(LEN(tbl_SeqLib[[#This Row],[PCR '[DNA'] (ng / µl)]])=0,"",IF(endrepair_targetmass/tbl_SeqLib[[#This Row],[PCR '[DNA'] (ng / µl)]]&gt;endrepair_maxvol,endrepair_maxvol,ROUNDUP(SUM(endrepair_targetmass/tbl_SeqLib[[#This Row],[PCR '[DNA'] (ng / µl)]]),1)))</f>
        <v/>
      </c>
      <c r="M98" s="70" t="str">
        <f>IF(LEN(tbl_SeqLib[[#This Row],[PCR '[DNA'] (ng / µl)]])&gt;0,ROUNDUP(_xlfn.MINIFS(tbl_SeqLib[PCR prodct (µl) to add (exact)],tbl_SeqLib[Column],tbl_SeqLib[[#This Row],[Column]]),1),"")</f>
        <v/>
      </c>
      <c r="N98" s="70" t="str">
        <f>IF(LEN(tbl_SeqLib[[#This Row],[PCR '[DNA'] (ng / µl)]])&gt;0,ROUNDDOWN(_xlfn.MAXIFS(tbl_SeqLib[PCR prodct (µl) to add (exact)],tbl_SeqLib[Column],tbl_SeqLib[[#This Row],[Column]]),1),"")</f>
        <v/>
      </c>
      <c r="O98" s="70" t="str">
        <f>IF(LEN(tbl_SeqLib[[#This Row],[PCR '[DNA'] (ng / µl)]])&gt;0,ROUNDUP(AVERAGEIFS(tbl_SeqLib[PCR prodct (µl) to add (exact)],tbl_SeqLib[Column],tbl_SeqLib[[#This Row],[Column]]),1),"")</f>
        <v/>
      </c>
      <c r="P98" s="70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70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70" t="str">
        <f>IF(LEN(tbl_SeqLib[[#This Row],[Max vol for col]])=0,"",tbl_SeqLib[[#This Row],[Max vol for col]])</f>
        <v/>
      </c>
      <c r="S98" s="70" t="str">
        <f>IF(LEN(tbl_SeqLib[[#This Row],[PCR '[DNA'] (ng / µl)]])&gt;0,AVERAGE(tbl_SeqLib[PCR prodct (µl) to add (exact)]),"")</f>
        <v/>
      </c>
      <c r="T98" s="70" t="str">
        <f>IF(LEN(tbl_SeqLib[[#This Row],[PCR '[DNA'] (ng / µl)]])&gt;0,MAX(tbl_SeqLib[PCR prodct (µl) to add (exact)]),"")</f>
        <v/>
      </c>
      <c r="U98" s="70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70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71"/>
      <c r="X98" s="70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Y98" s="72" t="str">
        <f>IF(ISBLANK(tbl_SeqLib[[#This Row],[sWGA Identifier]]),"",CONCATENATE(exp_id,"_",tbl_SeqLib[[#This Row],[Well]]))</f>
        <v/>
      </c>
    </row>
    <row r="99" spans="1:25" s="23" customFormat="1" x14ac:dyDescent="0.25">
      <c r="A99" s="22"/>
      <c r="B99" s="22"/>
      <c r="C99" s="22"/>
      <c r="D99" s="22"/>
      <c r="E99" s="22"/>
      <c r="F99" s="22"/>
      <c r="G99" s="22"/>
    </row>
    <row r="100" spans="1:25" x14ac:dyDescent="0.25">
      <c r="A100" s="3"/>
      <c r="B100" s="3"/>
      <c r="C100" s="3"/>
      <c r="D100" s="3"/>
      <c r="F100" s="3"/>
      <c r="G100" s="3"/>
    </row>
    <row r="101" spans="1:25" x14ac:dyDescent="0.25">
      <c r="A101" s="3"/>
      <c r="B101" s="3"/>
      <c r="C101" s="3"/>
      <c r="D101" s="3"/>
      <c r="F101" s="3"/>
      <c r="G101" s="3"/>
    </row>
    <row r="102" spans="1:25" x14ac:dyDescent="0.25">
      <c r="A102" s="3"/>
      <c r="B102" s="3"/>
      <c r="C102" s="3"/>
      <c r="D102" s="3"/>
      <c r="F102" s="3"/>
      <c r="G102" s="3"/>
    </row>
    <row r="103" spans="1:25" x14ac:dyDescent="0.25">
      <c r="A103" s="3"/>
      <c r="B103" s="3"/>
      <c r="C103" s="3"/>
      <c r="D103" s="3"/>
      <c r="F103" s="3"/>
      <c r="G103" s="3"/>
    </row>
    <row r="104" spans="1:25" x14ac:dyDescent="0.25">
      <c r="A104" s="3"/>
      <c r="B104" s="3"/>
      <c r="C104" s="3"/>
      <c r="D104" s="3"/>
      <c r="F104" s="3"/>
      <c r="G104" s="3"/>
    </row>
    <row r="105" spans="1:25" x14ac:dyDescent="0.25">
      <c r="A105" s="3"/>
      <c r="B105" s="3"/>
      <c r="C105" s="3"/>
      <c r="D105" s="3"/>
      <c r="F105" s="3"/>
      <c r="G105" s="3"/>
    </row>
    <row r="106" spans="1:25" x14ac:dyDescent="0.25">
      <c r="A106" s="3"/>
      <c r="B106" s="3"/>
      <c r="C106" s="3"/>
      <c r="D106" s="3"/>
      <c r="F106" s="3"/>
      <c r="G106" s="3"/>
    </row>
    <row r="107" spans="1:25" x14ac:dyDescent="0.25">
      <c r="A107" s="3"/>
      <c r="B107" s="3"/>
      <c r="C107" s="3"/>
      <c r="D107" s="3"/>
      <c r="F107" s="3"/>
      <c r="G107" s="3"/>
    </row>
    <row r="108" spans="1:25" x14ac:dyDescent="0.25">
      <c r="A108" s="3"/>
      <c r="B108" s="3"/>
      <c r="C108" s="3"/>
      <c r="D108" s="3"/>
      <c r="F108" s="3"/>
      <c r="G108" s="3"/>
    </row>
    <row r="109" spans="1:25" x14ac:dyDescent="0.25">
      <c r="A109" s="3"/>
      <c r="B109" s="3"/>
      <c r="C109" s="3"/>
      <c r="D109" s="3"/>
      <c r="F109" s="3"/>
      <c r="G109" s="3"/>
    </row>
    <row r="110" spans="1:25" x14ac:dyDescent="0.25">
      <c r="A110" s="3"/>
      <c r="B110" s="3"/>
      <c r="C110" s="3"/>
      <c r="D110" s="3"/>
      <c r="F110" s="3"/>
      <c r="G110" s="3"/>
    </row>
    <row r="111" spans="1:25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zoomScale="160" zoomScaleNormal="160" workbookViewId="0">
      <selection activeCell="H3" sqref="H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80" t="s">
        <v>286</v>
      </c>
      <c r="C1" s="24"/>
      <c r="D1" s="24"/>
      <c r="E1" s="80" t="s">
        <v>287</v>
      </c>
      <c r="F1" s="80"/>
      <c r="H1" s="80" t="s">
        <v>288</v>
      </c>
    </row>
    <row r="2" spans="1:16" ht="16.5" thickBot="1" x14ac:dyDescent="0.3">
      <c r="A2" s="81" t="s">
        <v>289</v>
      </c>
      <c r="B2" s="82"/>
      <c r="C2" s="82"/>
      <c r="E2" s="82" t="s">
        <v>290</v>
      </c>
      <c r="F2" s="83"/>
      <c r="H2" s="84" t="s">
        <v>291</v>
      </c>
      <c r="I2" s="84" t="s">
        <v>292</v>
      </c>
      <c r="K2" s="84" t="s">
        <v>293</v>
      </c>
    </row>
    <row r="3" spans="1:16" x14ac:dyDescent="0.25">
      <c r="A3" s="15" t="s">
        <v>295</v>
      </c>
      <c r="B3" s="47">
        <v>10</v>
      </c>
      <c r="C3" t="s">
        <v>296</v>
      </c>
      <c r="D3" s="24"/>
      <c r="E3" t="s">
        <v>294</v>
      </c>
      <c r="H3" s="35" t="s">
        <v>399</v>
      </c>
      <c r="I3" s="35" t="s">
        <v>400</v>
      </c>
      <c r="K3" s="35" t="s">
        <v>403</v>
      </c>
    </row>
    <row r="4" spans="1:16" x14ac:dyDescent="0.25">
      <c r="A4" s="15" t="s">
        <v>298</v>
      </c>
      <c r="B4" s="47">
        <f>IF(adaptlig_rxn_vol=100,65,30)</f>
        <v>30</v>
      </c>
      <c r="C4" t="s">
        <v>296</v>
      </c>
      <c r="D4" s="24"/>
      <c r="E4" t="s">
        <v>297</v>
      </c>
      <c r="H4" s="35" t="s">
        <v>416</v>
      </c>
      <c r="I4" s="35" t="s">
        <v>401</v>
      </c>
      <c r="K4" s="35" t="s">
        <v>404</v>
      </c>
    </row>
    <row r="5" spans="1:16" x14ac:dyDescent="0.25">
      <c r="A5" s="15" t="s">
        <v>301</v>
      </c>
      <c r="B5" s="47">
        <v>12</v>
      </c>
      <c r="C5" t="s">
        <v>296</v>
      </c>
      <c r="H5" s="35" t="s">
        <v>417</v>
      </c>
      <c r="I5" s="35" t="s">
        <v>402</v>
      </c>
      <c r="K5" s="35" t="s">
        <v>405</v>
      </c>
    </row>
    <row r="6" spans="1:16" ht="16.5" thickBot="1" x14ac:dyDescent="0.3">
      <c r="A6" s="15" t="s">
        <v>372</v>
      </c>
      <c r="B6" s="49" t="s">
        <v>376</v>
      </c>
      <c r="C6" t="s">
        <v>398</v>
      </c>
      <c r="E6" s="82" t="s">
        <v>343</v>
      </c>
      <c r="F6" s="83"/>
      <c r="H6" s="35"/>
      <c r="I6" s="35"/>
      <c r="K6" s="35"/>
    </row>
    <row r="7" spans="1:16" x14ac:dyDescent="0.25">
      <c r="E7">
        <v>100</v>
      </c>
      <c r="H7" s="35"/>
      <c r="I7" s="35"/>
      <c r="K7" s="35"/>
    </row>
    <row r="8" spans="1:16" ht="16.5" thickBot="1" x14ac:dyDescent="0.3">
      <c r="A8" s="81" t="s">
        <v>304</v>
      </c>
      <c r="B8" s="82"/>
      <c r="C8" s="82"/>
      <c r="E8">
        <v>50</v>
      </c>
      <c r="H8" s="35"/>
      <c r="I8" s="35"/>
      <c r="K8" s="35"/>
    </row>
    <row r="9" spans="1:16" x14ac:dyDescent="0.25">
      <c r="A9" s="15" t="s">
        <v>306</v>
      </c>
      <c r="B9" t="s">
        <v>307</v>
      </c>
      <c r="H9" s="35"/>
      <c r="I9" s="35"/>
      <c r="K9" s="35"/>
    </row>
    <row r="10" spans="1:16" ht="16.5" thickBot="1" x14ac:dyDescent="0.3">
      <c r="A10" s="15" t="s">
        <v>308</v>
      </c>
      <c r="B10">
        <v>6</v>
      </c>
      <c r="E10" s="82" t="s">
        <v>360</v>
      </c>
      <c r="F10" s="83"/>
      <c r="H10" s="85" t="s">
        <v>299</v>
      </c>
    </row>
    <row r="11" spans="1:16" x14ac:dyDescent="0.25">
      <c r="E11" t="s">
        <v>61</v>
      </c>
      <c r="H11" s="85" t="s">
        <v>300</v>
      </c>
    </row>
    <row r="12" spans="1:16" ht="16.5" thickBot="1" x14ac:dyDescent="0.3">
      <c r="A12" s="81" t="s">
        <v>339</v>
      </c>
      <c r="E12" t="s">
        <v>361</v>
      </c>
      <c r="H12" s="85" t="s">
        <v>302</v>
      </c>
      <c r="M12" s="24"/>
      <c r="N12" s="24"/>
      <c r="O12" s="24"/>
      <c r="P12" s="24"/>
    </row>
    <row r="13" spans="1:16" x14ac:dyDescent="0.25">
      <c r="A13" t="s">
        <v>388</v>
      </c>
      <c r="E13" t="s">
        <v>362</v>
      </c>
      <c r="H13" s="85" t="s">
        <v>303</v>
      </c>
    </row>
    <row r="14" spans="1:16" x14ac:dyDescent="0.25">
      <c r="A14" t="s">
        <v>415</v>
      </c>
      <c r="E14" t="s">
        <v>363</v>
      </c>
      <c r="H14" s="85" t="s">
        <v>305</v>
      </c>
    </row>
    <row r="15" spans="1:16" x14ac:dyDescent="0.25">
      <c r="E15" s="15" t="s">
        <v>364</v>
      </c>
      <c r="F15" s="15"/>
    </row>
    <row r="17" spans="5:9" ht="16.5" thickBot="1" x14ac:dyDescent="0.3">
      <c r="E17" s="82" t="s">
        <v>365</v>
      </c>
      <c r="F17" s="83"/>
    </row>
    <row r="18" spans="5:9" x14ac:dyDescent="0.25">
      <c r="E18" t="s">
        <v>366</v>
      </c>
    </row>
    <row r="19" spans="5:9" x14ac:dyDescent="0.25">
      <c r="E19" t="s">
        <v>67</v>
      </c>
      <c r="G19" s="15"/>
    </row>
    <row r="21" spans="5:9" ht="16.5" thickBot="1" x14ac:dyDescent="0.3">
      <c r="E21" s="86" t="s">
        <v>389</v>
      </c>
      <c r="F21" s="83"/>
    </row>
    <row r="22" spans="5:9" x14ac:dyDescent="0.25">
      <c r="E22" s="83" t="s">
        <v>390</v>
      </c>
      <c r="F22" s="83" t="s">
        <v>289</v>
      </c>
    </row>
    <row r="23" spans="5:9" x14ac:dyDescent="0.25">
      <c r="E23" t="s">
        <v>373</v>
      </c>
      <c r="F23" t="s">
        <v>391</v>
      </c>
    </row>
    <row r="24" spans="5:9" x14ac:dyDescent="0.25">
      <c r="E24" t="s">
        <v>376</v>
      </c>
      <c r="F24" t="s">
        <v>392</v>
      </c>
      <c r="H24" s="15"/>
    </row>
    <row r="25" spans="5:9" x14ac:dyDescent="0.25">
      <c r="E25" t="s">
        <v>374</v>
      </c>
      <c r="F25" t="s">
        <v>393</v>
      </c>
      <c r="I25" s="15"/>
    </row>
    <row r="26" spans="5:9" x14ac:dyDescent="0.25">
      <c r="E26" t="s">
        <v>375</v>
      </c>
      <c r="F26" t="s">
        <v>394</v>
      </c>
    </row>
    <row r="27" spans="5:9" x14ac:dyDescent="0.25">
      <c r="E27" t="s">
        <v>383</v>
      </c>
      <c r="F27" t="s">
        <v>395</v>
      </c>
    </row>
    <row r="28" spans="5:9" x14ac:dyDescent="0.25">
      <c r="E28" t="s">
        <v>382</v>
      </c>
      <c r="F28" t="s">
        <v>396</v>
      </c>
    </row>
    <row r="29" spans="5:9" x14ac:dyDescent="0.25">
      <c r="E29" t="s">
        <v>386</v>
      </c>
      <c r="F29" t="s">
        <v>397</v>
      </c>
    </row>
    <row r="32" spans="5:9" ht="16.5" thickBot="1" x14ac:dyDescent="0.3">
      <c r="E32" s="82" t="s">
        <v>407</v>
      </c>
      <c r="F32" s="83"/>
    </row>
    <row r="33" spans="5:5" x14ac:dyDescent="0.25">
      <c r="E33" t="s">
        <v>412</v>
      </c>
    </row>
    <row r="34" spans="5:5" x14ac:dyDescent="0.25">
      <c r="E34" t="s">
        <v>411</v>
      </c>
    </row>
  </sheetData>
  <sheetProtection sheet="1" objects="1" scenarios="1" selectLockedCells="1"/>
  <dataValidations count="1">
    <dataValidation type="list" allowBlank="1" showInputMessage="1" showErrorMessage="1" sqref="B6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345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352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346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347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280</v>
      </c>
      <c r="B6" s="38" t="s">
        <v>348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281</v>
      </c>
      <c r="B7" s="38" t="s">
        <v>282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283</v>
      </c>
      <c r="B8" s="38" t="s">
        <v>349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284</v>
      </c>
      <c r="B9" s="38" t="s">
        <v>356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285</v>
      </c>
      <c r="B10" s="38" t="s">
        <v>355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351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353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359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358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357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350</v>
      </c>
    </row>
    <row r="20" spans="1:9" ht="31.5" x14ac:dyDescent="0.5">
      <c r="A20" s="37" t="s">
        <v>354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309</v>
      </c>
      <c r="B1" s="15" t="s">
        <v>310</v>
      </c>
      <c r="C1" s="15" t="s">
        <v>311</v>
      </c>
      <c r="D1" s="15" t="s">
        <v>312</v>
      </c>
      <c r="E1" s="15" t="s">
        <v>313</v>
      </c>
      <c r="F1" s="15" t="s">
        <v>314</v>
      </c>
      <c r="G1" s="15" t="s">
        <v>315</v>
      </c>
      <c r="H1" s="15" t="s">
        <v>316</v>
      </c>
      <c r="I1" s="15" t="s">
        <v>317</v>
      </c>
      <c r="J1" s="15" t="s">
        <v>318</v>
      </c>
      <c r="K1" s="15" t="s">
        <v>319</v>
      </c>
      <c r="L1" s="15" t="s">
        <v>320</v>
      </c>
      <c r="M1" s="15" t="s">
        <v>321</v>
      </c>
      <c r="N1" s="15" t="s">
        <v>414</v>
      </c>
      <c r="O1" s="15" t="s">
        <v>322</v>
      </c>
      <c r="P1" s="15" t="s">
        <v>323</v>
      </c>
      <c r="Q1" s="15" t="s">
        <v>324</v>
      </c>
      <c r="R1" s="15" t="s">
        <v>325</v>
      </c>
      <c r="S1" s="15" t="s">
        <v>326</v>
      </c>
      <c r="T1" s="15" t="s">
        <v>327</v>
      </c>
      <c r="U1" s="15" t="s">
        <v>328</v>
      </c>
      <c r="V1" s="15" t="s">
        <v>329</v>
      </c>
      <c r="W1" s="15" t="s">
        <v>330</v>
      </c>
      <c r="X1" s="15" t="s">
        <v>331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6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332</v>
      </c>
      <c r="B1" t="s">
        <v>333</v>
      </c>
      <c r="C1" t="s">
        <v>309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2024-07-31T09:18:55Z</dcterms:modified>
  <dc:language>en-GB</dc:language>
</cp:coreProperties>
</file>