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repos\warehouse\example_data\"/>
    </mc:Choice>
  </mc:AlternateContent>
  <xr:revisionPtr revIDLastSave="0" documentId="13_ncr:1_{A70F6E55-8808-468F-8DF6-48F73A039530}" xr6:coauthVersionLast="47" xr6:coauthVersionMax="47" xr10:uidLastSave="{00000000-0000-0000-0000-000000000000}"/>
  <bookViews>
    <workbookView xWindow="-120" yWindow="-120" windowWidth="34080" windowHeight="22200" tabRatio="500" activeTab="1" xr2:uid="{00000000-000D-0000-FFFF-FFFF00000000}"/>
  </bookViews>
  <sheets>
    <sheet name="Assay" sheetId="1" r:id="rId1"/>
    <sheet name="PCR" sheetId="2" r:id="rId2"/>
    <sheet name="Gel" sheetId="3" r:id="rId3"/>
    <sheet name="Instructions" sheetId="4" r:id="rId4"/>
    <sheet name="reference" sheetId="5" r:id="rId5"/>
    <sheet name="expt_metadata" sheetId="6" r:id="rId6"/>
    <sheet name="rxn_metadata" sheetId="7" r:id="rId7"/>
  </sheets>
  <definedNames>
    <definedName name="exp_assay">Assay!$C$11</definedName>
    <definedName name="exp_date">Assay!$C$2</definedName>
    <definedName name="exp_id">Assay!$C$5</definedName>
    <definedName name="exp_notes">Assay!$C$16</definedName>
    <definedName name="exp_rxns">Assay!$C$15</definedName>
    <definedName name="exp_summary">Assay!$C$9</definedName>
    <definedName name="exp_type">reference!$B$6</definedName>
    <definedName name="exp_user">Assay!$C$3</definedName>
    <definedName name="exp_version">reference!$B$7</definedName>
    <definedName name="pcr_primers">Assay!$C$13</definedName>
    <definedName name="pcr_primersource">Assay!$C$14</definedName>
    <definedName name="pcr_targetpanel">Assay!$C$12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7" i="7" l="1"/>
  <c r="C97" i="7"/>
  <c r="B97" i="7"/>
  <c r="A97" i="7"/>
  <c r="D96" i="7"/>
  <c r="C96" i="7"/>
  <c r="B96" i="7"/>
  <c r="A96" i="7"/>
  <c r="D95" i="7"/>
  <c r="C95" i="7"/>
  <c r="B95" i="7"/>
  <c r="A95" i="7"/>
  <c r="D94" i="7"/>
  <c r="C94" i="7"/>
  <c r="B94" i="7"/>
  <c r="A94" i="7"/>
  <c r="D93" i="7"/>
  <c r="C93" i="7"/>
  <c r="B93" i="7"/>
  <c r="A93" i="7"/>
  <c r="D92" i="7"/>
  <c r="C92" i="7"/>
  <c r="B92" i="7"/>
  <c r="A92" i="7"/>
  <c r="D91" i="7"/>
  <c r="C91" i="7"/>
  <c r="B91" i="7"/>
  <c r="A91" i="7"/>
  <c r="D90" i="7"/>
  <c r="C90" i="7"/>
  <c r="B90" i="7"/>
  <c r="A90" i="7"/>
  <c r="D89" i="7"/>
  <c r="C89" i="7"/>
  <c r="B89" i="7"/>
  <c r="A89" i="7"/>
  <c r="D88" i="7"/>
  <c r="C88" i="7"/>
  <c r="B88" i="7"/>
  <c r="A88" i="7"/>
  <c r="D87" i="7"/>
  <c r="C87" i="7"/>
  <c r="B87" i="7"/>
  <c r="A87" i="7"/>
  <c r="D86" i="7"/>
  <c r="C86" i="7"/>
  <c r="B86" i="7"/>
  <c r="A86" i="7"/>
  <c r="D85" i="7"/>
  <c r="C85" i="7"/>
  <c r="B85" i="7"/>
  <c r="A85" i="7"/>
  <c r="D84" i="7"/>
  <c r="C84" i="7"/>
  <c r="B84" i="7"/>
  <c r="A84" i="7"/>
  <c r="D83" i="7"/>
  <c r="C83" i="7"/>
  <c r="B83" i="7"/>
  <c r="A83" i="7"/>
  <c r="D82" i="7"/>
  <c r="C82" i="7"/>
  <c r="B82" i="7"/>
  <c r="A82" i="7"/>
  <c r="D81" i="7"/>
  <c r="C81" i="7"/>
  <c r="B81" i="7"/>
  <c r="A81" i="7"/>
  <c r="D80" i="7"/>
  <c r="C80" i="7"/>
  <c r="B80" i="7"/>
  <c r="A80" i="7"/>
  <c r="D79" i="7"/>
  <c r="C79" i="7"/>
  <c r="B79" i="7"/>
  <c r="A79" i="7"/>
  <c r="D78" i="7"/>
  <c r="C78" i="7"/>
  <c r="B78" i="7"/>
  <c r="A78" i="7"/>
  <c r="D77" i="7"/>
  <c r="C77" i="7"/>
  <c r="B77" i="7"/>
  <c r="A77" i="7"/>
  <c r="D76" i="7"/>
  <c r="C76" i="7"/>
  <c r="B76" i="7"/>
  <c r="A76" i="7"/>
  <c r="D75" i="7"/>
  <c r="C75" i="7"/>
  <c r="B75" i="7"/>
  <c r="A75" i="7"/>
  <c r="D74" i="7"/>
  <c r="C74" i="7"/>
  <c r="B74" i="7"/>
  <c r="A74" i="7"/>
  <c r="D73" i="7"/>
  <c r="C73" i="7"/>
  <c r="B73" i="7"/>
  <c r="A73" i="7"/>
  <c r="D72" i="7"/>
  <c r="C72" i="7"/>
  <c r="B72" i="7"/>
  <c r="A72" i="7"/>
  <c r="D71" i="7"/>
  <c r="C71" i="7"/>
  <c r="B71" i="7"/>
  <c r="A71" i="7"/>
  <c r="D70" i="7"/>
  <c r="C70" i="7"/>
  <c r="B70" i="7"/>
  <c r="A70" i="7"/>
  <c r="D69" i="7"/>
  <c r="C69" i="7"/>
  <c r="B69" i="7"/>
  <c r="A69" i="7"/>
  <c r="D68" i="7"/>
  <c r="C68" i="7"/>
  <c r="B68" i="7"/>
  <c r="A68" i="7"/>
  <c r="D67" i="7"/>
  <c r="C67" i="7"/>
  <c r="B67" i="7"/>
  <c r="A67" i="7"/>
  <c r="D66" i="7"/>
  <c r="C66" i="7"/>
  <c r="B66" i="7"/>
  <c r="A66" i="7"/>
  <c r="D65" i="7"/>
  <c r="C65" i="7"/>
  <c r="B65" i="7"/>
  <c r="A65" i="7"/>
  <c r="D64" i="7"/>
  <c r="C64" i="7"/>
  <c r="B64" i="7"/>
  <c r="A64" i="7"/>
  <c r="D63" i="7"/>
  <c r="C63" i="7"/>
  <c r="B63" i="7"/>
  <c r="A63" i="7"/>
  <c r="D62" i="7"/>
  <c r="C62" i="7"/>
  <c r="B62" i="7"/>
  <c r="A62" i="7"/>
  <c r="D61" i="7"/>
  <c r="C61" i="7"/>
  <c r="B61" i="7"/>
  <c r="A61" i="7"/>
  <c r="D60" i="7"/>
  <c r="C60" i="7"/>
  <c r="B60" i="7"/>
  <c r="A60" i="7"/>
  <c r="D59" i="7"/>
  <c r="C59" i="7"/>
  <c r="B59" i="7"/>
  <c r="A59" i="7"/>
  <c r="D58" i="7"/>
  <c r="C58" i="7"/>
  <c r="B58" i="7"/>
  <c r="A58" i="7"/>
  <c r="D57" i="7"/>
  <c r="C57" i="7"/>
  <c r="B57" i="7"/>
  <c r="A57" i="7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B23" i="7"/>
  <c r="A23" i="7"/>
  <c r="D22" i="7"/>
  <c r="B22" i="7"/>
  <c r="A22" i="7"/>
  <c r="D21" i="7"/>
  <c r="B21" i="7"/>
  <c r="A21" i="7"/>
  <c r="D20" i="7"/>
  <c r="B20" i="7"/>
  <c r="A20" i="7"/>
  <c r="D19" i="7"/>
  <c r="B19" i="7"/>
  <c r="A19" i="7"/>
  <c r="D18" i="7"/>
  <c r="B18" i="7"/>
  <c r="A18" i="7"/>
  <c r="D17" i="7"/>
  <c r="B17" i="7"/>
  <c r="A17" i="7"/>
  <c r="D16" i="7"/>
  <c r="B16" i="7"/>
  <c r="A16" i="7"/>
  <c r="D15" i="7"/>
  <c r="B15" i="7"/>
  <c r="A15" i="7"/>
  <c r="D14" i="7"/>
  <c r="B14" i="7"/>
  <c r="A14" i="7"/>
  <c r="D13" i="7"/>
  <c r="B13" i="7"/>
  <c r="A13" i="7"/>
  <c r="D12" i="7"/>
  <c r="B12" i="7"/>
  <c r="A12" i="7"/>
  <c r="D11" i="7"/>
  <c r="B11" i="7"/>
  <c r="A11" i="7"/>
  <c r="D10" i="7"/>
  <c r="B10" i="7"/>
  <c r="A10" i="7"/>
  <c r="D9" i="7"/>
  <c r="B9" i="7"/>
  <c r="A9" i="7"/>
  <c r="D8" i="7"/>
  <c r="B8" i="7"/>
  <c r="A8" i="7"/>
  <c r="D7" i="7"/>
  <c r="B7" i="7"/>
  <c r="A7" i="7"/>
  <c r="D6" i="7"/>
  <c r="B6" i="7"/>
  <c r="A6" i="7"/>
  <c r="D5" i="7"/>
  <c r="B5" i="7"/>
  <c r="A5" i="7"/>
  <c r="D4" i="7"/>
  <c r="B4" i="7"/>
  <c r="A4" i="7"/>
  <c r="D3" i="7"/>
  <c r="B3" i="7"/>
  <c r="A3" i="7"/>
  <c r="D2" i="7"/>
  <c r="B2" i="7"/>
  <c r="A2" i="7"/>
  <c r="K2" i="6"/>
  <c r="I2" i="6"/>
  <c r="G2" i="6"/>
  <c r="F2" i="6"/>
  <c r="E2" i="6"/>
  <c r="D2" i="6"/>
  <c r="C2" i="6"/>
  <c r="B2" i="6"/>
  <c r="I98" i="2"/>
  <c r="F97" i="7" s="1"/>
  <c r="F98" i="2"/>
  <c r="E97" i="7" s="1"/>
  <c r="I97" i="2"/>
  <c r="F96" i="7" s="1"/>
  <c r="F97" i="2"/>
  <c r="E96" i="7" s="1"/>
  <c r="I96" i="2"/>
  <c r="F95" i="7" s="1"/>
  <c r="F96" i="2"/>
  <c r="E95" i="7" s="1"/>
  <c r="I95" i="2"/>
  <c r="F94" i="7" s="1"/>
  <c r="F95" i="2"/>
  <c r="E94" i="7" s="1"/>
  <c r="I94" i="2"/>
  <c r="F93" i="7" s="1"/>
  <c r="F94" i="2"/>
  <c r="E93" i="7" s="1"/>
  <c r="I93" i="2"/>
  <c r="F92" i="7" s="1"/>
  <c r="F93" i="2"/>
  <c r="E92" i="7" s="1"/>
  <c r="I92" i="2"/>
  <c r="F91" i="7" s="1"/>
  <c r="F92" i="2"/>
  <c r="E91" i="7" s="1"/>
  <c r="I91" i="2"/>
  <c r="F90" i="7" s="1"/>
  <c r="F91" i="2"/>
  <c r="E90" i="7" s="1"/>
  <c r="I90" i="2"/>
  <c r="F89" i="7" s="1"/>
  <c r="F90" i="2"/>
  <c r="E89" i="7" s="1"/>
  <c r="I89" i="2"/>
  <c r="F88" i="7" s="1"/>
  <c r="F89" i="2"/>
  <c r="E88" i="7" s="1"/>
  <c r="I88" i="2"/>
  <c r="F87" i="7" s="1"/>
  <c r="F88" i="2"/>
  <c r="E87" i="7" s="1"/>
  <c r="I87" i="2"/>
  <c r="F86" i="7" s="1"/>
  <c r="F87" i="2"/>
  <c r="E86" i="7" s="1"/>
  <c r="I86" i="2"/>
  <c r="F85" i="7" s="1"/>
  <c r="F86" i="2"/>
  <c r="E85" i="7" s="1"/>
  <c r="I85" i="2"/>
  <c r="F84" i="7" s="1"/>
  <c r="F85" i="2"/>
  <c r="E84" i="7" s="1"/>
  <c r="I84" i="2"/>
  <c r="F83" i="7" s="1"/>
  <c r="F84" i="2"/>
  <c r="E83" i="7" s="1"/>
  <c r="I83" i="2"/>
  <c r="F82" i="7" s="1"/>
  <c r="F83" i="2"/>
  <c r="E82" i="7" s="1"/>
  <c r="I82" i="2"/>
  <c r="F81" i="7" s="1"/>
  <c r="F82" i="2"/>
  <c r="E81" i="7" s="1"/>
  <c r="I81" i="2"/>
  <c r="F80" i="7" s="1"/>
  <c r="F81" i="2"/>
  <c r="E80" i="7" s="1"/>
  <c r="I80" i="2"/>
  <c r="F79" i="7" s="1"/>
  <c r="F80" i="2"/>
  <c r="E79" i="7" s="1"/>
  <c r="I79" i="2"/>
  <c r="F78" i="7" s="1"/>
  <c r="F79" i="2"/>
  <c r="E78" i="7" s="1"/>
  <c r="I78" i="2"/>
  <c r="F77" i="7" s="1"/>
  <c r="F78" i="2"/>
  <c r="E77" i="7" s="1"/>
  <c r="I77" i="2"/>
  <c r="F76" i="7" s="1"/>
  <c r="F77" i="2"/>
  <c r="E76" i="7" s="1"/>
  <c r="I76" i="2"/>
  <c r="F75" i="7" s="1"/>
  <c r="F76" i="2"/>
  <c r="E75" i="7" s="1"/>
  <c r="I75" i="2"/>
  <c r="F74" i="7" s="1"/>
  <c r="F75" i="2"/>
  <c r="E74" i="7" s="1"/>
  <c r="I74" i="2"/>
  <c r="F73" i="7" s="1"/>
  <c r="F74" i="2"/>
  <c r="E73" i="7" s="1"/>
  <c r="I73" i="2"/>
  <c r="F72" i="7" s="1"/>
  <c r="F73" i="2"/>
  <c r="E72" i="7" s="1"/>
  <c r="I72" i="2"/>
  <c r="F71" i="7" s="1"/>
  <c r="F72" i="2"/>
  <c r="E71" i="7" s="1"/>
  <c r="I71" i="2"/>
  <c r="F70" i="7" s="1"/>
  <c r="F71" i="2"/>
  <c r="E70" i="7" s="1"/>
  <c r="I70" i="2"/>
  <c r="F69" i="7" s="1"/>
  <c r="F70" i="2"/>
  <c r="E69" i="7" s="1"/>
  <c r="I69" i="2"/>
  <c r="F68" i="7" s="1"/>
  <c r="F69" i="2"/>
  <c r="E68" i="7" s="1"/>
  <c r="I68" i="2"/>
  <c r="F67" i="7" s="1"/>
  <c r="F68" i="2"/>
  <c r="E67" i="7" s="1"/>
  <c r="I67" i="2"/>
  <c r="F66" i="7" s="1"/>
  <c r="F67" i="2"/>
  <c r="E66" i="7" s="1"/>
  <c r="I66" i="2"/>
  <c r="F65" i="7" s="1"/>
  <c r="F66" i="2"/>
  <c r="E65" i="7" s="1"/>
  <c r="I65" i="2"/>
  <c r="F64" i="7" s="1"/>
  <c r="F65" i="2"/>
  <c r="E64" i="7" s="1"/>
  <c r="I64" i="2"/>
  <c r="F63" i="7" s="1"/>
  <c r="F64" i="2"/>
  <c r="E63" i="7" s="1"/>
  <c r="I63" i="2"/>
  <c r="F62" i="7" s="1"/>
  <c r="F63" i="2"/>
  <c r="E62" i="7" s="1"/>
  <c r="I62" i="2"/>
  <c r="F61" i="7" s="1"/>
  <c r="F62" i="2"/>
  <c r="E61" i="7" s="1"/>
  <c r="I61" i="2"/>
  <c r="F60" i="7" s="1"/>
  <c r="F61" i="2"/>
  <c r="E60" i="7" s="1"/>
  <c r="I60" i="2"/>
  <c r="F59" i="7" s="1"/>
  <c r="F60" i="2"/>
  <c r="E59" i="7" s="1"/>
  <c r="I59" i="2"/>
  <c r="F58" i="7" s="1"/>
  <c r="F59" i="2"/>
  <c r="E58" i="7" s="1"/>
  <c r="I58" i="2"/>
  <c r="F57" i="7" s="1"/>
  <c r="F58" i="2"/>
  <c r="E57" i="7" s="1"/>
  <c r="I57" i="2"/>
  <c r="F56" i="7" s="1"/>
  <c r="F57" i="2"/>
  <c r="E56" i="7" s="1"/>
  <c r="I56" i="2"/>
  <c r="F55" i="7" s="1"/>
  <c r="F56" i="2"/>
  <c r="E55" i="7" s="1"/>
  <c r="I55" i="2"/>
  <c r="F54" i="7" s="1"/>
  <c r="F55" i="2"/>
  <c r="E54" i="7" s="1"/>
  <c r="I54" i="2"/>
  <c r="F53" i="7" s="1"/>
  <c r="F54" i="2"/>
  <c r="E53" i="7" s="1"/>
  <c r="I53" i="2"/>
  <c r="F52" i="7" s="1"/>
  <c r="F53" i="2"/>
  <c r="E52" i="7" s="1"/>
  <c r="I52" i="2"/>
  <c r="F51" i="7" s="1"/>
  <c r="F52" i="2"/>
  <c r="E51" i="7" s="1"/>
  <c r="I51" i="2"/>
  <c r="F50" i="7" s="1"/>
  <c r="F51" i="2"/>
  <c r="E50" i="7" s="1"/>
  <c r="I50" i="2"/>
  <c r="F49" i="7" s="1"/>
  <c r="F50" i="2"/>
  <c r="E49" i="7" s="1"/>
  <c r="I49" i="2"/>
  <c r="F48" i="7" s="1"/>
  <c r="F49" i="2"/>
  <c r="E48" i="7" s="1"/>
  <c r="I48" i="2"/>
  <c r="F47" i="7" s="1"/>
  <c r="F48" i="2"/>
  <c r="E47" i="7" s="1"/>
  <c r="I47" i="2"/>
  <c r="F46" i="7" s="1"/>
  <c r="F47" i="2"/>
  <c r="E46" i="7" s="1"/>
  <c r="I46" i="2"/>
  <c r="F45" i="7" s="1"/>
  <c r="F46" i="2"/>
  <c r="E45" i="7" s="1"/>
  <c r="I45" i="2"/>
  <c r="F44" i="7" s="1"/>
  <c r="F45" i="2"/>
  <c r="E44" i="7" s="1"/>
  <c r="I44" i="2"/>
  <c r="F43" i="7" s="1"/>
  <c r="F44" i="2"/>
  <c r="E43" i="7" s="1"/>
  <c r="I43" i="2"/>
  <c r="F42" i="7" s="1"/>
  <c r="F43" i="2"/>
  <c r="E42" i="7" s="1"/>
  <c r="I42" i="2"/>
  <c r="F41" i="7" s="1"/>
  <c r="F42" i="2"/>
  <c r="E41" i="7" s="1"/>
  <c r="I41" i="2"/>
  <c r="F40" i="7" s="1"/>
  <c r="F41" i="2"/>
  <c r="E40" i="7" s="1"/>
  <c r="I40" i="2"/>
  <c r="F39" i="7" s="1"/>
  <c r="F40" i="2"/>
  <c r="E39" i="7" s="1"/>
  <c r="I39" i="2"/>
  <c r="F38" i="7" s="1"/>
  <c r="F39" i="2"/>
  <c r="E38" i="7" s="1"/>
  <c r="I38" i="2"/>
  <c r="F37" i="7" s="1"/>
  <c r="F38" i="2"/>
  <c r="E37" i="7" s="1"/>
  <c r="I37" i="2"/>
  <c r="F36" i="7" s="1"/>
  <c r="F37" i="2"/>
  <c r="E36" i="7" s="1"/>
  <c r="I36" i="2"/>
  <c r="F35" i="7" s="1"/>
  <c r="F36" i="2"/>
  <c r="E35" i="7" s="1"/>
  <c r="I35" i="2"/>
  <c r="F34" i="7" s="1"/>
  <c r="F35" i="2"/>
  <c r="E34" i="7" s="1"/>
  <c r="I34" i="2"/>
  <c r="F33" i="7" s="1"/>
  <c r="F34" i="2"/>
  <c r="E33" i="7" s="1"/>
  <c r="I33" i="2"/>
  <c r="F32" i="7" s="1"/>
  <c r="F33" i="2"/>
  <c r="E32" i="7" s="1"/>
  <c r="I32" i="2"/>
  <c r="F31" i="7" s="1"/>
  <c r="F32" i="2"/>
  <c r="E31" i="7" s="1"/>
  <c r="I31" i="2"/>
  <c r="F30" i="7" s="1"/>
  <c r="F31" i="2"/>
  <c r="E30" i="7" s="1"/>
  <c r="I30" i="2"/>
  <c r="F29" i="7" s="1"/>
  <c r="F30" i="2"/>
  <c r="E29" i="7" s="1"/>
  <c r="I29" i="2"/>
  <c r="F28" i="7" s="1"/>
  <c r="F29" i="2"/>
  <c r="E28" i="7" s="1"/>
  <c r="I28" i="2"/>
  <c r="F27" i="7" s="1"/>
  <c r="F28" i="2"/>
  <c r="E27" i="7" s="1"/>
  <c r="I27" i="2"/>
  <c r="F26" i="7" s="1"/>
  <c r="F27" i="2"/>
  <c r="E26" i="7" s="1"/>
  <c r="I26" i="2"/>
  <c r="F25" i="7" s="1"/>
  <c r="F26" i="2"/>
  <c r="E25" i="7" s="1"/>
  <c r="I25" i="2"/>
  <c r="F24" i="7" s="1"/>
  <c r="F25" i="2"/>
  <c r="E24" i="7" s="1"/>
  <c r="I24" i="2"/>
  <c r="F23" i="7" s="1"/>
  <c r="I23" i="2"/>
  <c r="F22" i="7" s="1"/>
  <c r="I22" i="2"/>
  <c r="F21" i="7" s="1"/>
  <c r="I21" i="2"/>
  <c r="F20" i="7" s="1"/>
  <c r="I20" i="2"/>
  <c r="F19" i="7" s="1"/>
  <c r="I19" i="2"/>
  <c r="F18" i="7" s="1"/>
  <c r="I18" i="2"/>
  <c r="F17" i="7" s="1"/>
  <c r="I17" i="2"/>
  <c r="F16" i="7" s="1"/>
  <c r="I16" i="2"/>
  <c r="F15" i="7" s="1"/>
  <c r="I15" i="2"/>
  <c r="F14" i="7" s="1"/>
  <c r="I14" i="2"/>
  <c r="F13" i="7" s="1"/>
  <c r="I13" i="2"/>
  <c r="F12" i="7" s="1"/>
  <c r="I12" i="2"/>
  <c r="F11" i="7" s="1"/>
  <c r="I11" i="2"/>
  <c r="F10" i="7" s="1"/>
  <c r="I10" i="2"/>
  <c r="F9" i="7" s="1"/>
  <c r="I9" i="2"/>
  <c r="F8" i="7" s="1"/>
  <c r="I8" i="2"/>
  <c r="F7" i="7" s="1"/>
  <c r="I7" i="2"/>
  <c r="F6" i="7" s="1"/>
  <c r="I6" i="2"/>
  <c r="F5" i="7" s="1"/>
  <c r="I5" i="2"/>
  <c r="F4" i="7" s="1"/>
  <c r="I4" i="2"/>
  <c r="F3" i="7" s="1"/>
  <c r="I3" i="2"/>
  <c r="F2" i="7" s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F27" i="1"/>
  <c r="D27" i="1"/>
  <c r="F26" i="1"/>
  <c r="F25" i="1"/>
  <c r="F24" i="1"/>
  <c r="F23" i="1"/>
  <c r="F22" i="1"/>
  <c r="F20" i="1"/>
  <c r="C13" i="1"/>
  <c r="J2" i="6" s="1"/>
  <c r="C12" i="1"/>
  <c r="L2" i="6" s="1"/>
  <c r="C9" i="1"/>
  <c r="H2" i="6" s="1"/>
  <c r="C5" i="1"/>
  <c r="C6" i="1" s="1"/>
  <c r="C10" i="1" s="1"/>
  <c r="F3" i="2" l="1"/>
  <c r="E2" i="7" s="1"/>
  <c r="F5" i="2"/>
  <c r="E4" i="7" s="1"/>
  <c r="F7" i="2"/>
  <c r="E6" i="7" s="1"/>
  <c r="F9" i="2"/>
  <c r="E8" i="7" s="1"/>
  <c r="F11" i="2"/>
  <c r="E10" i="7" s="1"/>
  <c r="F13" i="2"/>
  <c r="E12" i="7" s="1"/>
  <c r="F15" i="2"/>
  <c r="E14" i="7" s="1"/>
  <c r="F17" i="2"/>
  <c r="E16" i="7" s="1"/>
  <c r="F19" i="2"/>
  <c r="E18" i="7" s="1"/>
  <c r="F21" i="2"/>
  <c r="E20" i="7" s="1"/>
  <c r="F23" i="2"/>
  <c r="E22" i="7" s="1"/>
  <c r="A2" i="6"/>
  <c r="C3" i="7"/>
  <c r="C5" i="7"/>
  <c r="C7" i="7"/>
  <c r="C9" i="7"/>
  <c r="C11" i="7"/>
  <c r="C13" i="7"/>
  <c r="C15" i="7"/>
  <c r="C17" i="7"/>
  <c r="C19" i="7"/>
  <c r="C21" i="7"/>
  <c r="C23" i="7"/>
  <c r="F4" i="2"/>
  <c r="E3" i="7" s="1"/>
  <c r="F6" i="2"/>
  <c r="E5" i="7" s="1"/>
  <c r="F8" i="2"/>
  <c r="E7" i="7" s="1"/>
  <c r="F10" i="2"/>
  <c r="E9" i="7" s="1"/>
  <c r="F12" i="2"/>
  <c r="E11" i="7" s="1"/>
  <c r="F14" i="2"/>
  <c r="E13" i="7" s="1"/>
  <c r="F16" i="2"/>
  <c r="E15" i="7" s="1"/>
  <c r="F18" i="2"/>
  <c r="E17" i="7" s="1"/>
  <c r="F20" i="2"/>
  <c r="E19" i="7" s="1"/>
  <c r="F22" i="2"/>
  <c r="E21" i="7" s="1"/>
  <c r="F24" i="2"/>
  <c r="E23" i="7" s="1"/>
  <c r="C2" i="7"/>
  <c r="C4" i="7"/>
  <c r="C6" i="7"/>
  <c r="C8" i="7"/>
  <c r="C10" i="7"/>
  <c r="C12" i="7"/>
  <c r="C14" i="7"/>
  <c r="C16" i="7"/>
  <c r="C18" i="7"/>
  <c r="C20" i="7"/>
  <c r="C22" i="7"/>
</calcChain>
</file>

<file path=xl/sharedStrings.xml><?xml version="1.0" encoding="utf-8"?>
<sst xmlns="http://schemas.openxmlformats.org/spreadsheetml/2006/main" count="344" uniqueCount="309">
  <si>
    <t>NOMADS PCR Worksheet</t>
  </si>
  <si>
    <t>Date:</t>
  </si>
  <si>
    <t>2024-01-10</t>
  </si>
  <si>
    <t>(YYYY-MM-DD)</t>
  </si>
  <si>
    <t>KEY</t>
  </si>
  <si>
    <t>User:</t>
  </si>
  <si>
    <t>Terence Broad</t>
  </si>
  <si>
    <t>(select from dropdown)</t>
  </si>
  <si>
    <t>Required fields</t>
  </si>
  <si>
    <t>Exp Number:</t>
  </si>
  <si>
    <t>142</t>
  </si>
  <si>
    <t>(three digit ID created by the user)</t>
  </si>
  <si>
    <t>Calculated fields</t>
  </si>
  <si>
    <t>Exp ID:</t>
  </si>
  <si>
    <t>(PC = PCR)</t>
  </si>
  <si>
    <t>Do NOT use any commas</t>
  </si>
  <si>
    <t>Exp Name:</t>
  </si>
  <si>
    <t>Project:</t>
  </si>
  <si>
    <t>CoRE</t>
  </si>
  <si>
    <t>Batch:</t>
  </si>
  <si>
    <t>A and B</t>
  </si>
  <si>
    <t>(e.g. A, B, C etc)</t>
  </si>
  <si>
    <t>Exp Summary:</t>
  </si>
  <si>
    <t>(Overwrite if necessary)</t>
  </si>
  <si>
    <t>Filename:</t>
  </si>
  <si>
    <t>Assay Name:</t>
  </si>
  <si>
    <t>NOMADS16</t>
  </si>
  <si>
    <t>Targets:</t>
  </si>
  <si>
    <t>(target panel)</t>
  </si>
  <si>
    <t>Primers:</t>
  </si>
  <si>
    <t>(primer ids)</t>
  </si>
  <si>
    <t>Primer Source:</t>
  </si>
  <si>
    <t>DJB001a</t>
  </si>
  <si>
    <t>(to be able to track PCR consistency)</t>
  </si>
  <si>
    <t>Number of samples:</t>
  </si>
  <si>
    <t>Notes:</t>
  </si>
  <si>
    <t>First two batches of the project</t>
  </si>
  <si>
    <t>1 -Multiplex PCR</t>
  </si>
  <si>
    <t>Overage</t>
  </si>
  <si>
    <t>Item</t>
  </si>
  <si>
    <t>Per tube (µl)</t>
  </si>
  <si>
    <r>
      <rPr>
        <sz val="12"/>
        <color rgb="FF000000"/>
        <rFont val="Calibri"/>
        <family val="2"/>
        <charset val="1"/>
      </rPr>
      <t>Temperature (</t>
    </r>
    <r>
      <rPr>
        <vertAlign val="superscript"/>
        <sz val="12"/>
        <color rgb="FF000000"/>
        <rFont val="Calibri"/>
        <family val="2"/>
        <charset val="1"/>
      </rPr>
      <t>o</t>
    </r>
    <r>
      <rPr>
        <sz val="12"/>
        <color rgb="FF000000"/>
        <rFont val="Calibri"/>
        <family val="2"/>
        <charset val="1"/>
      </rPr>
      <t>C)</t>
    </r>
  </si>
  <si>
    <t>Time</t>
  </si>
  <si>
    <t>Cycles</t>
  </si>
  <si>
    <t>SWGA Product</t>
  </si>
  <si>
    <t>-</t>
  </si>
  <si>
    <t>3 min</t>
  </si>
  <si>
    <t>5x Buffer</t>
  </si>
  <si>
    <t>20 sec</t>
  </si>
  <si>
    <t>x30</t>
  </si>
  <si>
    <t>10mM dNTPs</t>
  </si>
  <si>
    <t>15 sec</t>
  </si>
  <si>
    <t>KAPA Polymerase (1U/ul)</t>
  </si>
  <si>
    <t>6 min</t>
  </si>
  <si>
    <t>Primer pool (10 μM)</t>
  </si>
  <si>
    <t>10 min</t>
  </si>
  <si>
    <t>Water</t>
  </si>
  <si>
    <t>1. Run 2 µl of PCR product on a 1% agarose gel, picture and annotate it</t>
  </si>
  <si>
    <t>(Enter in Gel Image Tab)</t>
  </si>
  <si>
    <t>2. Clean-up with 23 µl AMPPure beads (1X ratio), mix and incubate at RT for 5 min. Pellet on magnet for 8 min and wash 2 x 200 µl 80%  fresh EtoH, spin, dry, then re-suspend in 15 µl EB and transfer to fresh tube / well</t>
  </si>
  <si>
    <r>
      <rPr>
        <sz val="12"/>
        <color rgb="FF000000"/>
        <rFont val="Calibri"/>
        <family val="2"/>
        <charset val="1"/>
      </rPr>
      <t>3. Quantify 1 µl (199 µl WS 1X HS DNA). Dilute in NF H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O if required</t>
    </r>
  </si>
  <si>
    <t>(Enter in PCR Tab)</t>
  </si>
  <si>
    <t>PCR</t>
  </si>
  <si>
    <t>A</t>
  </si>
  <si>
    <t>B</t>
  </si>
  <si>
    <t>C</t>
  </si>
  <si>
    <t>D</t>
  </si>
  <si>
    <t>E</t>
  </si>
  <si>
    <t>F</t>
  </si>
  <si>
    <t>G</t>
  </si>
  <si>
    <t>H</t>
  </si>
  <si>
    <t>Sample Information</t>
  </si>
  <si>
    <t>SWGA</t>
  </si>
  <si>
    <t>Multiplex PCR</t>
  </si>
  <si>
    <t>#</t>
  </si>
  <si>
    <t>Well</t>
  </si>
  <si>
    <t>Sample ID</t>
  </si>
  <si>
    <t>Extraction ID</t>
  </si>
  <si>
    <t>sWGA identifier</t>
  </si>
  <si>
    <t>PCR Identifier</t>
  </si>
  <si>
    <t>Qubit PCR [DNA] (ng/µl)</t>
  </si>
  <si>
    <t>PCR Dilution Factor</t>
  </si>
  <si>
    <t>PCR [DNA] (ng / µl)</t>
  </si>
  <si>
    <t>Proceed with library prep</t>
  </si>
  <si>
    <t>A1</t>
  </si>
  <si>
    <t>MIS1021</t>
  </si>
  <si>
    <t>MJ010</t>
  </si>
  <si>
    <t>SWFW094_A1</t>
  </si>
  <si>
    <t>Yes</t>
  </si>
  <si>
    <t>B1</t>
  </si>
  <si>
    <t>MIS1022</t>
  </si>
  <si>
    <t>MJ011</t>
  </si>
  <si>
    <t>SWFW094_B1</t>
  </si>
  <si>
    <t>C1</t>
  </si>
  <si>
    <t>MIS1023</t>
  </si>
  <si>
    <t>MJ012</t>
  </si>
  <si>
    <t>SWFW094_C1</t>
  </si>
  <si>
    <t>D1</t>
  </si>
  <si>
    <t>MIS1025</t>
  </si>
  <si>
    <t>MJ014</t>
  </si>
  <si>
    <t>SWFW094_E1</t>
  </si>
  <si>
    <t>E1</t>
  </si>
  <si>
    <t>MIS1026</t>
  </si>
  <si>
    <t>MJ015</t>
  </si>
  <si>
    <t>SWFW094_F1</t>
  </si>
  <si>
    <t>F1</t>
  </si>
  <si>
    <t>MIS1027</t>
  </si>
  <si>
    <t>MJ016</t>
  </si>
  <si>
    <t>SWFW094_G1</t>
  </si>
  <si>
    <t>No</t>
  </si>
  <si>
    <t>G1</t>
  </si>
  <si>
    <t>MIS1028</t>
  </si>
  <si>
    <t>MJ017</t>
  </si>
  <si>
    <t>SWFW094_H1</t>
  </si>
  <si>
    <t>H1</t>
  </si>
  <si>
    <t>MIS1029</t>
  </si>
  <si>
    <t>MJ018</t>
  </si>
  <si>
    <t>SWFW094_A2</t>
  </si>
  <si>
    <t>A2</t>
  </si>
  <si>
    <t>3D7</t>
  </si>
  <si>
    <t>3D7_01a</t>
  </si>
  <si>
    <t>SWFW094_C2</t>
  </si>
  <si>
    <t>B2</t>
  </si>
  <si>
    <t>Dd2</t>
  </si>
  <si>
    <t>Dd2_01a</t>
  </si>
  <si>
    <t>SWFW094_D2</t>
  </si>
  <si>
    <t>C2</t>
  </si>
  <si>
    <t>NTC</t>
  </si>
  <si>
    <t>NTC_SWFW094</t>
  </si>
  <si>
    <t>SWFW094_E2</t>
  </si>
  <si>
    <t>D2</t>
  </si>
  <si>
    <t>MIS1011</t>
  </si>
  <si>
    <t>MJ001</t>
  </si>
  <si>
    <t>SWJS032_A1</t>
  </si>
  <si>
    <t>E2</t>
  </si>
  <si>
    <t>MIS1012</t>
  </si>
  <si>
    <t>MJ002</t>
  </si>
  <si>
    <t>SWJS032_B1</t>
  </si>
  <si>
    <t>F2</t>
  </si>
  <si>
    <t>MIS1015</t>
  </si>
  <si>
    <t>MJ005</t>
  </si>
  <si>
    <t>SWJS032_E1</t>
  </si>
  <si>
    <t>G2</t>
  </si>
  <si>
    <t>MIS1016</t>
  </si>
  <si>
    <t>MJ006</t>
  </si>
  <si>
    <t>SWJS032_F1</t>
  </si>
  <si>
    <t>H2</t>
  </si>
  <si>
    <t>MIS1017</t>
  </si>
  <si>
    <t>MJ007</t>
  </si>
  <si>
    <t>SWJS032_G1</t>
  </si>
  <si>
    <t>A3</t>
  </si>
  <si>
    <t>MIS1018</t>
  </si>
  <si>
    <t>MJ008</t>
  </si>
  <si>
    <t>SWJS032_H1</t>
  </si>
  <si>
    <t>B3</t>
  </si>
  <si>
    <t>MIS1019</t>
  </si>
  <si>
    <t>MJ009</t>
  </si>
  <si>
    <t>SWJS032_A2</t>
  </si>
  <si>
    <t>C3</t>
  </si>
  <si>
    <t>MIS1020</t>
  </si>
  <si>
    <t>SWJS032_B2</t>
  </si>
  <si>
    <t>D3</t>
  </si>
  <si>
    <t>SWJS032_C2</t>
  </si>
  <si>
    <t>E3</t>
  </si>
  <si>
    <t>SWJS032_D2</t>
  </si>
  <si>
    <t>F3</t>
  </si>
  <si>
    <t>NTC_SWJS032</t>
  </si>
  <si>
    <t>SWJS032_E2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</si>
  <si>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</si>
  <si>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</si>
  <si>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</si>
  <si>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</si>
  <si>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</si>
  <si>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</si>
  <si>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</si>
  <si>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</si>
  <si>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</si>
  <si>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</si>
  <si>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</si>
  <si>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</si>
  <si>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</si>
  <si>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</si>
  <si>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</si>
  <si>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</si>
  <si>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</si>
  <si>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</si>
  <si>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</si>
  <si>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</si>
  <si>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</si>
  <si>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</si>
  <si>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</si>
  <si>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</si>
  <si>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</si>
  <si>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</si>
  <si>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</si>
  <si>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</si>
  <si>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</si>
  <si>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</si>
  <si>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</si>
  <si>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</si>
  <si>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</si>
  <si>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</si>
  <si>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</si>
  <si>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</si>
  <si>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</si>
  <si>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</si>
  <si>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</si>
  <si>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</si>
  <si>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</si>
  <si>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</si>
  <si>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</si>
  <si>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</si>
  <si>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</si>
  <si>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</si>
  <si>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</si>
  <si>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</si>
  <si>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</si>
  <si>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</si>
  <si>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</si>
  <si>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</si>
  <si>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</si>
  <si>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</si>
  <si>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</si>
  <si>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</si>
  <si>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</si>
  <si>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</si>
  <si>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</si>
  <si>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</si>
  <si>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</si>
  <si>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</si>
  <si>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</si>
  <si>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</si>
  <si>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</si>
  <si>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</si>
  <si>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</si>
  <si>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</si>
  <si>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</si>
  <si>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</si>
  <si>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</si>
  <si>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</si>
  <si>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</si>
  <si>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</si>
  <si>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Contents</t>
  </si>
  <si>
    <t>Instructions:</t>
  </si>
  <si>
    <t>This template is to be used to record PCR experiments as part of a NOMADS sequencing run. There are three tabs to complete:</t>
  </si>
  <si>
    <t>Assay</t>
  </si>
  <si>
    <t>A simplified list of assay steps / componentes including master mix calculations and plate layouts</t>
  </si>
  <si>
    <t>Sample level details associated with the PCR procedure</t>
  </si>
  <si>
    <t>Gel</t>
  </si>
  <si>
    <t>Storage location for the post-PCR  annotated gel picture</t>
  </si>
  <si>
    <t>The following tabs should not need to be altered, except for potentially adding user names</t>
  </si>
  <si>
    <t>reference</t>
  </si>
  <si>
    <t>contains look-up tables, assumptions etc. Edit the entries in green according to your needs</t>
  </si>
  <si>
    <t>expt_metadata</t>
  </si>
  <si>
    <t>Contains experiment level metadata for export</t>
  </si>
  <si>
    <t>rxn_metadata</t>
  </si>
  <si>
    <t>Contains rxn level metadata for export</t>
  </si>
  <si>
    <t>Once PCR is completed, copy outputs from the PCR tab as follows:</t>
  </si>
  <si>
    <r>
      <rPr>
        <sz val="11"/>
        <color rgb="FF000000"/>
        <rFont val="Calibri"/>
        <family val="2"/>
        <charset val="1"/>
      </rPr>
      <t>1. Filter '</t>
    </r>
    <r>
      <rPr>
        <b/>
        <sz val="11"/>
        <color rgb="FF000000"/>
        <rFont val="Calibri"/>
        <family val="2"/>
        <charset val="1"/>
      </rPr>
      <t>Proceed with library prep</t>
    </r>
    <r>
      <rPr>
        <sz val="11"/>
        <color rgb="FF000000"/>
        <rFont val="Calibri"/>
        <family val="2"/>
        <charset val="1"/>
      </rPr>
      <t>' column to entries with a '</t>
    </r>
    <r>
      <rPr>
        <b/>
        <sz val="11"/>
        <color rgb="FF000000"/>
        <rFont val="Calibri"/>
        <family val="2"/>
        <charset val="1"/>
      </rPr>
      <t>Yes</t>
    </r>
    <r>
      <rPr>
        <sz val="11"/>
        <color rgb="FF000000"/>
        <rFont val="Calibri"/>
        <family val="2"/>
        <charset val="1"/>
      </rPr>
      <t>'</t>
    </r>
  </si>
  <si>
    <r>
      <rPr>
        <sz val="11"/>
        <color rgb="FF000000"/>
        <rFont val="Calibri"/>
        <family val="2"/>
        <charset val="1"/>
      </rPr>
      <t>2. Copy all '</t>
    </r>
    <r>
      <rPr>
        <b/>
        <sz val="11"/>
        <color rgb="FF000000"/>
        <rFont val="Calibri"/>
        <family val="2"/>
        <charset val="1"/>
      </rPr>
      <t>Sample Information</t>
    </r>
    <r>
      <rPr>
        <sz val="11"/>
        <color rgb="FF000000"/>
        <rFont val="Calibri"/>
        <family val="2"/>
        <charset val="1"/>
      </rPr>
      <t>', '</t>
    </r>
    <r>
      <rPr>
        <b/>
        <sz val="11"/>
        <color rgb="FF000000"/>
        <rFont val="Calibri"/>
        <family val="2"/>
        <charset val="1"/>
      </rPr>
      <t>sWGA Identifier</t>
    </r>
    <r>
      <rPr>
        <sz val="11"/>
        <color rgb="FF000000"/>
        <rFont val="Calibri"/>
        <family val="2"/>
        <charset val="1"/>
      </rPr>
      <t>' and '</t>
    </r>
    <r>
      <rPr>
        <b/>
        <sz val="11"/>
        <color rgb="FF000000"/>
        <rFont val="Calibri"/>
        <family val="2"/>
        <charset val="1"/>
      </rPr>
      <t>PCR Identifier</t>
    </r>
    <r>
      <rPr>
        <sz val="11"/>
        <color rgb="FF000000"/>
        <rFont val="Calibri"/>
        <family val="2"/>
        <charset val="1"/>
      </rPr>
      <t>' columns and paste into the library worksheet</t>
    </r>
  </si>
  <si>
    <t>3. Export all experimental metadata to a csv file for nomadic pipeline ingestion by clicking button below:</t>
  </si>
  <si>
    <r>
      <rPr>
        <sz val="11"/>
        <color rgb="FF000000"/>
        <rFont val="Calibri"/>
        <family val="2"/>
        <charset val="1"/>
      </rPr>
      <t xml:space="preserve">All experimental metadata can be extracted to a csv file for nomadic pipeline ingestion using the </t>
    </r>
    <r>
      <rPr>
        <b/>
        <sz val="11"/>
        <color rgb="FF000000"/>
        <rFont val="Calibri"/>
        <family val="2"/>
        <charset val="1"/>
      </rPr>
      <t>warehouse.py</t>
    </r>
    <r>
      <rPr>
        <sz val="11"/>
        <color rgb="FF000000"/>
        <rFont val="Calibri"/>
        <family val="2"/>
        <charset val="1"/>
      </rPr>
      <t xml:space="preserve"> script in this repository:</t>
    </r>
  </si>
  <si>
    <t>Assumptions</t>
  </si>
  <si>
    <t>Look-ups</t>
  </si>
  <si>
    <t>User-defined</t>
  </si>
  <si>
    <t>Description</t>
  </si>
  <si>
    <t>Assay Name</t>
  </si>
  <si>
    <t>Targets</t>
  </si>
  <si>
    <t>Primer Set</t>
  </si>
  <si>
    <t>User</t>
  </si>
  <si>
    <t>Initials</t>
  </si>
  <si>
    <t>Project</t>
  </si>
  <si>
    <t>NOMADS8</t>
  </si>
  <si>
    <t>Pf-01-8</t>
  </si>
  <si>
    <t>N001</t>
  </si>
  <si>
    <t>John Smith</t>
  </si>
  <si>
    <t>JS</t>
  </si>
  <si>
    <t>Pf-02-16</t>
  </si>
  <si>
    <t>N002</t>
  </si>
  <si>
    <t>Fiona Waiting</t>
  </si>
  <si>
    <t>FW</t>
  </si>
  <si>
    <t>ProACT</t>
  </si>
  <si>
    <t>Experiment</t>
  </si>
  <si>
    <t>TB</t>
  </si>
  <si>
    <t>MIS2024</t>
  </si>
  <si>
    <t>type</t>
  </si>
  <si>
    <t>NB. The entries above are used for dropdown options in other tabs. To add additional entries and maintain the dropdowns, do the following:</t>
  </si>
  <si>
    <t>version</t>
  </si>
  <si>
    <t>1. Select a complete entry i.e. for names you would highlight two cells e.g. I5 and J5</t>
  </si>
  <si>
    <t xml:space="preserve">2. Right click on the highlighted cells and select 'insert'
</t>
  </si>
  <si>
    <t>3. Select 'Shift cells down'</t>
  </si>
  <si>
    <t>4. Enter the new details into the new row</t>
  </si>
  <si>
    <t>expt_id</t>
  </si>
  <si>
    <t>expt_date</t>
  </si>
  <si>
    <t>expt_user</t>
  </si>
  <si>
    <t>expt_type</t>
  </si>
  <si>
    <t>expt_version</t>
  </si>
  <si>
    <t>expt_assay</t>
  </si>
  <si>
    <t>expt_notes</t>
  </si>
  <si>
    <t>expt_summary</t>
  </si>
  <si>
    <t>expt_rxns</t>
  </si>
  <si>
    <t>pcr_primers</t>
  </si>
  <si>
    <t>pcr_primersource</t>
  </si>
  <si>
    <t>pcr_targetpanel</t>
  </si>
  <si>
    <t>sample_id</t>
  </si>
  <si>
    <t>extraction_id</t>
  </si>
  <si>
    <t>swga_identifier</t>
  </si>
  <si>
    <t>pcr_identifier</t>
  </si>
  <si>
    <t>pcr_product_ngul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</si>
</sst>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_-* #,##0.00_-;\-* #,##0.00_-;_-* \-??_-;_-@_-"/>
    <numFmt numFmtId="166" formatCode="0.0"/>
  </numFmts>
  <fonts count="14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ndale Mono"/>
      <family val="2"/>
      <charset val="1"/>
    </font>
    <font>
      <sz val="12"/>
      <color rgb="FFFFFF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4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D0CECE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BFBFBF"/>
      </patternFill>
    </fill>
    <fill>
      <patternFill patternType="solid">
        <fgColor rgb="FFC55A11"/>
        <bgColor rgb="FF993300"/>
      </patternFill>
    </fill>
    <fill>
      <patternFill patternType="solid">
        <fgColor rgb="FFF2F2F2"/>
        <bgColor rgb="FFFFFFFF"/>
      </patternFill>
    </fill>
    <fill>
      <patternFill patternType="solid">
        <fgColor rgb="FF8FAADC"/>
        <bgColor rgb="FF969696"/>
      </patternFill>
    </fill>
    <fill>
      <patternFill patternType="solid">
        <fgColor rgb="FFD0CECE"/>
        <bgColor rgb="FFD9D9D9"/>
      </patternFill>
    </fill>
    <fill>
      <patternFill patternType="solid">
        <fgColor rgb="FFD9D9D9"/>
        <bgColor rgb="FFD0CECE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165" fontId="13" fillId="0" borderId="0" applyBorder="0" applyProtection="0"/>
    <xf numFmtId="9" fontId="13" fillId="0" borderId="0" applyBorder="0" applyProtection="0"/>
    <xf numFmtId="164" fontId="13" fillId="0" borderId="0" applyBorder="0" applyProtection="0"/>
    <xf numFmtId="0" fontId="1" fillId="0" borderId="0"/>
    <xf numFmtId="0" fontId="1" fillId="0" borderId="0"/>
    <xf numFmtId="0" fontId="1" fillId="0" borderId="0"/>
  </cellStyleXfs>
  <cellXfs count="98">
    <xf numFmtId="0" fontId="0" fillId="0" borderId="0" xfId="0"/>
    <xf numFmtId="0" fontId="0" fillId="0" borderId="0" xfId="0" applyAlignment="1">
      <alignment horizontal="right"/>
    </xf>
    <xf numFmtId="0" fontId="13" fillId="3" borderId="0" xfId="1" applyNumberFormat="1" applyFill="1" applyBorder="1" applyAlignment="1" applyProtection="1">
      <alignment horizontal="center" vertical="center"/>
    </xf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center" wrapText="1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2" fillId="0" borderId="0" xfId="0" applyFont="1" applyAlignment="1">
      <alignment horizontal="left" vertical="center"/>
    </xf>
    <xf numFmtId="9" fontId="13" fillId="0" borderId="0" xfId="2" applyBorder="1" applyAlignment="1" applyProtection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7" borderId="4" xfId="0" applyFill="1" applyBorder="1"/>
    <xf numFmtId="0" fontId="4" fillId="8" borderId="6" xfId="0" applyFont="1" applyFill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0" fontId="6" fillId="8" borderId="9" xfId="0" applyFont="1" applyFill="1" applyBorder="1" applyAlignment="1">
      <alignment horizontal="center" wrapText="1"/>
    </xf>
    <xf numFmtId="0" fontId="6" fillId="6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166" fontId="0" fillId="9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10" borderId="9" xfId="0" applyFill="1" applyBorder="1" applyAlignment="1">
      <alignment horizontal="center"/>
    </xf>
    <xf numFmtId="166" fontId="0" fillId="9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12" xfId="0" applyFill="1" applyBorder="1" applyAlignment="1">
      <alignment horizontal="center"/>
    </xf>
    <xf numFmtId="166" fontId="0" fillId="9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" fillId="0" borderId="0" xfId="0" applyFont="1"/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1" fillId="0" borderId="0" xfId="6" applyFont="1"/>
    <xf numFmtId="0" fontId="1" fillId="0" borderId="0" xfId="6"/>
    <xf numFmtId="0" fontId="4" fillId="11" borderId="1" xfId="0" applyFont="1" applyFill="1" applyBorder="1"/>
    <xf numFmtId="0" fontId="0" fillId="11" borderId="1" xfId="0" applyFill="1" applyBorder="1"/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0" fillId="12" borderId="1" xfId="0" applyFill="1" applyBorder="1"/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0" xfId="0" applyFill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" fontId="13" fillId="0" borderId="0" xfId="1" applyNumberFormat="1" applyBorder="1" applyAlignment="1" applyProtection="1">
      <alignment horizontal="center" vertical="center" wrapText="1"/>
    </xf>
    <xf numFmtId="0" fontId="0" fillId="3" borderId="0" xfId="0" applyFill="1" applyAlignment="1">
      <alignment horizontal="right"/>
    </xf>
    <xf numFmtId="1" fontId="13" fillId="3" borderId="0" xfId="1" applyNumberFormat="1" applyFill="1" applyBorder="1" applyAlignment="1" applyProtection="1">
      <alignment horizontal="center" vertical="center" wrapText="1"/>
    </xf>
    <xf numFmtId="1" fontId="13" fillId="3" borderId="0" xfId="1" applyNumberFormat="1" applyFill="1" applyBorder="1" applyAlignment="1" applyProtection="1">
      <alignment horizontal="center" vertical="center"/>
    </xf>
    <xf numFmtId="14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1" fontId="13" fillId="0" borderId="0" xfId="1" applyNumberFormat="1" applyBorder="1" applyAlignment="1" applyProtection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</cellXfs>
  <cellStyles count="7">
    <cellStyle name="Comma" xfId="1" builtinId="3"/>
    <cellStyle name="Comma 2" xfId="3" xr:uid="{00000000-0005-0000-0000-000006000000}"/>
    <cellStyle name="Normal" xfId="0" builtinId="0"/>
    <cellStyle name="Normal 2" xfId="4" xr:uid="{00000000-0005-0000-0000-000007000000}"/>
    <cellStyle name="Normal 3" xfId="5" xr:uid="{00000000-0005-0000-0000-000008000000}"/>
    <cellStyle name="Normal 4" xfId="6" xr:uid="{00000000-0005-0000-0000-000009000000}"/>
    <cellStyle name="Percent" xfId="2" builtinId="5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2F2F2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bl_PCR" displayName="tbl_PCR" ref="A2:J98" totalsRowShown="0">
  <autoFilter ref="A2:J98" xr:uid="{00000000-0009-0000-0100-000004000000}"/>
  <tableColumns count="10">
    <tableColumn id="1" xr3:uid="{00000000-0010-0000-0000-000001000000}" name="#"/>
    <tableColumn id="2" xr3:uid="{00000000-0010-0000-0000-000002000000}" name="Well"/>
    <tableColumn id="3" xr3:uid="{00000000-0010-0000-0000-000003000000}" name="Sample ID"/>
    <tableColumn id="4" xr3:uid="{00000000-0010-0000-0000-000004000000}" name="Extraction ID"/>
    <tableColumn id="5" xr3:uid="{00000000-0010-0000-0000-000005000000}" name="sWGA identifier"/>
    <tableColumn id="6" xr3:uid="{00000000-0010-0000-0000-000006000000}" name="PCR Identifier"/>
    <tableColumn id="7" xr3:uid="{00000000-0010-0000-0000-000007000000}" name="Qubit PCR [DNA] (ng/µl)"/>
    <tableColumn id="8" xr3:uid="{00000000-0010-0000-0000-000008000000}" name="PCR Dilution Factor"/>
    <tableColumn id="9" xr3:uid="{00000000-0010-0000-0000-000009000000}" name="PCR [DNA] (ng / µl)"/>
    <tableColumn id="10" xr3:uid="{00000000-0010-0000-0000-00000A000000}" name="Proceed with library prep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5" displayName="Table5" ref="A1:B97" totalsRowShown="0">
  <autoFilter ref="A1:B97" xr:uid="{00000000-0009-0000-0100-000001000000}"/>
  <tableColumns count="2">
    <tableColumn id="1" xr3:uid="{00000000-0010-0000-0100-000001000000}" name="Well"/>
    <tableColumn id="2" xr3:uid="{00000000-0010-0000-0100-000002000000}" name="Content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Assays" displayName="tbl_Assays" ref="E2:G4" totalsRowShown="0">
  <autoFilter ref="E2:G4" xr:uid="{00000000-0009-0000-0100-000002000000}"/>
  <tableColumns count="3">
    <tableColumn id="1" xr3:uid="{00000000-0010-0000-0200-000001000000}" name="Assay Name"/>
    <tableColumn id="2" xr3:uid="{00000000-0010-0000-0200-000002000000}" name="Targets"/>
    <tableColumn id="3" xr3:uid="{00000000-0010-0000-0200-000003000000}" name="Primer Se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bl_expt_metadata" displayName="tbl_expt_metadata" ref="A1:L2" totalsRowShown="0">
  <autoFilter ref="A1:L2" xr:uid="{00000000-0009-0000-0100-000003000000}"/>
  <tableColumns count="12">
    <tableColumn id="1" xr3:uid="{00000000-0010-0000-0300-000001000000}" name="expt_id"/>
    <tableColumn id="2" xr3:uid="{00000000-0010-0000-0300-000002000000}" name="expt_date"/>
    <tableColumn id="3" xr3:uid="{00000000-0010-0000-0300-000003000000}" name="expt_user"/>
    <tableColumn id="4" xr3:uid="{00000000-0010-0000-0300-000004000000}" name="expt_type"/>
    <tableColumn id="5" xr3:uid="{00000000-0010-0000-0300-000005000000}" name="expt_version"/>
    <tableColumn id="6" xr3:uid="{00000000-0010-0000-0300-000006000000}" name="expt_assay"/>
    <tableColumn id="7" xr3:uid="{00000000-0010-0000-0300-000007000000}" name="expt_notes"/>
    <tableColumn id="8" xr3:uid="{00000000-0010-0000-0300-000008000000}" name="expt_summary"/>
    <tableColumn id="9" xr3:uid="{00000000-0010-0000-0300-000009000000}" name="expt_rxns"/>
    <tableColumn id="10" xr3:uid="{00000000-0010-0000-0300-00000A000000}" name="pcr_primers"/>
    <tableColumn id="11" xr3:uid="{00000000-0010-0000-0300-00000B000000}" name="pcr_primersource"/>
    <tableColumn id="12" xr3:uid="{00000000-0010-0000-0300-00000C000000}" name="pcr_targetpan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_rxn_metadata" displayName="tbl_rxn_metadata" ref="A1:F97" totalsRowShown="0">
  <autoFilter ref="A1:F97" xr:uid="{00000000-0009-0000-0100-000005000000}"/>
  <tableColumns count="6">
    <tableColumn id="1" xr3:uid="{00000000-0010-0000-0400-000001000000}" name="sample_id"/>
    <tableColumn id="2" xr3:uid="{00000000-0010-0000-0400-000002000000}" name="extraction_id"/>
    <tableColumn id="3" xr3:uid="{00000000-0010-0000-0400-000003000000}" name="expt_id"/>
    <tableColumn id="4" xr3:uid="{00000000-0010-0000-0400-000004000000}" name="swga_identifier"/>
    <tableColumn id="5" xr3:uid="{00000000-0010-0000-0400-000005000000}" name="pcr_identifier"/>
    <tableColumn id="6" xr3:uid="{00000000-0010-0000-0400-000006000000}" name="pcr_product_ngu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M42"/>
  <sheetViews>
    <sheetView zoomScaleNormal="100" workbookViewId="0">
      <selection activeCell="C3" sqref="C3:F3"/>
    </sheetView>
  </sheetViews>
  <sheetFormatPr defaultColWidth="8.5" defaultRowHeight="15.75"/>
  <cols>
    <col min="1" max="8" width="9" style="15" customWidth="1"/>
  </cols>
  <sheetData>
    <row r="1" spans="1:1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5.75" customHeight="1">
      <c r="A2" s="13" t="s">
        <v>1</v>
      </c>
      <c r="B2" s="13"/>
      <c r="C2" s="12" t="s">
        <v>2</v>
      </c>
      <c r="D2" s="12"/>
      <c r="E2" s="12"/>
      <c r="F2" s="12"/>
      <c r="G2" s="11" t="s">
        <v>3</v>
      </c>
      <c r="H2" s="11"/>
      <c r="K2" s="10" t="s">
        <v>4</v>
      </c>
      <c r="L2" s="10"/>
    </row>
    <row r="3" spans="1:13" ht="15.75" customHeight="1">
      <c r="A3" s="13" t="s">
        <v>5</v>
      </c>
      <c r="B3" s="13"/>
      <c r="C3" s="9" t="s">
        <v>6</v>
      </c>
      <c r="D3" s="9"/>
      <c r="E3" s="9"/>
      <c r="F3" s="9"/>
      <c r="G3" s="15" t="s">
        <v>7</v>
      </c>
      <c r="K3" s="8" t="s">
        <v>8</v>
      </c>
      <c r="L3" s="8"/>
    </row>
    <row r="4" spans="1:13" ht="15.75" customHeight="1">
      <c r="A4" s="13" t="s">
        <v>9</v>
      </c>
      <c r="B4" s="13"/>
      <c r="C4" s="7" t="s">
        <v>10</v>
      </c>
      <c r="D4" s="7"/>
      <c r="E4" s="7"/>
      <c r="F4" s="7"/>
      <c r="G4" s="18" t="s">
        <v>11</v>
      </c>
      <c r="K4" s="6" t="s">
        <v>12</v>
      </c>
      <c r="L4" s="6"/>
    </row>
    <row r="5" spans="1:13" ht="15.75" customHeight="1">
      <c r="A5" s="5" t="s">
        <v>13</v>
      </c>
      <c r="B5" s="5"/>
      <c r="C5" s="4" t="str">
        <f>IF(OR(ISBLANK(C3),ISBLANK(C4)),"",_xlfn.CONCAT("PC",VLOOKUP(C3,reference!I3:J5,2,FALSE()),C4))</f>
        <v>PCTB142</v>
      </c>
      <c r="D5" s="4"/>
      <c r="E5" s="4"/>
      <c r="F5" s="4"/>
      <c r="G5" s="19" t="s">
        <v>14</v>
      </c>
      <c r="K5" s="3" t="s">
        <v>15</v>
      </c>
      <c r="L5" s="3"/>
    </row>
    <row r="6" spans="1:13" ht="15.75" customHeight="1">
      <c r="A6" s="5" t="s">
        <v>16</v>
      </c>
      <c r="B6" s="5"/>
      <c r="C6" s="2" t="str">
        <f>IF(OR(ISBLANK(C2),ISBLANK(C3),LEN(C5)=0),"",_xlfn.CONCAT(C2,"_PCR_",C5))</f>
        <v>2024-01-10_PCR_PCTB142</v>
      </c>
      <c r="D6" s="2"/>
      <c r="E6" s="2"/>
      <c r="F6" s="2"/>
      <c r="G6" s="17"/>
      <c r="K6" s="3"/>
      <c r="L6" s="3"/>
    </row>
    <row r="7" spans="1:13" ht="15.75" customHeight="1">
      <c r="A7" s="1" t="s">
        <v>17</v>
      </c>
      <c r="B7" s="1"/>
      <c r="C7" s="75" t="s">
        <v>18</v>
      </c>
      <c r="D7" s="75"/>
      <c r="E7" s="75"/>
      <c r="F7" s="75"/>
      <c r="G7" s="15" t="s">
        <v>7</v>
      </c>
    </row>
    <row r="8" spans="1:13" ht="15.75" customHeight="1">
      <c r="A8" s="1" t="s">
        <v>19</v>
      </c>
      <c r="B8" s="1"/>
      <c r="C8" s="75" t="s">
        <v>20</v>
      </c>
      <c r="D8" s="75"/>
      <c r="E8" s="75"/>
      <c r="F8" s="75"/>
      <c r="G8" s="15" t="s">
        <v>21</v>
      </c>
    </row>
    <row r="9" spans="1:13" ht="15.75" customHeight="1">
      <c r="A9" s="76" t="s">
        <v>22</v>
      </c>
      <c r="B9" s="76"/>
      <c r="C9" s="77" t="str">
        <f>IF(OR(LEN(C7)=0, LEN(C8)=0),"",_xlfn.CONCAT(C7,"_Batch",C8))</f>
        <v>CoRE_BatchA and B</v>
      </c>
      <c r="D9" s="77"/>
      <c r="E9" s="77"/>
      <c r="F9" s="77"/>
      <c r="G9" s="19" t="s">
        <v>23</v>
      </c>
    </row>
    <row r="10" spans="1:13" ht="15.75" customHeight="1">
      <c r="A10" s="76" t="s">
        <v>24</v>
      </c>
      <c r="B10" s="76"/>
      <c r="C10" s="78" t="str">
        <f>IF(OR(LEN(C6)=0,LEN(exp_summary)=0),"",_xlfn.CONCAT(C6,"_",exp_summary,".xlsx"))</f>
        <v>2024-01-10_PCR_PCTB142_CoRE_BatchA and B.xlsx</v>
      </c>
      <c r="D10" s="78"/>
      <c r="E10" s="78"/>
      <c r="F10" s="78"/>
      <c r="G10" s="78"/>
      <c r="H10" s="78"/>
    </row>
    <row r="11" spans="1:13" ht="15.75" customHeight="1">
      <c r="A11" s="13" t="s">
        <v>25</v>
      </c>
      <c r="B11" s="13"/>
      <c r="C11" s="79" t="s">
        <v>26</v>
      </c>
      <c r="D11" s="79"/>
      <c r="E11" s="79"/>
      <c r="F11" s="79"/>
      <c r="G11" s="15" t="s">
        <v>7</v>
      </c>
    </row>
    <row r="12" spans="1:13" ht="15.75" customHeight="1">
      <c r="A12" s="5" t="s">
        <v>27</v>
      </c>
      <c r="B12" s="5"/>
      <c r="C12" s="80" t="str">
        <f>IF(ISBLANK(C11),"",VLOOKUP(C11,tbl_Assays[],2,FALSE()))</f>
        <v>Pf-02-16</v>
      </c>
      <c r="D12" s="80"/>
      <c r="E12" s="80"/>
      <c r="F12" s="80"/>
      <c r="G12" s="19" t="s">
        <v>28</v>
      </c>
    </row>
    <row r="13" spans="1:13" ht="15.75" customHeight="1">
      <c r="A13" s="5" t="s">
        <v>29</v>
      </c>
      <c r="B13" s="5"/>
      <c r="C13" s="80" t="str">
        <f>IF(ISBLANK(C11),"",VLOOKUP(C11,tbl_Assays[],3,FALSE()))</f>
        <v>N002</v>
      </c>
      <c r="D13" s="80"/>
      <c r="E13" s="80"/>
      <c r="F13" s="80"/>
      <c r="G13" s="19" t="s">
        <v>30</v>
      </c>
    </row>
    <row r="14" spans="1:13" ht="15.75" customHeight="1">
      <c r="A14" s="13" t="s">
        <v>31</v>
      </c>
      <c r="B14" s="13"/>
      <c r="C14" s="75" t="s">
        <v>32</v>
      </c>
      <c r="D14" s="75"/>
      <c r="E14" s="75"/>
      <c r="F14" s="75"/>
      <c r="G14" s="19" t="s">
        <v>33</v>
      </c>
    </row>
    <row r="15" spans="1:13" ht="15.75" customHeight="1">
      <c r="A15" s="13" t="s">
        <v>34</v>
      </c>
      <c r="B15" s="13"/>
      <c r="C15" s="75">
        <v>22</v>
      </c>
      <c r="D15" s="75"/>
      <c r="E15" s="75"/>
      <c r="F15" s="75"/>
      <c r="G15" s="19"/>
    </row>
    <row r="16" spans="1:13" ht="15.75" customHeight="1">
      <c r="A16" s="13" t="s">
        <v>35</v>
      </c>
      <c r="B16" s="13"/>
      <c r="C16" s="81" t="s">
        <v>36</v>
      </c>
      <c r="D16" s="81"/>
      <c r="E16" s="81"/>
      <c r="F16" s="81"/>
      <c r="G16" s="81"/>
      <c r="H16" s="81"/>
      <c r="I16" s="81"/>
      <c r="J16" s="81"/>
      <c r="K16" s="81"/>
    </row>
    <row r="17" spans="1:13">
      <c r="A17" s="16"/>
      <c r="B17" s="16"/>
      <c r="C17" s="81"/>
      <c r="D17" s="81"/>
      <c r="E17" s="81"/>
      <c r="F17" s="81"/>
      <c r="G17" s="81"/>
      <c r="H17" s="81"/>
      <c r="I17" s="81"/>
      <c r="J17" s="81"/>
      <c r="K17" s="81"/>
    </row>
    <row r="18" spans="1:13">
      <c r="A18" s="20"/>
      <c r="C18" s="21"/>
      <c r="D18" s="20"/>
      <c r="E18" s="20"/>
      <c r="F18" s="20"/>
      <c r="G18" s="20"/>
      <c r="H18" s="20"/>
    </row>
    <row r="19" spans="1:13">
      <c r="A19" s="22" t="s">
        <v>37</v>
      </c>
      <c r="B19" s="20"/>
      <c r="C19" s="16" t="s">
        <v>38</v>
      </c>
      <c r="D19" s="23">
        <v>0.1</v>
      </c>
      <c r="G19" s="24"/>
      <c r="H19" s="20"/>
    </row>
    <row r="20" spans="1:13" ht="15.75" customHeight="1">
      <c r="A20" s="82" t="s">
        <v>39</v>
      </c>
      <c r="B20" s="82"/>
      <c r="C20" s="82"/>
      <c r="D20" s="83" t="s">
        <v>40</v>
      </c>
      <c r="E20" s="83"/>
      <c r="F20" s="83" t="str">
        <f>_xlfn.CONCAT("MM x",exp_rxns, " (µl)")</f>
        <v>MM x22 (µl)</v>
      </c>
      <c r="G20" s="83"/>
      <c r="H20" s="20"/>
      <c r="J20" s="84" t="s">
        <v>41</v>
      </c>
      <c r="K20" s="84"/>
      <c r="L20" s="25" t="s">
        <v>42</v>
      </c>
      <c r="M20" s="25" t="s">
        <v>43</v>
      </c>
    </row>
    <row r="21" spans="1:13" ht="15.75" customHeight="1">
      <c r="A21" s="85" t="s">
        <v>44</v>
      </c>
      <c r="B21" s="85"/>
      <c r="C21" s="85"/>
      <c r="D21" s="86">
        <v>2</v>
      </c>
      <c r="E21" s="86"/>
      <c r="F21" s="87" t="s">
        <v>45</v>
      </c>
      <c r="G21" s="87"/>
      <c r="H21" s="20"/>
      <c r="J21" s="88">
        <v>93</v>
      </c>
      <c r="K21" s="88"/>
      <c r="L21" s="24" t="s">
        <v>46</v>
      </c>
      <c r="M21" s="24"/>
    </row>
    <row r="22" spans="1:13" ht="15.75" customHeight="1">
      <c r="A22" s="89" t="s">
        <v>47</v>
      </c>
      <c r="B22" s="89"/>
      <c r="C22" s="89"/>
      <c r="D22" s="89">
        <v>5</v>
      </c>
      <c r="E22" s="89"/>
      <c r="F22" s="90">
        <f>SUM(D22*exp_rxns*(1+$D$19))</f>
        <v>121.00000000000001</v>
      </c>
      <c r="G22" s="90"/>
      <c r="H22" s="20"/>
      <c r="J22" s="91">
        <v>98</v>
      </c>
      <c r="K22" s="91"/>
      <c r="L22" s="24" t="s">
        <v>48</v>
      </c>
      <c r="M22" s="92" t="s">
        <v>49</v>
      </c>
    </row>
    <row r="23" spans="1:13" ht="15.75" customHeight="1">
      <c r="A23" s="89" t="s">
        <v>50</v>
      </c>
      <c r="B23" s="89"/>
      <c r="C23" s="89"/>
      <c r="D23" s="89">
        <v>0.75</v>
      </c>
      <c r="E23" s="89"/>
      <c r="F23" s="90">
        <f>SUM(D23*exp_rxns*(1+$D$19))</f>
        <v>18.150000000000002</v>
      </c>
      <c r="G23" s="90"/>
      <c r="H23" s="20"/>
      <c r="J23" s="86">
        <v>50</v>
      </c>
      <c r="K23" s="86"/>
      <c r="L23" s="24" t="s">
        <v>51</v>
      </c>
      <c r="M23" s="92"/>
    </row>
    <row r="24" spans="1:13" ht="15.75" customHeight="1">
      <c r="A24" s="89" t="s">
        <v>52</v>
      </c>
      <c r="B24" s="89"/>
      <c r="C24" s="89"/>
      <c r="D24" s="89">
        <v>0.5</v>
      </c>
      <c r="E24" s="89"/>
      <c r="F24" s="90">
        <f>SUM(D24*exp_rxns*(1+$D$19))</f>
        <v>12.100000000000001</v>
      </c>
      <c r="G24" s="90"/>
      <c r="H24" s="20"/>
      <c r="J24" s="85">
        <v>60</v>
      </c>
      <c r="K24" s="85"/>
      <c r="L24" s="24" t="s">
        <v>53</v>
      </c>
      <c r="M24" s="92"/>
    </row>
    <row r="25" spans="1:13" ht="15.75" customHeight="1">
      <c r="A25" s="89" t="s">
        <v>54</v>
      </c>
      <c r="B25" s="89"/>
      <c r="C25" s="89"/>
      <c r="D25" s="89">
        <v>1.5</v>
      </c>
      <c r="E25" s="89"/>
      <c r="F25" s="90">
        <f>SUM(D25*exp_rxns*(1+$D$19))</f>
        <v>36.300000000000004</v>
      </c>
      <c r="G25" s="90"/>
      <c r="H25" s="20"/>
      <c r="J25" s="86">
        <v>60</v>
      </c>
      <c r="K25" s="86"/>
      <c r="L25" s="24" t="s">
        <v>55</v>
      </c>
      <c r="M25" s="24"/>
    </row>
    <row r="26" spans="1:13" ht="15.75" customHeight="1">
      <c r="A26" s="89" t="s">
        <v>56</v>
      </c>
      <c r="B26" s="89"/>
      <c r="C26" s="89"/>
      <c r="D26" s="89">
        <v>15.25</v>
      </c>
      <c r="E26" s="89"/>
      <c r="F26" s="90">
        <f>SUM(D26*exp_rxns*(1+$D$19))</f>
        <v>369.05</v>
      </c>
      <c r="G26" s="90"/>
      <c r="H26" s="20"/>
      <c r="J26" s="86"/>
      <c r="K26" s="86"/>
    </row>
    <row r="27" spans="1:13">
      <c r="D27" s="93">
        <f>SUM(D21:D26)</f>
        <v>25</v>
      </c>
      <c r="E27" s="93"/>
      <c r="F27" s="26" t="str">
        <f>_xlfn.CONCAT("Add ",SUM(D22:D26)," µl of MM to each well")</f>
        <v>Add 23 µl of MM to each well</v>
      </c>
      <c r="G27" s="24"/>
      <c r="H27" s="20"/>
    </row>
    <row r="28" spans="1:13" ht="15.75" customHeight="1">
      <c r="A28" s="27" t="s">
        <v>57</v>
      </c>
      <c r="K28" s="94" t="s">
        <v>58</v>
      </c>
      <c r="L28" s="94"/>
      <c r="M28" s="94"/>
    </row>
    <row r="29" spans="1:13" ht="15.75" customHeight="1">
      <c r="A29" s="11" t="s">
        <v>59</v>
      </c>
      <c r="B29" s="11"/>
      <c r="C29" s="11"/>
      <c r="D29" s="11"/>
      <c r="E29" s="11"/>
      <c r="F29" s="11"/>
      <c r="G29" s="11"/>
      <c r="H29" s="20"/>
    </row>
    <row r="30" spans="1:13" ht="15.75" customHeight="1">
      <c r="A30" s="19" t="s">
        <v>60</v>
      </c>
      <c r="B30" s="19"/>
      <c r="C30" s="19"/>
      <c r="D30" s="19"/>
      <c r="E30" s="19"/>
      <c r="F30" s="19"/>
      <c r="G30" s="19"/>
      <c r="H30" s="20"/>
      <c r="K30" s="95" t="s">
        <v>61</v>
      </c>
      <c r="L30" s="95"/>
      <c r="M30" s="95"/>
    </row>
    <row r="31" spans="1:13" ht="15.75" customHeight="1">
      <c r="A31" s="20"/>
      <c r="B31" s="20"/>
      <c r="C31" s="20"/>
      <c r="D31" s="20"/>
      <c r="E31" s="20"/>
      <c r="F31" s="20"/>
      <c r="G31" s="20"/>
      <c r="H31" s="20"/>
    </row>
    <row r="32" spans="1:13" ht="15.75" customHeight="1">
      <c r="A32" s="28" t="s">
        <v>62</v>
      </c>
    </row>
    <row r="33" spans="1:13" ht="15.75" customHeight="1">
      <c r="B33" s="29">
        <v>1</v>
      </c>
      <c r="C33" s="29">
        <v>2</v>
      </c>
      <c r="D33" s="29">
        <v>3</v>
      </c>
      <c r="E33" s="29">
        <v>4</v>
      </c>
      <c r="F33" s="29">
        <v>5</v>
      </c>
      <c r="G33" s="29">
        <v>6</v>
      </c>
      <c r="H33" s="29">
        <v>7</v>
      </c>
      <c r="I33" s="29">
        <v>8</v>
      </c>
      <c r="J33" s="29">
        <v>9</v>
      </c>
      <c r="K33" s="29">
        <v>10</v>
      </c>
      <c r="L33" s="29">
        <v>11</v>
      </c>
      <c r="M33" s="29">
        <v>12</v>
      </c>
    </row>
    <row r="34" spans="1:13" ht="15.75" customHeight="1">
      <c r="A34" s="30" t="s">
        <v>63</v>
      </c>
      <c r="B34" s="31" t="str">
        <f>IF(ISBLANK(PCR!D3), "",PCR!D3)</f>
        <v>MJ010</v>
      </c>
      <c r="C34" s="31" t="str">
        <f>IF(ISBLANK(PCR!D11), "",PCR!D11)</f>
        <v>3D7_01a</v>
      </c>
      <c r="D34" s="31" t="str">
        <f>IF(ISBLANK(PCR!D19), "",PCR!D19)</f>
        <v>MJ008</v>
      </c>
      <c r="E34" s="31" t="str">
        <f>IF(ISBLANK(PCR!D27), "",PCR!D27)</f>
        <v/>
      </c>
      <c r="F34" s="31" t="str">
        <f>IF(ISBLANK(PCR!D35), "",PCR!D35)</f>
        <v/>
      </c>
      <c r="G34" s="31" t="str">
        <f>IF(ISBLANK(PCR!D43), "",PCR!D43)</f>
        <v/>
      </c>
      <c r="H34" s="31" t="str">
        <f>IF(ISBLANK(PCR!D51), "",PCR!D51)</f>
        <v/>
      </c>
      <c r="I34" s="31" t="str">
        <f>IF(ISBLANK(PCR!D59), "",PCR!D59)</f>
        <v/>
      </c>
      <c r="J34" s="31" t="str">
        <f>IF(ISBLANK(PCR!D67), "",PCR!D67)</f>
        <v/>
      </c>
      <c r="K34" s="31" t="str">
        <f>IF(ISBLANK(PCR!D75), "",PCR!D75)</f>
        <v/>
      </c>
      <c r="L34" s="31" t="str">
        <f>IF(ISBLANK(PCR!D83), "",PCR!D83)</f>
        <v/>
      </c>
      <c r="M34" s="31" t="str">
        <f>IF(ISBLANK(PCR!D91), "",PCR!D91)</f>
        <v/>
      </c>
    </row>
    <row r="35" spans="1:13" ht="15.75" customHeight="1">
      <c r="A35" s="30" t="s">
        <v>64</v>
      </c>
      <c r="B35" s="31" t="str">
        <f>IF(ISBLANK(PCR!D4), "",PCR!D4)</f>
        <v>MJ011</v>
      </c>
      <c r="C35" s="31" t="str">
        <f>IF(ISBLANK(PCR!D12), "",PCR!D12)</f>
        <v>Dd2_01a</v>
      </c>
      <c r="D35" s="31" t="str">
        <f>IF(ISBLANK(PCR!D20), "",PCR!D20)</f>
        <v>MJ009</v>
      </c>
      <c r="E35" s="31" t="str">
        <f>IF(ISBLANK(PCR!D28), "",PCR!D28)</f>
        <v/>
      </c>
      <c r="F35" s="31" t="str">
        <f>IF(ISBLANK(PCR!D36), "",PCR!D36)</f>
        <v/>
      </c>
      <c r="G35" s="31" t="str">
        <f>IF(ISBLANK(PCR!D44), "",PCR!D44)</f>
        <v/>
      </c>
      <c r="H35" s="31" t="str">
        <f>IF(ISBLANK(PCR!D52), "",PCR!D52)</f>
        <v/>
      </c>
      <c r="I35" s="31" t="str">
        <f>IF(ISBLANK(PCR!D60), "",PCR!D60)</f>
        <v/>
      </c>
      <c r="J35" s="31" t="str">
        <f>IF(ISBLANK(PCR!D68), "",PCR!D68)</f>
        <v/>
      </c>
      <c r="K35" s="31" t="str">
        <f>IF(ISBLANK(PCR!D76), "",PCR!D76)</f>
        <v/>
      </c>
      <c r="L35" s="31" t="str">
        <f>IF(ISBLANK(PCR!D84), "",PCR!D84)</f>
        <v/>
      </c>
      <c r="M35" s="31" t="str">
        <f>IF(ISBLANK(PCR!D92), "",PCR!D92)</f>
        <v/>
      </c>
    </row>
    <row r="36" spans="1:13" ht="15.75" customHeight="1">
      <c r="A36" s="30" t="s">
        <v>65</v>
      </c>
      <c r="B36" s="31" t="str">
        <f>IF(ISBLANK(PCR!D5), "",PCR!D5)</f>
        <v>MJ012</v>
      </c>
      <c r="C36" s="31" t="str">
        <f>IF(ISBLANK(PCR!D13), "",PCR!D13)</f>
        <v>NTC_SWFW094</v>
      </c>
      <c r="D36" s="31" t="str">
        <f>IF(ISBLANK(PCR!D21), "",PCR!D21)</f>
        <v>MJ010</v>
      </c>
      <c r="E36" s="31" t="str">
        <f>IF(ISBLANK(PCR!D29), "",PCR!D29)</f>
        <v/>
      </c>
      <c r="F36" s="31" t="str">
        <f>IF(ISBLANK(PCR!D37), "",PCR!D37)</f>
        <v/>
      </c>
      <c r="G36" s="31" t="str">
        <f>IF(ISBLANK(PCR!D45), "",PCR!D45)</f>
        <v/>
      </c>
      <c r="H36" s="31" t="str">
        <f>IF(ISBLANK(PCR!D53), "",PCR!D53)</f>
        <v/>
      </c>
      <c r="I36" s="31" t="str">
        <f>IF(ISBLANK(PCR!D61), "",PCR!D61)</f>
        <v/>
      </c>
      <c r="J36" s="31" t="str">
        <f>IF(ISBLANK(PCR!D69), "",PCR!D69)</f>
        <v/>
      </c>
      <c r="K36" s="31" t="str">
        <f>IF(ISBLANK(PCR!D77), "",PCR!D77)</f>
        <v/>
      </c>
      <c r="L36" s="31" t="str">
        <f>IF(ISBLANK(PCR!D85), "",PCR!D85)</f>
        <v/>
      </c>
      <c r="M36" s="31" t="str">
        <f>IF(ISBLANK(PCR!D93), "",PCR!D93)</f>
        <v/>
      </c>
    </row>
    <row r="37" spans="1:13" ht="15.75" customHeight="1">
      <c r="A37" s="30" t="s">
        <v>66</v>
      </c>
      <c r="B37" s="31" t="str">
        <f>IF(ISBLANK(PCR!D6), "",PCR!D6)</f>
        <v>MJ014</v>
      </c>
      <c r="C37" s="31" t="str">
        <f>IF(ISBLANK(PCR!D14), "",PCR!D14)</f>
        <v>MJ001</v>
      </c>
      <c r="D37" s="31" t="str">
        <f>IF(ISBLANK(PCR!D22), "",PCR!D22)</f>
        <v>3D7_01a</v>
      </c>
      <c r="E37" s="31" t="str">
        <f>IF(ISBLANK(PCR!D30), "",PCR!D30)</f>
        <v/>
      </c>
      <c r="F37" s="31" t="str">
        <f>IF(ISBLANK(PCR!D38), "",PCR!D38)</f>
        <v/>
      </c>
      <c r="G37" s="31" t="str">
        <f>IF(ISBLANK(PCR!D46), "",PCR!D46)</f>
        <v/>
      </c>
      <c r="H37" s="31" t="str">
        <f>IF(ISBLANK(PCR!D54), "",PCR!D54)</f>
        <v/>
      </c>
      <c r="I37" s="31" t="str">
        <f>IF(ISBLANK(PCR!D62), "",PCR!D62)</f>
        <v/>
      </c>
      <c r="J37" s="31" t="str">
        <f>IF(ISBLANK(PCR!D70), "",PCR!D70)</f>
        <v/>
      </c>
      <c r="K37" s="31" t="str">
        <f>IF(ISBLANK(PCR!D78), "",PCR!D78)</f>
        <v/>
      </c>
      <c r="L37" s="31" t="str">
        <f>IF(ISBLANK(PCR!D86), "",PCR!D86)</f>
        <v/>
      </c>
      <c r="M37" s="31" t="str">
        <f>IF(ISBLANK(PCR!D94), "",PCR!D94)</f>
        <v/>
      </c>
    </row>
    <row r="38" spans="1:13" ht="15.75" customHeight="1">
      <c r="A38" s="30" t="s">
        <v>67</v>
      </c>
      <c r="B38" s="31" t="str">
        <f>IF(ISBLANK(PCR!D7), "",PCR!D7)</f>
        <v>MJ015</v>
      </c>
      <c r="C38" s="31" t="str">
        <f>IF(ISBLANK(PCR!D15), "",PCR!D15)</f>
        <v>MJ002</v>
      </c>
      <c r="D38" s="31" t="str">
        <f>IF(ISBLANK(PCR!D23), "",PCR!D23)</f>
        <v>Dd2_01a</v>
      </c>
      <c r="E38" s="31" t="str">
        <f>IF(ISBLANK(PCR!D31), "",PCR!D31)</f>
        <v/>
      </c>
      <c r="F38" s="31" t="str">
        <f>IF(ISBLANK(PCR!D39), "",PCR!D39)</f>
        <v/>
      </c>
      <c r="G38" s="31" t="str">
        <f>IF(ISBLANK(PCR!D47), "",PCR!D47)</f>
        <v/>
      </c>
      <c r="H38" s="31" t="str">
        <f>IF(ISBLANK(PCR!D55), "",PCR!D55)</f>
        <v/>
      </c>
      <c r="I38" s="31" t="str">
        <f>IF(ISBLANK(PCR!D63), "",PCR!D63)</f>
        <v/>
      </c>
      <c r="J38" s="31" t="str">
        <f>IF(ISBLANK(PCR!D71), "",PCR!D71)</f>
        <v/>
      </c>
      <c r="K38" s="31" t="str">
        <f>IF(ISBLANK(PCR!D79), "",PCR!D79)</f>
        <v/>
      </c>
      <c r="L38" s="31" t="str">
        <f>IF(ISBLANK(PCR!D87), "",PCR!D87)</f>
        <v/>
      </c>
      <c r="M38" s="31" t="str">
        <f>IF(ISBLANK(PCR!D95), "",PCR!D95)</f>
        <v/>
      </c>
    </row>
    <row r="39" spans="1:13" ht="15.75" customHeight="1">
      <c r="A39" s="30" t="s">
        <v>68</v>
      </c>
      <c r="B39" s="31" t="str">
        <f>IF(ISBLANK(PCR!D8), "",PCR!D8)</f>
        <v>MJ016</v>
      </c>
      <c r="C39" s="31" t="str">
        <f>IF(ISBLANK(PCR!D16), "",PCR!D16)</f>
        <v>MJ005</v>
      </c>
      <c r="D39" s="31" t="str">
        <f>IF(ISBLANK(PCR!D24), "",PCR!D24)</f>
        <v>NTC_SWJS032</v>
      </c>
      <c r="E39" s="31" t="str">
        <f>IF(ISBLANK(PCR!D32), "",PCR!D32)</f>
        <v/>
      </c>
      <c r="F39" s="31" t="str">
        <f>IF(ISBLANK(PCR!D40), "",PCR!D40)</f>
        <v/>
      </c>
      <c r="G39" s="31" t="str">
        <f>IF(ISBLANK(PCR!D48), "",PCR!D48)</f>
        <v/>
      </c>
      <c r="H39" s="31" t="str">
        <f>IF(ISBLANK(PCR!D56), "",PCR!D56)</f>
        <v/>
      </c>
      <c r="I39" s="31" t="str">
        <f>IF(ISBLANK(PCR!D64), "",PCR!D64)</f>
        <v/>
      </c>
      <c r="J39" s="31" t="str">
        <f>IF(ISBLANK(PCR!D72), "",PCR!D72)</f>
        <v/>
      </c>
      <c r="K39" s="31" t="str">
        <f>IF(ISBLANK(PCR!D80), "",PCR!D80)</f>
        <v/>
      </c>
      <c r="L39" s="31" t="str">
        <f>IF(ISBLANK(PCR!D88), "",PCR!D88)</f>
        <v/>
      </c>
      <c r="M39" s="31" t="str">
        <f>IF(ISBLANK(PCR!D96), "",PCR!D96)</f>
        <v/>
      </c>
    </row>
    <row r="40" spans="1:13" ht="15.75" customHeight="1">
      <c r="A40" s="30" t="s">
        <v>69</v>
      </c>
      <c r="B40" s="31" t="str">
        <f>IF(ISBLANK(PCR!D9), "",PCR!D9)</f>
        <v>MJ017</v>
      </c>
      <c r="C40" s="31" t="str">
        <f>IF(ISBLANK(PCR!D17), "",PCR!D17)</f>
        <v>MJ006</v>
      </c>
      <c r="D40" s="31" t="str">
        <f>IF(ISBLANK(PCR!D25), "",PCR!D25)</f>
        <v/>
      </c>
      <c r="E40" s="31" t="str">
        <f>IF(ISBLANK(PCR!D33), "",PCR!D33)</f>
        <v/>
      </c>
      <c r="F40" s="31" t="str">
        <f>IF(ISBLANK(PCR!D41), "",PCR!D41)</f>
        <v/>
      </c>
      <c r="G40" s="31" t="str">
        <f>IF(ISBLANK(PCR!D49), "",PCR!D49)</f>
        <v/>
      </c>
      <c r="H40" s="31" t="str">
        <f>IF(ISBLANK(PCR!D57), "",PCR!D57)</f>
        <v/>
      </c>
      <c r="I40" s="31" t="str">
        <f>IF(ISBLANK(PCR!D65), "",PCR!D65)</f>
        <v/>
      </c>
      <c r="J40" s="31" t="str">
        <f>IF(ISBLANK(PCR!D73), "",PCR!D73)</f>
        <v/>
      </c>
      <c r="K40" s="31" t="str">
        <f>IF(ISBLANK(PCR!D81), "",PCR!D81)</f>
        <v/>
      </c>
      <c r="L40" s="31" t="str">
        <f>IF(ISBLANK(PCR!D89), "",PCR!D89)</f>
        <v/>
      </c>
      <c r="M40" s="31" t="str">
        <f>IF(ISBLANK(PCR!D97), "",PCR!D97)</f>
        <v/>
      </c>
    </row>
    <row r="41" spans="1:13" ht="15.75" customHeight="1">
      <c r="A41" s="30" t="s">
        <v>70</v>
      </c>
      <c r="B41" s="31" t="str">
        <f>IF(ISBLANK(PCR!D10), "",PCR!D10)</f>
        <v>MJ018</v>
      </c>
      <c r="C41" s="31" t="str">
        <f>IF(ISBLANK(PCR!D18), "",PCR!D18)</f>
        <v>MJ007</v>
      </c>
      <c r="D41" s="31" t="str">
        <f>IF(ISBLANK(PCR!D26), "",PCR!D26)</f>
        <v/>
      </c>
      <c r="E41" s="31" t="str">
        <f>IF(ISBLANK(PCR!D34), "",PCR!D34)</f>
        <v/>
      </c>
      <c r="F41" s="31" t="str">
        <f>IF(ISBLANK(PCR!D42), "",PCR!D42)</f>
        <v/>
      </c>
      <c r="G41" s="31" t="str">
        <f>IF(ISBLANK(PCR!D50), "",PCR!D50)</f>
        <v/>
      </c>
      <c r="H41" s="31" t="str">
        <f>IF(ISBLANK(PCR!D58), "",PCR!D58)</f>
        <v/>
      </c>
      <c r="I41" s="31" t="str">
        <f>IF(ISBLANK(PCR!D66), "",PCR!D66)</f>
        <v/>
      </c>
      <c r="J41" s="31" t="str">
        <f>IF(ISBLANK(PCR!D74), "",PCR!D74)</f>
        <v/>
      </c>
      <c r="K41" s="31" t="str">
        <f>IF(ISBLANK(PCR!D82), "",PCR!D82)</f>
        <v/>
      </c>
      <c r="L41" s="31" t="str">
        <f>IF(ISBLANK(PCR!D90), "",PCR!D90)</f>
        <v/>
      </c>
      <c r="M41" s="31" t="str">
        <f>IF(ISBLANK(PCR!D98), "",PCR!D98)</f>
        <v/>
      </c>
    </row>
    <row r="42" spans="1:13" ht="15.75" customHeight="1">
      <c r="A42" s="20"/>
    </row>
  </sheetData>
  <mergeCells count="69">
    <mergeCell ref="D27:E27"/>
    <mergeCell ref="K28:M28"/>
    <mergeCell ref="A29:G29"/>
    <mergeCell ref="K30:M30"/>
    <mergeCell ref="A25:C25"/>
    <mergeCell ref="D25:E25"/>
    <mergeCell ref="F25:G25"/>
    <mergeCell ref="J25:K25"/>
    <mergeCell ref="A26:C26"/>
    <mergeCell ref="D26:E26"/>
    <mergeCell ref="F26:G26"/>
    <mergeCell ref="J26:K26"/>
    <mergeCell ref="M22:M24"/>
    <mergeCell ref="A23:C23"/>
    <mergeCell ref="D23:E23"/>
    <mergeCell ref="F23:G23"/>
    <mergeCell ref="J23:K23"/>
    <mergeCell ref="A24:C24"/>
    <mergeCell ref="D24:E24"/>
    <mergeCell ref="F24:G24"/>
    <mergeCell ref="J24:K24"/>
    <mergeCell ref="A21:C21"/>
    <mergeCell ref="D21:E21"/>
    <mergeCell ref="F21:G21"/>
    <mergeCell ref="J21:K21"/>
    <mergeCell ref="A22:C22"/>
    <mergeCell ref="D22:E22"/>
    <mergeCell ref="F22:G22"/>
    <mergeCell ref="J22:K22"/>
    <mergeCell ref="A16:B16"/>
    <mergeCell ref="C16:K17"/>
    <mergeCell ref="A20:C20"/>
    <mergeCell ref="D20:E20"/>
    <mergeCell ref="F20:G20"/>
    <mergeCell ref="J20:K20"/>
    <mergeCell ref="A13:B13"/>
    <mergeCell ref="C13:F13"/>
    <mergeCell ref="A14:B14"/>
    <mergeCell ref="C14:F14"/>
    <mergeCell ref="A15:B15"/>
    <mergeCell ref="C15:F15"/>
    <mergeCell ref="A10:B10"/>
    <mergeCell ref="C10:H10"/>
    <mergeCell ref="A11:B11"/>
    <mergeCell ref="C11:F11"/>
    <mergeCell ref="A12:B12"/>
    <mergeCell ref="C12:F12"/>
    <mergeCell ref="A7:B7"/>
    <mergeCell ref="C7:F7"/>
    <mergeCell ref="A8:B8"/>
    <mergeCell ref="C8:F8"/>
    <mergeCell ref="A9:B9"/>
    <mergeCell ref="C9:F9"/>
    <mergeCell ref="A5:B5"/>
    <mergeCell ref="C5:F5"/>
    <mergeCell ref="K5:L6"/>
    <mergeCell ref="A6:B6"/>
    <mergeCell ref="C6:F6"/>
    <mergeCell ref="A3:B3"/>
    <mergeCell ref="C3:F3"/>
    <mergeCell ref="K3:L3"/>
    <mergeCell ref="A4:B4"/>
    <mergeCell ref="C4:F4"/>
    <mergeCell ref="K4:L4"/>
    <mergeCell ref="A1:M1"/>
    <mergeCell ref="A2:B2"/>
    <mergeCell ref="C2:F2"/>
    <mergeCell ref="G2:H2"/>
    <mergeCell ref="K2:L2"/>
  </mergeCells>
  <conditionalFormatting sqref="C2:C4 C11 C14:C16">
    <cfRule type="expression" dxfId="4" priority="2">
      <formula>COUNTIF(C2,"")</formula>
    </cfRule>
  </conditionalFormatting>
  <conditionalFormatting sqref="C7:C8">
    <cfRule type="expression" dxfId="3" priority="3">
      <formula>COUNTIF(C7,"")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9:F9 C10" xr:uid="{00000000-0002-0000-0000-000000000000}">
      <formula1>0</formula1>
      <formula2>0</formula2>
    </dataValidation>
  </dataValidations>
  <pageMargins left="0.70833333333333304" right="0.70833333333333304" top="0.74791666666666701" bottom="0.74861111111111101" header="0.511811023622047" footer="0.31527777777777799"/>
  <pageSetup paperSize="9" fitToHeight="0" orientation="portrait" horizontalDpi="300" verticalDpi="300"/>
  <headerFooter>
    <oddFooter>&amp;CPage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reference!$E$3:$E$4</xm:f>
          </x14:formula1>
          <x14:formula2>
            <xm:f>0</xm:f>
          </x14:formula2>
          <xm:sqref>C11</xm:sqref>
        </x14:dataValidation>
        <x14:dataValidation type="list" allowBlank="1" showInputMessage="1" showErrorMessage="1" xr:uid="{00000000-0002-0000-0000-000002000000}">
          <x14:formula1>
            <xm:f>reference!$L$3:$L$5</xm:f>
          </x14:formula1>
          <x14:formula2>
            <xm:f>0</xm:f>
          </x14:formula2>
          <xm:sqref>C7:F7</xm:sqref>
        </x14:dataValidation>
        <x14:dataValidation type="list" allowBlank="1" showInputMessage="1" showErrorMessage="1" xr:uid="{00000000-0002-0000-0000-000003000000}">
          <x14:formula1>
            <xm:f>reference!$I$3:$I$5</xm:f>
          </x14:formula1>
          <x14:formula2>
            <xm:f>0</xm:f>
          </x14:formula2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J111"/>
  <sheetViews>
    <sheetView tabSelected="1" zoomScale="140" zoomScaleNormal="140" workbookViewId="0">
      <selection activeCell="K7" sqref="K7"/>
    </sheetView>
  </sheetViews>
  <sheetFormatPr defaultColWidth="11" defaultRowHeight="15.75"/>
  <cols>
    <col min="1" max="2" width="6.625" customWidth="1"/>
    <col min="3" max="3" width="11.875" customWidth="1"/>
    <col min="4" max="4" width="12.625" style="15" customWidth="1"/>
    <col min="5" max="5" width="15.375" customWidth="1"/>
    <col min="6" max="6" width="12.75" customWidth="1"/>
  </cols>
  <sheetData>
    <row r="1" spans="1:10">
      <c r="C1" s="96" t="s">
        <v>71</v>
      </c>
      <c r="D1" s="96"/>
      <c r="E1" s="32" t="s">
        <v>72</v>
      </c>
      <c r="F1" s="97" t="s">
        <v>73</v>
      </c>
      <c r="G1" s="97"/>
      <c r="H1" s="97"/>
      <c r="I1" s="97"/>
      <c r="J1" s="97"/>
    </row>
    <row r="2" spans="1:10" s="37" customFormat="1" ht="47.25">
      <c r="A2" s="33" t="s">
        <v>74</v>
      </c>
      <c r="B2" s="33" t="s">
        <v>75</v>
      </c>
      <c r="C2" s="34" t="s">
        <v>76</v>
      </c>
      <c r="D2" s="34" t="s">
        <v>77</v>
      </c>
      <c r="E2" s="35" t="s">
        <v>78</v>
      </c>
      <c r="F2" s="36" t="s">
        <v>79</v>
      </c>
      <c r="G2" s="36" t="s">
        <v>80</v>
      </c>
      <c r="H2" s="36" t="s">
        <v>81</v>
      </c>
      <c r="I2" s="36" t="s">
        <v>82</v>
      </c>
      <c r="J2" s="36" t="s">
        <v>83</v>
      </c>
    </row>
    <row r="3" spans="1:10" ht="15.75" customHeight="1">
      <c r="A3" s="38">
        <v>1</v>
      </c>
      <c r="B3" s="39" t="s">
        <v>84</v>
      </c>
      <c r="C3" s="40" t="s">
        <v>85</v>
      </c>
      <c r="D3" s="40" t="s">
        <v>86</v>
      </c>
      <c r="E3" s="29" t="s">
        <v>87</v>
      </c>
      <c r="F3" s="41" t="str">
        <f>IF(ISBLANK(tbl_PCR[[#This Row],[sWGA identifier]]),"",_xlfn.CONCAT(exp_id,"_",tbl_PCR[[#This Row],[Well]]))</f>
        <v>PCTB142_A1</v>
      </c>
      <c r="G3" s="42">
        <v>70</v>
      </c>
      <c r="H3" s="42">
        <v>1</v>
      </c>
      <c r="I3" s="43">
        <f t="shared" ref="I3:I34" si="0">IF(OR(G3="",H3=""),"",SUM(G3*H3))</f>
        <v>70</v>
      </c>
      <c r="J3" s="41" t="s">
        <v>88</v>
      </c>
    </row>
    <row r="4" spans="1:10" ht="15.75" customHeight="1">
      <c r="A4" s="38">
        <v>2</v>
      </c>
      <c r="B4" s="39" t="s">
        <v>89</v>
      </c>
      <c r="C4" s="40" t="s">
        <v>90</v>
      </c>
      <c r="D4" s="40" t="s">
        <v>91</v>
      </c>
      <c r="E4" s="29" t="s">
        <v>92</v>
      </c>
      <c r="F4" s="44" t="str">
        <f>IF(ISBLANK(tbl_PCR[[#This Row],[sWGA identifier]]),"",_xlfn.CONCAT(exp_id,"_",tbl_PCR[[#This Row],[Well]]))</f>
        <v>PCTB142_B1</v>
      </c>
      <c r="G4" s="45">
        <v>48.6</v>
      </c>
      <c r="H4" s="42">
        <v>1</v>
      </c>
      <c r="I4" s="46">
        <f t="shared" si="0"/>
        <v>48.6</v>
      </c>
      <c r="J4" s="41" t="s">
        <v>88</v>
      </c>
    </row>
    <row r="5" spans="1:10" ht="15.75" customHeight="1">
      <c r="A5" s="38">
        <v>3</v>
      </c>
      <c r="B5" s="39" t="s">
        <v>93</v>
      </c>
      <c r="C5" s="40" t="s">
        <v>94</v>
      </c>
      <c r="D5" s="40" t="s">
        <v>95</v>
      </c>
      <c r="E5" s="29" t="s">
        <v>96</v>
      </c>
      <c r="F5" s="44" t="str">
        <f>IF(ISBLANK(tbl_PCR[[#This Row],[sWGA identifier]]),"",_xlfn.CONCAT(exp_id,"_",tbl_PCR[[#This Row],[Well]]))</f>
        <v>PCTB142_C1</v>
      </c>
      <c r="G5" s="42">
        <v>40.200000000000003</v>
      </c>
      <c r="H5" s="42">
        <v>1</v>
      </c>
      <c r="I5" s="46">
        <f t="shared" si="0"/>
        <v>40.200000000000003</v>
      </c>
      <c r="J5" s="41" t="s">
        <v>88</v>
      </c>
    </row>
    <row r="6" spans="1:10" ht="15.75" customHeight="1">
      <c r="A6" s="38">
        <v>4</v>
      </c>
      <c r="B6" s="39" t="s">
        <v>97</v>
      </c>
      <c r="C6" s="40" t="s">
        <v>98</v>
      </c>
      <c r="D6" s="40" t="s">
        <v>99</v>
      </c>
      <c r="E6" s="29" t="s">
        <v>100</v>
      </c>
      <c r="F6" s="44" t="str">
        <f>IF(ISBLANK(tbl_PCR[[#This Row],[sWGA identifier]]),"",_xlfn.CONCAT(exp_id,"_",tbl_PCR[[#This Row],[Well]]))</f>
        <v>PCTB142_D1</v>
      </c>
      <c r="G6" s="45">
        <v>42.2</v>
      </c>
      <c r="H6" s="42">
        <v>1</v>
      </c>
      <c r="I6" s="46">
        <f t="shared" si="0"/>
        <v>42.2</v>
      </c>
      <c r="J6" s="41" t="s">
        <v>88</v>
      </c>
    </row>
    <row r="7" spans="1:10" ht="15.75" customHeight="1">
      <c r="A7" s="38">
        <v>5</v>
      </c>
      <c r="B7" s="39" t="s">
        <v>101</v>
      </c>
      <c r="C7" s="40" t="s">
        <v>102</v>
      </c>
      <c r="D7" s="40" t="s">
        <v>103</v>
      </c>
      <c r="E7" s="29" t="s">
        <v>104</v>
      </c>
      <c r="F7" s="44" t="str">
        <f>IF(ISBLANK(tbl_PCR[[#This Row],[sWGA identifier]]),"",_xlfn.CONCAT(exp_id,"_",tbl_PCR[[#This Row],[Well]]))</f>
        <v>PCTB142_E1</v>
      </c>
      <c r="G7" s="42">
        <v>41.2</v>
      </c>
      <c r="H7" s="42">
        <v>1</v>
      </c>
      <c r="I7" s="46">
        <f t="shared" si="0"/>
        <v>41.2</v>
      </c>
      <c r="J7" s="41" t="s">
        <v>88</v>
      </c>
    </row>
    <row r="8" spans="1:10" ht="15.75" customHeight="1">
      <c r="A8" s="38">
        <v>6</v>
      </c>
      <c r="B8" s="39" t="s">
        <v>105</v>
      </c>
      <c r="C8" s="40" t="s">
        <v>106</v>
      </c>
      <c r="D8" s="40" t="s">
        <v>107</v>
      </c>
      <c r="E8" s="29" t="s">
        <v>108</v>
      </c>
      <c r="F8" s="44" t="str">
        <f>IF(ISBLANK(tbl_PCR[[#This Row],[sWGA identifier]]),"",_xlfn.CONCAT(exp_id,"_",tbl_PCR[[#This Row],[Well]]))</f>
        <v>PCTB142_F1</v>
      </c>
      <c r="G8" s="45">
        <v>7.3</v>
      </c>
      <c r="H8" s="42">
        <v>1</v>
      </c>
      <c r="I8" s="46">
        <f t="shared" si="0"/>
        <v>7.3</v>
      </c>
      <c r="J8" s="41" t="s">
        <v>109</v>
      </c>
    </row>
    <row r="9" spans="1:10" ht="15.75" customHeight="1">
      <c r="A9" s="38">
        <v>7</v>
      </c>
      <c r="B9" s="39" t="s">
        <v>110</v>
      </c>
      <c r="C9" s="40" t="s">
        <v>111</v>
      </c>
      <c r="D9" s="40" t="s">
        <v>112</v>
      </c>
      <c r="E9" s="29" t="s">
        <v>113</v>
      </c>
      <c r="F9" s="44" t="str">
        <f>IF(ISBLANK(tbl_PCR[[#This Row],[sWGA identifier]]),"",_xlfn.CONCAT(exp_id,"_",tbl_PCR[[#This Row],[Well]]))</f>
        <v>PCTB142_G1</v>
      </c>
      <c r="G9" s="42">
        <v>37.799999999999997</v>
      </c>
      <c r="H9" s="42">
        <v>1</v>
      </c>
      <c r="I9" s="46">
        <f t="shared" si="0"/>
        <v>37.799999999999997</v>
      </c>
      <c r="J9" s="41" t="s">
        <v>88</v>
      </c>
    </row>
    <row r="10" spans="1:10" ht="15.75" customHeight="1">
      <c r="A10" s="38">
        <v>8</v>
      </c>
      <c r="B10" s="39" t="s">
        <v>114</v>
      </c>
      <c r="C10" s="40" t="s">
        <v>115</v>
      </c>
      <c r="D10" s="40" t="s">
        <v>116</v>
      </c>
      <c r="E10" s="47" t="s">
        <v>117</v>
      </c>
      <c r="F10" s="44" t="str">
        <f>IF(ISBLANK(tbl_PCR[[#This Row],[sWGA identifier]]),"",_xlfn.CONCAT(exp_id,"_",tbl_PCR[[#This Row],[Well]]))</f>
        <v>PCTB142_H1</v>
      </c>
      <c r="G10" s="45">
        <v>22.2</v>
      </c>
      <c r="H10" s="42">
        <v>1</v>
      </c>
      <c r="I10" s="46">
        <f t="shared" si="0"/>
        <v>22.2</v>
      </c>
      <c r="J10" s="41" t="s">
        <v>88</v>
      </c>
    </row>
    <row r="11" spans="1:10" ht="15.75" customHeight="1">
      <c r="A11" s="38">
        <v>9</v>
      </c>
      <c r="B11" s="39" t="s">
        <v>118</v>
      </c>
      <c r="C11" s="40" t="s">
        <v>119</v>
      </c>
      <c r="D11" s="48" t="s">
        <v>120</v>
      </c>
      <c r="E11" s="47" t="s">
        <v>121</v>
      </c>
      <c r="F11" s="44" t="str">
        <f>IF(ISBLANK(tbl_PCR[[#This Row],[sWGA identifier]]),"",_xlfn.CONCAT(exp_id,"_",tbl_PCR[[#This Row],[Well]]))</f>
        <v>PCTB142_A2</v>
      </c>
      <c r="G11" s="45">
        <v>65.599999999999994</v>
      </c>
      <c r="H11" s="42">
        <v>1</v>
      </c>
      <c r="I11" s="46">
        <f t="shared" si="0"/>
        <v>65.599999999999994</v>
      </c>
      <c r="J11" s="41" t="s">
        <v>88</v>
      </c>
    </row>
    <row r="12" spans="1:10" ht="15.75" customHeight="1">
      <c r="A12" s="38">
        <v>10</v>
      </c>
      <c r="B12" s="39" t="s">
        <v>122</v>
      </c>
      <c r="C12" s="40" t="s">
        <v>123</v>
      </c>
      <c r="D12" s="48" t="s">
        <v>124</v>
      </c>
      <c r="E12" s="47" t="s">
        <v>125</v>
      </c>
      <c r="F12" s="44" t="str">
        <f>IF(ISBLANK(tbl_PCR[[#This Row],[sWGA identifier]]),"",_xlfn.CONCAT(exp_id,"_",tbl_PCR[[#This Row],[Well]]))</f>
        <v>PCTB142_B2</v>
      </c>
      <c r="G12" s="45">
        <v>54.4</v>
      </c>
      <c r="H12" s="42">
        <v>1</v>
      </c>
      <c r="I12" s="46">
        <f t="shared" si="0"/>
        <v>54.4</v>
      </c>
      <c r="J12" s="41" t="s">
        <v>88</v>
      </c>
    </row>
    <row r="13" spans="1:10" ht="15.75" customHeight="1">
      <c r="A13" s="38">
        <v>11</v>
      </c>
      <c r="B13" s="39" t="s">
        <v>126</v>
      </c>
      <c r="C13" s="40" t="s">
        <v>127</v>
      </c>
      <c r="D13" s="48" t="s">
        <v>128</v>
      </c>
      <c r="E13" s="47" t="s">
        <v>129</v>
      </c>
      <c r="F13" s="44" t="str">
        <f>IF(ISBLANK(tbl_PCR[[#This Row],[sWGA identifier]]),"",_xlfn.CONCAT(exp_id,"_",tbl_PCR[[#This Row],[Well]]))</f>
        <v>PCTB142_C2</v>
      </c>
      <c r="G13" s="45">
        <v>4.4800000000000004</v>
      </c>
      <c r="H13" s="42">
        <v>1</v>
      </c>
      <c r="I13" s="46">
        <f t="shared" si="0"/>
        <v>4.4800000000000004</v>
      </c>
      <c r="J13" s="41" t="s">
        <v>88</v>
      </c>
    </row>
    <row r="14" spans="1:10" ht="15.75" customHeight="1">
      <c r="A14" s="38">
        <v>12</v>
      </c>
      <c r="B14" s="39" t="s">
        <v>130</v>
      </c>
      <c r="C14" s="40" t="s">
        <v>131</v>
      </c>
      <c r="D14" s="49" t="s">
        <v>132</v>
      </c>
      <c r="E14" s="29" t="s">
        <v>133</v>
      </c>
      <c r="F14" s="44" t="str">
        <f>IF(ISBLANK(tbl_PCR[[#This Row],[sWGA identifier]]),"",_xlfn.CONCAT(exp_id,"_",tbl_PCR[[#This Row],[Well]]))</f>
        <v>PCTB142_D2</v>
      </c>
      <c r="G14" s="45">
        <v>32.799999999999997</v>
      </c>
      <c r="H14" s="42">
        <v>1</v>
      </c>
      <c r="I14" s="46">
        <f t="shared" si="0"/>
        <v>32.799999999999997</v>
      </c>
      <c r="J14" s="41" t="s">
        <v>88</v>
      </c>
    </row>
    <row r="15" spans="1:10" ht="15.75" customHeight="1">
      <c r="A15" s="38">
        <v>13</v>
      </c>
      <c r="B15" s="39" t="s">
        <v>134</v>
      </c>
      <c r="C15" s="40" t="s">
        <v>135</v>
      </c>
      <c r="D15" s="49" t="s">
        <v>136</v>
      </c>
      <c r="E15" s="29" t="s">
        <v>137</v>
      </c>
      <c r="F15" s="44" t="str">
        <f>IF(ISBLANK(tbl_PCR[[#This Row],[sWGA identifier]]),"",_xlfn.CONCAT(exp_id,"_",tbl_PCR[[#This Row],[Well]]))</f>
        <v>PCTB142_E2</v>
      </c>
      <c r="G15" s="45">
        <v>8.06</v>
      </c>
      <c r="H15" s="42">
        <v>1</v>
      </c>
      <c r="I15" s="46">
        <f t="shared" si="0"/>
        <v>8.06</v>
      </c>
      <c r="J15" s="41" t="s">
        <v>88</v>
      </c>
    </row>
    <row r="16" spans="1:10" ht="15.75" customHeight="1">
      <c r="A16" s="38">
        <v>14</v>
      </c>
      <c r="B16" s="39" t="s">
        <v>138</v>
      </c>
      <c r="C16" s="40" t="s">
        <v>139</v>
      </c>
      <c r="D16" s="49" t="s">
        <v>140</v>
      </c>
      <c r="E16" s="29" t="s">
        <v>141</v>
      </c>
      <c r="F16" s="44" t="str">
        <f>IF(ISBLANK(tbl_PCR[[#This Row],[sWGA identifier]]),"",_xlfn.CONCAT(exp_id,"_",tbl_PCR[[#This Row],[Well]]))</f>
        <v>PCTB142_F2</v>
      </c>
      <c r="G16" s="45">
        <v>2.66</v>
      </c>
      <c r="H16" s="42">
        <v>1</v>
      </c>
      <c r="I16" s="46">
        <f t="shared" si="0"/>
        <v>2.66</v>
      </c>
      <c r="J16" s="41" t="s">
        <v>109</v>
      </c>
    </row>
    <row r="17" spans="1:10" ht="15.75" customHeight="1">
      <c r="A17" s="38">
        <v>15</v>
      </c>
      <c r="B17" s="39" t="s">
        <v>142</v>
      </c>
      <c r="C17" s="40" t="s">
        <v>143</v>
      </c>
      <c r="D17" s="49" t="s">
        <v>144</v>
      </c>
      <c r="E17" s="29" t="s">
        <v>145</v>
      </c>
      <c r="F17" s="44" t="str">
        <f>IF(ISBLANK(tbl_PCR[[#This Row],[sWGA identifier]]),"",_xlfn.CONCAT(exp_id,"_",tbl_PCR[[#This Row],[Well]]))</f>
        <v>PCTB142_G2</v>
      </c>
      <c r="G17" s="45">
        <v>20.2</v>
      </c>
      <c r="H17" s="42">
        <v>1</v>
      </c>
      <c r="I17" s="46">
        <f t="shared" si="0"/>
        <v>20.2</v>
      </c>
      <c r="J17" s="41" t="s">
        <v>88</v>
      </c>
    </row>
    <row r="18" spans="1:10" ht="15.75" customHeight="1">
      <c r="A18" s="38">
        <v>16</v>
      </c>
      <c r="B18" s="39" t="s">
        <v>146</v>
      </c>
      <c r="C18" s="40" t="s">
        <v>147</v>
      </c>
      <c r="D18" s="49" t="s">
        <v>148</v>
      </c>
      <c r="E18" s="29" t="s">
        <v>149</v>
      </c>
      <c r="F18" s="44" t="str">
        <f>IF(ISBLANK(tbl_PCR[[#This Row],[sWGA identifier]]),"",_xlfn.CONCAT(exp_id,"_",tbl_PCR[[#This Row],[Well]]))</f>
        <v>PCTB142_H2</v>
      </c>
      <c r="G18" s="45">
        <v>22.4</v>
      </c>
      <c r="H18" s="42">
        <v>1</v>
      </c>
      <c r="I18" s="46">
        <f t="shared" si="0"/>
        <v>22.4</v>
      </c>
      <c r="J18" s="41" t="s">
        <v>88</v>
      </c>
    </row>
    <row r="19" spans="1:10" ht="15.75" customHeight="1">
      <c r="A19" s="38">
        <v>17</v>
      </c>
      <c r="B19" s="39" t="s">
        <v>150</v>
      </c>
      <c r="C19" s="40" t="s">
        <v>151</v>
      </c>
      <c r="D19" s="49" t="s">
        <v>152</v>
      </c>
      <c r="E19" s="29" t="s">
        <v>153</v>
      </c>
      <c r="F19" s="44" t="str">
        <f>IF(ISBLANK(tbl_PCR[[#This Row],[sWGA identifier]]),"",_xlfn.CONCAT(exp_id,"_",tbl_PCR[[#This Row],[Well]]))</f>
        <v>PCTB142_A3</v>
      </c>
      <c r="G19" s="45">
        <v>51.4</v>
      </c>
      <c r="H19" s="42">
        <v>1</v>
      </c>
      <c r="I19" s="46">
        <f t="shared" si="0"/>
        <v>51.4</v>
      </c>
      <c r="J19" s="41" t="s">
        <v>88</v>
      </c>
    </row>
    <row r="20" spans="1:10" ht="15.75" customHeight="1">
      <c r="A20" s="38">
        <v>18</v>
      </c>
      <c r="B20" s="39" t="s">
        <v>154</v>
      </c>
      <c r="C20" s="40" t="s">
        <v>155</v>
      </c>
      <c r="D20" s="49" t="s">
        <v>156</v>
      </c>
      <c r="E20" s="29" t="s">
        <v>157</v>
      </c>
      <c r="F20" s="44" t="str">
        <f>IF(ISBLANK(tbl_PCR[[#This Row],[sWGA identifier]]),"",_xlfn.CONCAT(exp_id,"_",tbl_PCR[[#This Row],[Well]]))</f>
        <v>PCTB142_B3</v>
      </c>
      <c r="G20" s="45">
        <v>14.2</v>
      </c>
      <c r="H20" s="42">
        <v>1</v>
      </c>
      <c r="I20" s="46">
        <f t="shared" si="0"/>
        <v>14.2</v>
      </c>
      <c r="J20" s="41" t="s">
        <v>88</v>
      </c>
    </row>
    <row r="21" spans="1:10" ht="15.75" customHeight="1">
      <c r="A21" s="38">
        <v>19</v>
      </c>
      <c r="B21" s="39" t="s">
        <v>158</v>
      </c>
      <c r="C21" s="40" t="s">
        <v>159</v>
      </c>
      <c r="D21" s="49" t="s">
        <v>86</v>
      </c>
      <c r="E21" s="29" t="s">
        <v>160</v>
      </c>
      <c r="F21" s="44" t="str">
        <f>IF(ISBLANK(tbl_PCR[[#This Row],[sWGA identifier]]),"",_xlfn.CONCAT(exp_id,"_",tbl_PCR[[#This Row],[Well]]))</f>
        <v>PCTB142_C3</v>
      </c>
      <c r="G21" s="45">
        <v>21.6</v>
      </c>
      <c r="H21" s="42">
        <v>1</v>
      </c>
      <c r="I21" s="46">
        <f t="shared" si="0"/>
        <v>21.6</v>
      </c>
      <c r="J21" s="41" t="s">
        <v>88</v>
      </c>
    </row>
    <row r="22" spans="1:10" ht="15.75" customHeight="1">
      <c r="A22" s="38">
        <v>20</v>
      </c>
      <c r="B22" s="38" t="s">
        <v>161</v>
      </c>
      <c r="C22" s="40" t="s">
        <v>119</v>
      </c>
      <c r="D22" s="49" t="s">
        <v>120</v>
      </c>
      <c r="E22" s="29" t="s">
        <v>162</v>
      </c>
      <c r="F22" s="44" t="str">
        <f>IF(ISBLANK(tbl_PCR[[#This Row],[sWGA identifier]]),"",_xlfn.CONCAT(exp_id,"_",tbl_PCR[[#This Row],[Well]]))</f>
        <v>PCTB142_D3</v>
      </c>
      <c r="G22" s="45">
        <v>43.8</v>
      </c>
      <c r="H22" s="42">
        <v>1</v>
      </c>
      <c r="I22" s="46">
        <f t="shared" si="0"/>
        <v>43.8</v>
      </c>
      <c r="J22" s="41" t="s">
        <v>88</v>
      </c>
    </row>
    <row r="23" spans="1:10" ht="15.75" customHeight="1">
      <c r="A23" s="38">
        <v>21</v>
      </c>
      <c r="B23" s="38" t="s">
        <v>163</v>
      </c>
      <c r="C23" s="40" t="s">
        <v>123</v>
      </c>
      <c r="D23" s="49" t="s">
        <v>124</v>
      </c>
      <c r="E23" s="29" t="s">
        <v>164</v>
      </c>
      <c r="F23" s="44" t="str">
        <f>IF(ISBLANK(tbl_PCR[[#This Row],[sWGA identifier]]),"",_xlfn.CONCAT(exp_id,"_",tbl_PCR[[#This Row],[Well]]))</f>
        <v>PCTB142_E3</v>
      </c>
      <c r="G23" s="45">
        <v>28.8</v>
      </c>
      <c r="H23" s="42">
        <v>1</v>
      </c>
      <c r="I23" s="46">
        <f t="shared" si="0"/>
        <v>28.8</v>
      </c>
      <c r="J23" s="41" t="s">
        <v>88</v>
      </c>
    </row>
    <row r="24" spans="1:10" ht="15.75" customHeight="1">
      <c r="A24" s="38">
        <v>22</v>
      </c>
      <c r="B24" s="38" t="s">
        <v>165</v>
      </c>
      <c r="C24" s="40" t="s">
        <v>127</v>
      </c>
      <c r="D24" s="49" t="s">
        <v>166</v>
      </c>
      <c r="E24" s="29" t="s">
        <v>167</v>
      </c>
      <c r="F24" s="44" t="str">
        <f>IF(ISBLANK(tbl_PCR[[#This Row],[sWGA identifier]]),"",_xlfn.CONCAT(exp_id,"_",tbl_PCR[[#This Row],[Well]]))</f>
        <v>PCTB142_F3</v>
      </c>
      <c r="G24" s="45">
        <v>1.1000000000000001</v>
      </c>
      <c r="H24" s="42">
        <v>1</v>
      </c>
      <c r="I24" s="46">
        <f t="shared" si="0"/>
        <v>1.1000000000000001</v>
      </c>
      <c r="J24" s="41" t="s">
        <v>88</v>
      </c>
    </row>
    <row r="25" spans="1:10" ht="15.75" customHeight="1">
      <c r="A25" s="38">
        <v>23</v>
      </c>
      <c r="B25" s="38" t="s">
        <v>168</v>
      </c>
      <c r="C25" s="40"/>
      <c r="D25" s="48"/>
      <c r="E25" s="47"/>
      <c r="F25" s="44" t="str">
        <f>IF(ISBLANK(tbl_PCR[[#This Row],[sWGA identifier]]),"",_xlfn.CONCAT(exp_id,"_",tbl_PCR[[#This Row],[Well]]))</f>
        <v/>
      </c>
      <c r="G25" s="45"/>
      <c r="H25" s="45"/>
      <c r="I25" s="46" t="str">
        <f t="shared" si="0"/>
        <v/>
      </c>
      <c r="J25" s="41"/>
    </row>
    <row r="26" spans="1:10" ht="15.75" customHeight="1">
      <c r="A26" s="38">
        <v>24</v>
      </c>
      <c r="B26" s="38" t="s">
        <v>169</v>
      </c>
      <c r="C26" s="40"/>
      <c r="D26" s="48"/>
      <c r="E26" s="47"/>
      <c r="F26" s="44" t="str">
        <f>IF(ISBLANK(tbl_PCR[[#This Row],[sWGA identifier]]),"",_xlfn.CONCAT(exp_id,"_",tbl_PCR[[#This Row],[Well]]))</f>
        <v/>
      </c>
      <c r="G26" s="45"/>
      <c r="H26" s="45"/>
      <c r="I26" s="46" t="str">
        <f t="shared" si="0"/>
        <v/>
      </c>
      <c r="J26" s="41"/>
    </row>
    <row r="27" spans="1:10" ht="15.75" customHeight="1">
      <c r="A27" s="38">
        <v>25</v>
      </c>
      <c r="B27" s="38" t="s">
        <v>170</v>
      </c>
      <c r="C27" s="40"/>
      <c r="D27" s="48"/>
      <c r="E27" s="47"/>
      <c r="F27" s="44" t="str">
        <f>IF(ISBLANK(tbl_PCR[[#This Row],[sWGA identifier]]),"",_xlfn.CONCAT(exp_id,"_",tbl_PCR[[#This Row],[Well]]))</f>
        <v/>
      </c>
      <c r="G27" s="45"/>
      <c r="H27" s="45"/>
      <c r="I27" s="46" t="str">
        <f t="shared" si="0"/>
        <v/>
      </c>
      <c r="J27" s="41"/>
    </row>
    <row r="28" spans="1:10" ht="15.75" customHeight="1">
      <c r="A28" s="38">
        <v>26</v>
      </c>
      <c r="B28" s="38" t="s">
        <v>171</v>
      </c>
      <c r="C28" s="40"/>
      <c r="D28" s="48"/>
      <c r="E28" s="47"/>
      <c r="F28" s="44" t="str">
        <f>IF(ISBLANK(tbl_PCR[[#This Row],[sWGA identifier]]),"",_xlfn.CONCAT(exp_id,"_",tbl_PCR[[#This Row],[Well]]))</f>
        <v/>
      </c>
      <c r="G28" s="45"/>
      <c r="H28" s="45"/>
      <c r="I28" s="46" t="str">
        <f t="shared" si="0"/>
        <v/>
      </c>
      <c r="J28" s="41"/>
    </row>
    <row r="29" spans="1:10" ht="15.75" customHeight="1">
      <c r="A29" s="38">
        <v>27</v>
      </c>
      <c r="B29" s="38" t="s">
        <v>172</v>
      </c>
      <c r="C29" s="40"/>
      <c r="D29" s="48"/>
      <c r="E29" s="47"/>
      <c r="F29" s="44" t="str">
        <f>IF(ISBLANK(tbl_PCR[[#This Row],[sWGA identifier]]),"",_xlfn.CONCAT(exp_id,"_",tbl_PCR[[#This Row],[Well]]))</f>
        <v/>
      </c>
      <c r="G29" s="45"/>
      <c r="H29" s="45"/>
      <c r="I29" s="46" t="str">
        <f t="shared" si="0"/>
        <v/>
      </c>
      <c r="J29" s="41"/>
    </row>
    <row r="30" spans="1:10" ht="15.75" customHeight="1">
      <c r="A30" s="38">
        <v>28</v>
      </c>
      <c r="B30" s="38" t="s">
        <v>173</v>
      </c>
      <c r="C30" s="40"/>
      <c r="D30" s="48"/>
      <c r="E30" s="47"/>
      <c r="F30" s="44" t="str">
        <f>IF(ISBLANK(tbl_PCR[[#This Row],[sWGA identifier]]),"",_xlfn.CONCAT(exp_id,"_",tbl_PCR[[#This Row],[Well]]))</f>
        <v/>
      </c>
      <c r="G30" s="45"/>
      <c r="H30" s="45"/>
      <c r="I30" s="46" t="str">
        <f t="shared" si="0"/>
        <v/>
      </c>
      <c r="J30" s="41"/>
    </row>
    <row r="31" spans="1:10" ht="15.75" customHeight="1">
      <c r="A31" s="38">
        <v>29</v>
      </c>
      <c r="B31" s="38" t="s">
        <v>174</v>
      </c>
      <c r="C31" s="40"/>
      <c r="D31" s="48"/>
      <c r="E31" s="47"/>
      <c r="F31" s="44" t="str">
        <f>IF(ISBLANK(tbl_PCR[[#This Row],[sWGA identifier]]),"",_xlfn.CONCAT(exp_id,"_",tbl_PCR[[#This Row],[Well]]))</f>
        <v/>
      </c>
      <c r="G31" s="45"/>
      <c r="H31" s="45"/>
      <c r="I31" s="46" t="str">
        <f t="shared" si="0"/>
        <v/>
      </c>
      <c r="J31" s="41"/>
    </row>
    <row r="32" spans="1:10" ht="15.75" customHeight="1">
      <c r="A32" s="38">
        <v>30</v>
      </c>
      <c r="B32" s="38" t="s">
        <v>175</v>
      </c>
      <c r="C32" s="40"/>
      <c r="D32" s="48"/>
      <c r="E32" s="47"/>
      <c r="F32" s="44" t="str">
        <f>IF(ISBLANK(tbl_PCR[[#This Row],[sWGA identifier]]),"",_xlfn.CONCAT(exp_id,"_",tbl_PCR[[#This Row],[Well]]))</f>
        <v/>
      </c>
      <c r="G32" s="45"/>
      <c r="H32" s="45"/>
      <c r="I32" s="46" t="str">
        <f t="shared" si="0"/>
        <v/>
      </c>
      <c r="J32" s="41"/>
    </row>
    <row r="33" spans="1:10" ht="15.75" customHeight="1">
      <c r="A33" s="38">
        <v>31</v>
      </c>
      <c r="B33" s="38" t="s">
        <v>176</v>
      </c>
      <c r="C33" s="40"/>
      <c r="D33" s="48"/>
      <c r="E33" s="47"/>
      <c r="F33" s="44" t="str">
        <f>IF(ISBLANK(tbl_PCR[[#This Row],[sWGA identifier]]),"",_xlfn.CONCAT(exp_id,"_",tbl_PCR[[#This Row],[Well]]))</f>
        <v/>
      </c>
      <c r="G33" s="45"/>
      <c r="H33" s="45"/>
      <c r="I33" s="46" t="str">
        <f t="shared" si="0"/>
        <v/>
      </c>
      <c r="J33" s="41"/>
    </row>
    <row r="34" spans="1:10" ht="15.75" customHeight="1">
      <c r="A34" s="38">
        <v>32</v>
      </c>
      <c r="B34" s="38" t="s">
        <v>177</v>
      </c>
      <c r="C34" s="40"/>
      <c r="D34" s="48"/>
      <c r="E34" s="47"/>
      <c r="F34" s="44" t="str">
        <f>IF(ISBLANK(tbl_PCR[[#This Row],[sWGA identifier]]),"",_xlfn.CONCAT(exp_id,"_",tbl_PCR[[#This Row],[Well]]))</f>
        <v/>
      </c>
      <c r="G34" s="45"/>
      <c r="H34" s="45"/>
      <c r="I34" s="46" t="str">
        <f t="shared" si="0"/>
        <v/>
      </c>
      <c r="J34" s="41"/>
    </row>
    <row r="35" spans="1:10" ht="15.75" customHeight="1">
      <c r="A35" s="38">
        <v>33</v>
      </c>
      <c r="B35" s="38" t="s">
        <v>178</v>
      </c>
      <c r="C35" s="40"/>
      <c r="D35" s="48"/>
      <c r="E35" s="47"/>
      <c r="F35" s="44" t="str">
        <f>IF(ISBLANK(tbl_PCR[[#This Row],[sWGA identifier]]),"",_xlfn.CONCAT(exp_id,"_",tbl_PCR[[#This Row],[Well]]))</f>
        <v/>
      </c>
      <c r="G35" s="45"/>
      <c r="H35" s="45"/>
      <c r="I35" s="46" t="str">
        <f t="shared" ref="I35:I66" si="1">IF(OR(G35="",H35=""),"",SUM(G35*H35))</f>
        <v/>
      </c>
      <c r="J35" s="41"/>
    </row>
    <row r="36" spans="1:10" ht="15.75" customHeight="1">
      <c r="A36" s="38">
        <v>34</v>
      </c>
      <c r="B36" s="38" t="s">
        <v>179</v>
      </c>
      <c r="C36" s="40"/>
      <c r="D36" s="48"/>
      <c r="E36" s="47"/>
      <c r="F36" s="44" t="str">
        <f>IF(ISBLANK(tbl_PCR[[#This Row],[sWGA identifier]]),"",_xlfn.CONCAT(exp_id,"_",tbl_PCR[[#This Row],[Well]]))</f>
        <v/>
      </c>
      <c r="G36" s="45"/>
      <c r="H36" s="45"/>
      <c r="I36" s="46" t="str">
        <f t="shared" si="1"/>
        <v/>
      </c>
      <c r="J36" s="41"/>
    </row>
    <row r="37" spans="1:10" ht="15.75" customHeight="1">
      <c r="A37" s="38">
        <v>35</v>
      </c>
      <c r="B37" s="38" t="s">
        <v>180</v>
      </c>
      <c r="C37" s="40"/>
      <c r="D37" s="48"/>
      <c r="E37" s="47"/>
      <c r="F37" s="44" t="str">
        <f>IF(ISBLANK(tbl_PCR[[#This Row],[sWGA identifier]]),"",_xlfn.CONCAT(exp_id,"_",tbl_PCR[[#This Row],[Well]]))</f>
        <v/>
      </c>
      <c r="G37" s="45"/>
      <c r="H37" s="45"/>
      <c r="I37" s="46" t="str">
        <f t="shared" si="1"/>
        <v/>
      </c>
      <c r="J37" s="41"/>
    </row>
    <row r="38" spans="1:10" ht="15.75" customHeight="1">
      <c r="A38" s="38">
        <v>36</v>
      </c>
      <c r="B38" s="38" t="s">
        <v>181</v>
      </c>
      <c r="C38" s="40"/>
      <c r="D38" s="48"/>
      <c r="E38" s="47"/>
      <c r="F38" s="44" t="str">
        <f>IF(ISBLANK(tbl_PCR[[#This Row],[sWGA identifier]]),"",_xlfn.CONCAT(exp_id,"_",tbl_PCR[[#This Row],[Well]]))</f>
        <v/>
      </c>
      <c r="G38" s="45"/>
      <c r="H38" s="45"/>
      <c r="I38" s="46" t="str">
        <f t="shared" si="1"/>
        <v/>
      </c>
      <c r="J38" s="41"/>
    </row>
    <row r="39" spans="1:10" ht="15.75" customHeight="1">
      <c r="A39" s="38">
        <v>37</v>
      </c>
      <c r="B39" s="38" t="s">
        <v>182</v>
      </c>
      <c r="C39" s="40"/>
      <c r="D39" s="48"/>
      <c r="E39" s="47"/>
      <c r="F39" s="44" t="str">
        <f>IF(ISBLANK(tbl_PCR[[#This Row],[sWGA identifier]]),"",_xlfn.CONCAT(exp_id,"_",tbl_PCR[[#This Row],[Well]]))</f>
        <v/>
      </c>
      <c r="G39" s="45"/>
      <c r="H39" s="45"/>
      <c r="I39" s="46" t="str">
        <f t="shared" si="1"/>
        <v/>
      </c>
      <c r="J39" s="41"/>
    </row>
    <row r="40" spans="1:10" ht="15.75" customHeight="1">
      <c r="A40" s="38">
        <v>38</v>
      </c>
      <c r="B40" s="38" t="s">
        <v>183</v>
      </c>
      <c r="C40" s="40"/>
      <c r="D40" s="48"/>
      <c r="E40" s="47"/>
      <c r="F40" s="44" t="str">
        <f>IF(ISBLANK(tbl_PCR[[#This Row],[sWGA identifier]]),"",_xlfn.CONCAT(exp_id,"_",tbl_PCR[[#This Row],[Well]]))</f>
        <v/>
      </c>
      <c r="G40" s="45"/>
      <c r="H40" s="45"/>
      <c r="I40" s="46" t="str">
        <f t="shared" si="1"/>
        <v/>
      </c>
      <c r="J40" s="41"/>
    </row>
    <row r="41" spans="1:10" ht="15.75" customHeight="1">
      <c r="A41" s="38">
        <v>39</v>
      </c>
      <c r="B41" s="38" t="s">
        <v>184</v>
      </c>
      <c r="C41" s="40"/>
      <c r="D41" s="48"/>
      <c r="E41" s="47"/>
      <c r="F41" s="44" t="str">
        <f>IF(ISBLANK(tbl_PCR[[#This Row],[sWGA identifier]]),"",_xlfn.CONCAT(exp_id,"_",tbl_PCR[[#This Row],[Well]]))</f>
        <v/>
      </c>
      <c r="G41" s="45"/>
      <c r="H41" s="45"/>
      <c r="I41" s="46" t="str">
        <f t="shared" si="1"/>
        <v/>
      </c>
      <c r="J41" s="41"/>
    </row>
    <row r="42" spans="1:10" ht="15.75" customHeight="1">
      <c r="A42" s="38">
        <v>40</v>
      </c>
      <c r="B42" s="38" t="s">
        <v>185</v>
      </c>
      <c r="C42" s="40"/>
      <c r="D42" s="48"/>
      <c r="E42" s="47"/>
      <c r="F42" s="44" t="str">
        <f>IF(ISBLANK(tbl_PCR[[#This Row],[sWGA identifier]]),"",_xlfn.CONCAT(exp_id,"_",tbl_PCR[[#This Row],[Well]]))</f>
        <v/>
      </c>
      <c r="G42" s="45"/>
      <c r="H42" s="45"/>
      <c r="I42" s="46" t="str">
        <f t="shared" si="1"/>
        <v/>
      </c>
      <c r="J42" s="41"/>
    </row>
    <row r="43" spans="1:10" ht="15.75" customHeight="1">
      <c r="A43" s="38">
        <v>41</v>
      </c>
      <c r="B43" s="38" t="s">
        <v>186</v>
      </c>
      <c r="C43" s="40"/>
      <c r="D43" s="48"/>
      <c r="E43" s="47"/>
      <c r="F43" s="44" t="str">
        <f>IF(ISBLANK(tbl_PCR[[#This Row],[sWGA identifier]]),"",_xlfn.CONCAT(exp_id,"_",tbl_PCR[[#This Row],[Well]]))</f>
        <v/>
      </c>
      <c r="G43" s="45"/>
      <c r="H43" s="45"/>
      <c r="I43" s="46" t="str">
        <f t="shared" si="1"/>
        <v/>
      </c>
      <c r="J43" s="41"/>
    </row>
    <row r="44" spans="1:10" ht="15.75" customHeight="1">
      <c r="A44" s="38">
        <v>42</v>
      </c>
      <c r="B44" s="38" t="s">
        <v>187</v>
      </c>
      <c r="C44" s="40"/>
      <c r="D44" s="48"/>
      <c r="E44" s="47"/>
      <c r="F44" s="44" t="str">
        <f>IF(ISBLANK(tbl_PCR[[#This Row],[sWGA identifier]]),"",_xlfn.CONCAT(exp_id,"_",tbl_PCR[[#This Row],[Well]]))</f>
        <v/>
      </c>
      <c r="G44" s="45"/>
      <c r="H44" s="45"/>
      <c r="I44" s="46" t="str">
        <f t="shared" si="1"/>
        <v/>
      </c>
      <c r="J44" s="41"/>
    </row>
    <row r="45" spans="1:10" ht="15.75" customHeight="1">
      <c r="A45" s="38">
        <v>43</v>
      </c>
      <c r="B45" s="38" t="s">
        <v>188</v>
      </c>
      <c r="C45" s="40"/>
      <c r="D45" s="48"/>
      <c r="E45" s="47"/>
      <c r="F45" s="44" t="str">
        <f>IF(ISBLANK(tbl_PCR[[#This Row],[sWGA identifier]]),"",_xlfn.CONCAT(exp_id,"_",tbl_PCR[[#This Row],[Well]]))</f>
        <v/>
      </c>
      <c r="G45" s="45"/>
      <c r="H45" s="45"/>
      <c r="I45" s="46" t="str">
        <f t="shared" si="1"/>
        <v/>
      </c>
      <c r="J45" s="41"/>
    </row>
    <row r="46" spans="1:10" ht="15.75" customHeight="1">
      <c r="A46" s="38">
        <v>44</v>
      </c>
      <c r="B46" s="38" t="s">
        <v>189</v>
      </c>
      <c r="C46" s="40"/>
      <c r="D46" s="48"/>
      <c r="E46" s="47"/>
      <c r="F46" s="44" t="str">
        <f>IF(ISBLANK(tbl_PCR[[#This Row],[sWGA identifier]]),"",_xlfn.CONCAT(exp_id,"_",tbl_PCR[[#This Row],[Well]]))</f>
        <v/>
      </c>
      <c r="G46" s="45"/>
      <c r="H46" s="45"/>
      <c r="I46" s="46" t="str">
        <f t="shared" si="1"/>
        <v/>
      </c>
      <c r="J46" s="41"/>
    </row>
    <row r="47" spans="1:10" ht="15.75" customHeight="1">
      <c r="A47" s="38">
        <v>45</v>
      </c>
      <c r="B47" s="38" t="s">
        <v>190</v>
      </c>
      <c r="C47" s="40"/>
      <c r="D47" s="48"/>
      <c r="E47" s="47"/>
      <c r="F47" s="44" t="str">
        <f>IF(ISBLANK(tbl_PCR[[#This Row],[sWGA identifier]]),"",_xlfn.CONCAT(exp_id,"_",tbl_PCR[[#This Row],[Well]]))</f>
        <v/>
      </c>
      <c r="G47" s="45"/>
      <c r="H47" s="45"/>
      <c r="I47" s="46" t="str">
        <f t="shared" si="1"/>
        <v/>
      </c>
      <c r="J47" s="41"/>
    </row>
    <row r="48" spans="1:10" ht="15.75" customHeight="1">
      <c r="A48" s="38">
        <v>46</v>
      </c>
      <c r="B48" s="38" t="s">
        <v>191</v>
      </c>
      <c r="C48" s="40"/>
      <c r="D48" s="48"/>
      <c r="E48" s="47"/>
      <c r="F48" s="44" t="str">
        <f>IF(ISBLANK(tbl_PCR[[#This Row],[sWGA identifier]]),"",_xlfn.CONCAT(exp_id,"_",tbl_PCR[[#This Row],[Well]]))</f>
        <v/>
      </c>
      <c r="G48" s="45"/>
      <c r="H48" s="45"/>
      <c r="I48" s="46" t="str">
        <f t="shared" si="1"/>
        <v/>
      </c>
      <c r="J48" s="41"/>
    </row>
    <row r="49" spans="1:10" ht="15.75" customHeight="1">
      <c r="A49" s="38">
        <v>47</v>
      </c>
      <c r="B49" s="38" t="s">
        <v>192</v>
      </c>
      <c r="C49" s="40"/>
      <c r="D49" s="48"/>
      <c r="E49" s="47"/>
      <c r="F49" s="44" t="str">
        <f>IF(ISBLANK(tbl_PCR[[#This Row],[sWGA identifier]]),"",_xlfn.CONCAT(exp_id,"_",tbl_PCR[[#This Row],[Well]]))</f>
        <v/>
      </c>
      <c r="G49" s="45"/>
      <c r="H49" s="45"/>
      <c r="I49" s="46" t="str">
        <f t="shared" si="1"/>
        <v/>
      </c>
      <c r="J49" s="41"/>
    </row>
    <row r="50" spans="1:10" ht="15.75" customHeight="1">
      <c r="A50" s="38">
        <v>48</v>
      </c>
      <c r="B50" s="38" t="s">
        <v>193</v>
      </c>
      <c r="C50" s="40"/>
      <c r="D50" s="48"/>
      <c r="E50" s="47"/>
      <c r="F50" s="44" t="str">
        <f>IF(ISBLANK(tbl_PCR[[#This Row],[sWGA identifier]]),"",_xlfn.CONCAT(exp_id,"_",tbl_PCR[[#This Row],[Well]]))</f>
        <v/>
      </c>
      <c r="G50" s="45"/>
      <c r="H50" s="45"/>
      <c r="I50" s="46" t="str">
        <f t="shared" si="1"/>
        <v/>
      </c>
      <c r="J50" s="41"/>
    </row>
    <row r="51" spans="1:10" ht="15.75" customHeight="1">
      <c r="A51" s="38">
        <v>49</v>
      </c>
      <c r="B51" s="38" t="s">
        <v>194</v>
      </c>
      <c r="C51" s="40"/>
      <c r="D51" s="48"/>
      <c r="E51" s="47"/>
      <c r="F51" s="44" t="str">
        <f>IF(ISBLANK(tbl_PCR[[#This Row],[sWGA identifier]]),"",_xlfn.CONCAT(exp_id,"_",tbl_PCR[[#This Row],[Well]]))</f>
        <v/>
      </c>
      <c r="G51" s="45"/>
      <c r="H51" s="45"/>
      <c r="I51" s="46" t="str">
        <f t="shared" si="1"/>
        <v/>
      </c>
      <c r="J51" s="41"/>
    </row>
    <row r="52" spans="1:10" ht="15.75" customHeight="1">
      <c r="A52" s="38">
        <v>50</v>
      </c>
      <c r="B52" s="38" t="s">
        <v>195</v>
      </c>
      <c r="C52" s="40"/>
      <c r="D52" s="48"/>
      <c r="E52" s="47"/>
      <c r="F52" s="44" t="str">
        <f>IF(ISBLANK(tbl_PCR[[#This Row],[sWGA identifier]]),"",_xlfn.CONCAT(exp_id,"_",tbl_PCR[[#This Row],[Well]]))</f>
        <v/>
      </c>
      <c r="G52" s="45"/>
      <c r="H52" s="45"/>
      <c r="I52" s="46" t="str">
        <f t="shared" si="1"/>
        <v/>
      </c>
      <c r="J52" s="41"/>
    </row>
    <row r="53" spans="1:10" ht="15.75" customHeight="1">
      <c r="A53" s="38">
        <v>51</v>
      </c>
      <c r="B53" s="38" t="s">
        <v>196</v>
      </c>
      <c r="C53" s="40"/>
      <c r="D53" s="48"/>
      <c r="E53" s="47"/>
      <c r="F53" s="44" t="str">
        <f>IF(ISBLANK(tbl_PCR[[#This Row],[sWGA identifier]]),"",_xlfn.CONCAT(exp_id,"_",tbl_PCR[[#This Row],[Well]]))</f>
        <v/>
      </c>
      <c r="G53" s="45"/>
      <c r="H53" s="45"/>
      <c r="I53" s="46" t="str">
        <f t="shared" si="1"/>
        <v/>
      </c>
      <c r="J53" s="41"/>
    </row>
    <row r="54" spans="1:10" ht="15.75" customHeight="1">
      <c r="A54" s="38">
        <v>52</v>
      </c>
      <c r="B54" s="38" t="s">
        <v>197</v>
      </c>
      <c r="C54" s="40"/>
      <c r="D54" s="48"/>
      <c r="E54" s="47"/>
      <c r="F54" s="44" t="str">
        <f>IF(ISBLANK(tbl_PCR[[#This Row],[sWGA identifier]]),"",_xlfn.CONCAT(exp_id,"_",tbl_PCR[[#This Row],[Well]]))</f>
        <v/>
      </c>
      <c r="G54" s="45"/>
      <c r="H54" s="45"/>
      <c r="I54" s="46" t="str">
        <f t="shared" si="1"/>
        <v/>
      </c>
      <c r="J54" s="41"/>
    </row>
    <row r="55" spans="1:10" ht="15.75" customHeight="1">
      <c r="A55" s="38">
        <v>53</v>
      </c>
      <c r="B55" s="38" t="s">
        <v>198</v>
      </c>
      <c r="C55" s="40"/>
      <c r="D55" s="48"/>
      <c r="E55" s="47"/>
      <c r="F55" s="44" t="str">
        <f>IF(ISBLANK(tbl_PCR[[#This Row],[sWGA identifier]]),"",_xlfn.CONCAT(exp_id,"_",tbl_PCR[[#This Row],[Well]]))</f>
        <v/>
      </c>
      <c r="G55" s="45"/>
      <c r="H55" s="45"/>
      <c r="I55" s="46" t="str">
        <f t="shared" si="1"/>
        <v/>
      </c>
      <c r="J55" s="41"/>
    </row>
    <row r="56" spans="1:10" ht="15.75" customHeight="1">
      <c r="A56" s="38">
        <v>54</v>
      </c>
      <c r="B56" s="38" t="s">
        <v>199</v>
      </c>
      <c r="C56" s="40"/>
      <c r="D56" s="48"/>
      <c r="E56" s="47"/>
      <c r="F56" s="44" t="str">
        <f>IF(ISBLANK(tbl_PCR[[#This Row],[sWGA identifier]]),"",_xlfn.CONCAT(exp_id,"_",tbl_PCR[[#This Row],[Well]]))</f>
        <v/>
      </c>
      <c r="G56" s="45"/>
      <c r="H56" s="45"/>
      <c r="I56" s="46" t="str">
        <f t="shared" si="1"/>
        <v/>
      </c>
      <c r="J56" s="41"/>
    </row>
    <row r="57" spans="1:10" ht="15.75" customHeight="1">
      <c r="A57" s="38">
        <v>55</v>
      </c>
      <c r="B57" s="38" t="s">
        <v>200</v>
      </c>
      <c r="C57" s="40"/>
      <c r="D57" s="48"/>
      <c r="E57" s="47"/>
      <c r="F57" s="44" t="str">
        <f>IF(ISBLANK(tbl_PCR[[#This Row],[sWGA identifier]]),"",_xlfn.CONCAT(exp_id,"_",tbl_PCR[[#This Row],[Well]]))</f>
        <v/>
      </c>
      <c r="G57" s="45"/>
      <c r="H57" s="45"/>
      <c r="I57" s="46" t="str">
        <f t="shared" si="1"/>
        <v/>
      </c>
      <c r="J57" s="41"/>
    </row>
    <row r="58" spans="1:10" ht="15.75" customHeight="1">
      <c r="A58" s="38">
        <v>56</v>
      </c>
      <c r="B58" s="38" t="s">
        <v>201</v>
      </c>
      <c r="C58" s="40"/>
      <c r="D58" s="48"/>
      <c r="E58" s="47"/>
      <c r="F58" s="44" t="str">
        <f>IF(ISBLANK(tbl_PCR[[#This Row],[sWGA identifier]]),"",_xlfn.CONCAT(exp_id,"_",tbl_PCR[[#This Row],[Well]]))</f>
        <v/>
      </c>
      <c r="G58" s="45"/>
      <c r="H58" s="45"/>
      <c r="I58" s="46" t="str">
        <f t="shared" si="1"/>
        <v/>
      </c>
      <c r="J58" s="41"/>
    </row>
    <row r="59" spans="1:10" ht="15.75" customHeight="1">
      <c r="A59" s="38">
        <v>57</v>
      </c>
      <c r="B59" s="38" t="s">
        <v>202</v>
      </c>
      <c r="C59" s="40"/>
      <c r="D59" s="48"/>
      <c r="E59" s="47"/>
      <c r="F59" s="44" t="str">
        <f>IF(ISBLANK(tbl_PCR[[#This Row],[sWGA identifier]]),"",_xlfn.CONCAT(exp_id,"_",tbl_PCR[[#This Row],[Well]]))</f>
        <v/>
      </c>
      <c r="G59" s="45"/>
      <c r="H59" s="45"/>
      <c r="I59" s="46" t="str">
        <f t="shared" si="1"/>
        <v/>
      </c>
      <c r="J59" s="41"/>
    </row>
    <row r="60" spans="1:10" ht="15.75" customHeight="1">
      <c r="A60" s="38">
        <v>58</v>
      </c>
      <c r="B60" s="38" t="s">
        <v>203</v>
      </c>
      <c r="C60" s="40"/>
      <c r="D60" s="48"/>
      <c r="E60" s="47"/>
      <c r="F60" s="44" t="str">
        <f>IF(ISBLANK(tbl_PCR[[#This Row],[sWGA identifier]]),"",_xlfn.CONCAT(exp_id,"_",tbl_PCR[[#This Row],[Well]]))</f>
        <v/>
      </c>
      <c r="G60" s="45"/>
      <c r="H60" s="45"/>
      <c r="I60" s="46" t="str">
        <f t="shared" si="1"/>
        <v/>
      </c>
      <c r="J60" s="41"/>
    </row>
    <row r="61" spans="1:10" ht="15.75" customHeight="1">
      <c r="A61" s="38">
        <v>59</v>
      </c>
      <c r="B61" s="38" t="s">
        <v>204</v>
      </c>
      <c r="C61" s="40"/>
      <c r="D61" s="48"/>
      <c r="E61" s="47"/>
      <c r="F61" s="44" t="str">
        <f>IF(ISBLANK(tbl_PCR[[#This Row],[sWGA identifier]]),"",_xlfn.CONCAT(exp_id,"_",tbl_PCR[[#This Row],[Well]]))</f>
        <v/>
      </c>
      <c r="G61" s="45"/>
      <c r="H61" s="45"/>
      <c r="I61" s="46" t="str">
        <f t="shared" si="1"/>
        <v/>
      </c>
      <c r="J61" s="41"/>
    </row>
    <row r="62" spans="1:10" ht="15.75" customHeight="1">
      <c r="A62" s="38">
        <v>60</v>
      </c>
      <c r="B62" s="38" t="s">
        <v>205</v>
      </c>
      <c r="C62" s="40"/>
      <c r="D62" s="48"/>
      <c r="E62" s="47"/>
      <c r="F62" s="44" t="str">
        <f>IF(ISBLANK(tbl_PCR[[#This Row],[sWGA identifier]]),"",_xlfn.CONCAT(exp_id,"_",tbl_PCR[[#This Row],[Well]]))</f>
        <v/>
      </c>
      <c r="G62" s="45"/>
      <c r="H62" s="45"/>
      <c r="I62" s="46" t="str">
        <f t="shared" si="1"/>
        <v/>
      </c>
      <c r="J62" s="41"/>
    </row>
    <row r="63" spans="1:10" ht="15.75" customHeight="1">
      <c r="A63" s="38">
        <v>61</v>
      </c>
      <c r="B63" s="38" t="s">
        <v>206</v>
      </c>
      <c r="C63" s="40"/>
      <c r="D63" s="48"/>
      <c r="E63" s="47"/>
      <c r="F63" s="44" t="str">
        <f>IF(ISBLANK(tbl_PCR[[#This Row],[sWGA identifier]]),"",_xlfn.CONCAT(exp_id,"_",tbl_PCR[[#This Row],[Well]]))</f>
        <v/>
      </c>
      <c r="G63" s="45"/>
      <c r="H63" s="45"/>
      <c r="I63" s="46" t="str">
        <f t="shared" si="1"/>
        <v/>
      </c>
      <c r="J63" s="41"/>
    </row>
    <row r="64" spans="1:10" ht="15.75" customHeight="1">
      <c r="A64" s="38">
        <v>62</v>
      </c>
      <c r="B64" s="38" t="s">
        <v>207</v>
      </c>
      <c r="C64" s="40"/>
      <c r="D64" s="48"/>
      <c r="E64" s="47"/>
      <c r="F64" s="44" t="str">
        <f>IF(ISBLANK(tbl_PCR[[#This Row],[sWGA identifier]]),"",_xlfn.CONCAT(exp_id,"_",tbl_PCR[[#This Row],[Well]]))</f>
        <v/>
      </c>
      <c r="G64" s="45"/>
      <c r="H64" s="45"/>
      <c r="I64" s="46" t="str">
        <f t="shared" si="1"/>
        <v/>
      </c>
      <c r="J64" s="41"/>
    </row>
    <row r="65" spans="1:10" ht="15.75" customHeight="1">
      <c r="A65" s="38">
        <v>63</v>
      </c>
      <c r="B65" s="38" t="s">
        <v>208</v>
      </c>
      <c r="C65" s="40"/>
      <c r="D65" s="48"/>
      <c r="E65" s="47"/>
      <c r="F65" s="44" t="str">
        <f>IF(ISBLANK(tbl_PCR[[#This Row],[sWGA identifier]]),"",_xlfn.CONCAT(exp_id,"_",tbl_PCR[[#This Row],[Well]]))</f>
        <v/>
      </c>
      <c r="G65" s="45"/>
      <c r="H65" s="45"/>
      <c r="I65" s="46" t="str">
        <f t="shared" si="1"/>
        <v/>
      </c>
      <c r="J65" s="41"/>
    </row>
    <row r="66" spans="1:10" ht="15.75" customHeight="1">
      <c r="A66" s="38">
        <v>64</v>
      </c>
      <c r="B66" s="38" t="s">
        <v>209</v>
      </c>
      <c r="C66" s="40"/>
      <c r="D66" s="48"/>
      <c r="E66" s="47"/>
      <c r="F66" s="44" t="str">
        <f>IF(ISBLANK(tbl_PCR[[#This Row],[sWGA identifier]]),"",_xlfn.CONCAT(exp_id,"_",tbl_PCR[[#This Row],[Well]]))</f>
        <v/>
      </c>
      <c r="G66" s="45"/>
      <c r="H66" s="45"/>
      <c r="I66" s="46" t="str">
        <f t="shared" si="1"/>
        <v/>
      </c>
      <c r="J66" s="41"/>
    </row>
    <row r="67" spans="1:10" ht="15.75" customHeight="1">
      <c r="A67" s="38">
        <v>65</v>
      </c>
      <c r="B67" s="38" t="s">
        <v>210</v>
      </c>
      <c r="C67" s="40"/>
      <c r="D67" s="48"/>
      <c r="E67" s="47"/>
      <c r="F67" s="44" t="str">
        <f>IF(ISBLANK(tbl_PCR[[#This Row],[sWGA identifier]]),"",_xlfn.CONCAT(exp_id,"_",tbl_PCR[[#This Row],[Well]]))</f>
        <v/>
      </c>
      <c r="G67" s="45"/>
      <c r="H67" s="45"/>
      <c r="I67" s="46" t="str">
        <f t="shared" ref="I67:I98" si="2">IF(OR(G67="",H67=""),"",SUM(G67*H67))</f>
        <v/>
      </c>
      <c r="J67" s="41"/>
    </row>
    <row r="68" spans="1:10" ht="15.75" customHeight="1">
      <c r="A68" s="38">
        <v>66</v>
      </c>
      <c r="B68" s="38" t="s">
        <v>211</v>
      </c>
      <c r="C68" s="40"/>
      <c r="D68" s="48"/>
      <c r="E68" s="47"/>
      <c r="F68" s="44" t="str">
        <f>IF(ISBLANK(tbl_PCR[[#This Row],[sWGA identifier]]),"",_xlfn.CONCAT(exp_id,"_",tbl_PCR[[#This Row],[Well]]))</f>
        <v/>
      </c>
      <c r="G68" s="45"/>
      <c r="H68" s="45"/>
      <c r="I68" s="46" t="str">
        <f t="shared" si="2"/>
        <v/>
      </c>
      <c r="J68" s="41"/>
    </row>
    <row r="69" spans="1:10" ht="15.75" customHeight="1">
      <c r="A69" s="38">
        <v>67</v>
      </c>
      <c r="B69" s="38" t="s">
        <v>212</v>
      </c>
      <c r="C69" s="40"/>
      <c r="D69" s="48"/>
      <c r="E69" s="47"/>
      <c r="F69" s="44" t="str">
        <f>IF(ISBLANK(tbl_PCR[[#This Row],[sWGA identifier]]),"",_xlfn.CONCAT(exp_id,"_",tbl_PCR[[#This Row],[Well]]))</f>
        <v/>
      </c>
      <c r="G69" s="45"/>
      <c r="H69" s="45"/>
      <c r="I69" s="46" t="str">
        <f t="shared" si="2"/>
        <v/>
      </c>
      <c r="J69" s="41"/>
    </row>
    <row r="70" spans="1:10" ht="15.75" customHeight="1">
      <c r="A70" s="38">
        <v>68</v>
      </c>
      <c r="B70" s="38" t="s">
        <v>213</v>
      </c>
      <c r="C70" s="40"/>
      <c r="D70" s="48"/>
      <c r="E70" s="47"/>
      <c r="F70" s="44" t="str">
        <f>IF(ISBLANK(tbl_PCR[[#This Row],[sWGA identifier]]),"",_xlfn.CONCAT(exp_id,"_",tbl_PCR[[#This Row],[Well]]))</f>
        <v/>
      </c>
      <c r="G70" s="45"/>
      <c r="H70" s="45"/>
      <c r="I70" s="46" t="str">
        <f t="shared" si="2"/>
        <v/>
      </c>
      <c r="J70" s="41"/>
    </row>
    <row r="71" spans="1:10" ht="15.75" customHeight="1">
      <c r="A71" s="38">
        <v>69</v>
      </c>
      <c r="B71" s="38" t="s">
        <v>214</v>
      </c>
      <c r="C71" s="40"/>
      <c r="D71" s="48"/>
      <c r="E71" s="47"/>
      <c r="F71" s="44" t="str">
        <f>IF(ISBLANK(tbl_PCR[[#This Row],[sWGA identifier]]),"",_xlfn.CONCAT(exp_id,"_",tbl_PCR[[#This Row],[Well]]))</f>
        <v/>
      </c>
      <c r="G71" s="45"/>
      <c r="H71" s="45"/>
      <c r="I71" s="46" t="str">
        <f t="shared" si="2"/>
        <v/>
      </c>
      <c r="J71" s="41"/>
    </row>
    <row r="72" spans="1:10" ht="15.75" customHeight="1">
      <c r="A72" s="38">
        <v>70</v>
      </c>
      <c r="B72" s="38" t="s">
        <v>215</v>
      </c>
      <c r="C72" s="40"/>
      <c r="D72" s="48"/>
      <c r="E72" s="47"/>
      <c r="F72" s="44" t="str">
        <f>IF(ISBLANK(tbl_PCR[[#This Row],[sWGA identifier]]),"",_xlfn.CONCAT(exp_id,"_",tbl_PCR[[#This Row],[Well]]))</f>
        <v/>
      </c>
      <c r="G72" s="45"/>
      <c r="H72" s="45"/>
      <c r="I72" s="46" t="str">
        <f t="shared" si="2"/>
        <v/>
      </c>
      <c r="J72" s="41"/>
    </row>
    <row r="73" spans="1:10" ht="15.75" customHeight="1">
      <c r="A73" s="38">
        <v>71</v>
      </c>
      <c r="B73" s="38" t="s">
        <v>216</v>
      </c>
      <c r="C73" s="40"/>
      <c r="D73" s="48"/>
      <c r="E73" s="47"/>
      <c r="F73" s="44" t="str">
        <f>IF(ISBLANK(tbl_PCR[[#This Row],[sWGA identifier]]),"",_xlfn.CONCAT(exp_id,"_",tbl_PCR[[#This Row],[Well]]))</f>
        <v/>
      </c>
      <c r="G73" s="45"/>
      <c r="H73" s="45"/>
      <c r="I73" s="46" t="str">
        <f t="shared" si="2"/>
        <v/>
      </c>
      <c r="J73" s="41"/>
    </row>
    <row r="74" spans="1:10" ht="15.75" customHeight="1">
      <c r="A74" s="38">
        <v>72</v>
      </c>
      <c r="B74" s="38" t="s">
        <v>217</v>
      </c>
      <c r="C74" s="40"/>
      <c r="D74" s="48"/>
      <c r="E74" s="47"/>
      <c r="F74" s="44" t="str">
        <f>IF(ISBLANK(tbl_PCR[[#This Row],[sWGA identifier]]),"",_xlfn.CONCAT(exp_id,"_",tbl_PCR[[#This Row],[Well]]))</f>
        <v/>
      </c>
      <c r="G74" s="45"/>
      <c r="H74" s="45"/>
      <c r="I74" s="46" t="str">
        <f t="shared" si="2"/>
        <v/>
      </c>
      <c r="J74" s="41"/>
    </row>
    <row r="75" spans="1:10" ht="15.75" customHeight="1">
      <c r="A75" s="38">
        <v>73</v>
      </c>
      <c r="B75" s="38" t="s">
        <v>218</v>
      </c>
      <c r="C75" s="40"/>
      <c r="D75" s="48"/>
      <c r="E75" s="47"/>
      <c r="F75" s="44" t="str">
        <f>IF(ISBLANK(tbl_PCR[[#This Row],[sWGA identifier]]),"",_xlfn.CONCAT(exp_id,"_",tbl_PCR[[#This Row],[Well]]))</f>
        <v/>
      </c>
      <c r="G75" s="45"/>
      <c r="H75" s="45"/>
      <c r="I75" s="46" t="str">
        <f t="shared" si="2"/>
        <v/>
      </c>
      <c r="J75" s="41"/>
    </row>
    <row r="76" spans="1:10" ht="15.75" customHeight="1">
      <c r="A76" s="38">
        <v>74</v>
      </c>
      <c r="B76" s="38" t="s">
        <v>219</v>
      </c>
      <c r="C76" s="40"/>
      <c r="D76" s="48"/>
      <c r="E76" s="47"/>
      <c r="F76" s="44" t="str">
        <f>IF(ISBLANK(tbl_PCR[[#This Row],[sWGA identifier]]),"",_xlfn.CONCAT(exp_id,"_",tbl_PCR[[#This Row],[Well]]))</f>
        <v/>
      </c>
      <c r="G76" s="45"/>
      <c r="H76" s="45"/>
      <c r="I76" s="46" t="str">
        <f t="shared" si="2"/>
        <v/>
      </c>
      <c r="J76" s="41"/>
    </row>
    <row r="77" spans="1:10" ht="15.75" customHeight="1">
      <c r="A77" s="38">
        <v>75</v>
      </c>
      <c r="B77" s="38" t="s">
        <v>220</v>
      </c>
      <c r="C77" s="40"/>
      <c r="D77" s="48"/>
      <c r="E77" s="47"/>
      <c r="F77" s="44" t="str">
        <f>IF(ISBLANK(tbl_PCR[[#This Row],[sWGA identifier]]),"",_xlfn.CONCAT(exp_id,"_",tbl_PCR[[#This Row],[Well]]))</f>
        <v/>
      </c>
      <c r="G77" s="45"/>
      <c r="H77" s="45"/>
      <c r="I77" s="46" t="str">
        <f t="shared" si="2"/>
        <v/>
      </c>
      <c r="J77" s="41"/>
    </row>
    <row r="78" spans="1:10" ht="15.75" customHeight="1">
      <c r="A78" s="38">
        <v>76</v>
      </c>
      <c r="B78" s="38" t="s">
        <v>221</v>
      </c>
      <c r="C78" s="40"/>
      <c r="D78" s="48"/>
      <c r="E78" s="47"/>
      <c r="F78" s="44" t="str">
        <f>IF(ISBLANK(tbl_PCR[[#This Row],[sWGA identifier]]),"",_xlfn.CONCAT(exp_id,"_",tbl_PCR[[#This Row],[Well]]))</f>
        <v/>
      </c>
      <c r="G78" s="45"/>
      <c r="H78" s="45"/>
      <c r="I78" s="46" t="str">
        <f t="shared" si="2"/>
        <v/>
      </c>
      <c r="J78" s="41"/>
    </row>
    <row r="79" spans="1:10" ht="15.75" customHeight="1">
      <c r="A79" s="38">
        <v>77</v>
      </c>
      <c r="B79" s="38" t="s">
        <v>222</v>
      </c>
      <c r="C79" s="40"/>
      <c r="D79" s="48"/>
      <c r="E79" s="47"/>
      <c r="F79" s="44" t="str">
        <f>IF(ISBLANK(tbl_PCR[[#This Row],[sWGA identifier]]),"",_xlfn.CONCAT(exp_id,"_",tbl_PCR[[#This Row],[Well]]))</f>
        <v/>
      </c>
      <c r="G79" s="45"/>
      <c r="H79" s="45"/>
      <c r="I79" s="46" t="str">
        <f t="shared" si="2"/>
        <v/>
      </c>
      <c r="J79" s="41"/>
    </row>
    <row r="80" spans="1:10" ht="15.75" customHeight="1">
      <c r="A80" s="38">
        <v>78</v>
      </c>
      <c r="B80" s="38" t="s">
        <v>223</v>
      </c>
      <c r="C80" s="40"/>
      <c r="D80" s="48"/>
      <c r="E80" s="47"/>
      <c r="F80" s="44" t="str">
        <f>IF(ISBLANK(tbl_PCR[[#This Row],[sWGA identifier]]),"",_xlfn.CONCAT(exp_id,"_",tbl_PCR[[#This Row],[Well]]))</f>
        <v/>
      </c>
      <c r="G80" s="45"/>
      <c r="H80" s="45"/>
      <c r="I80" s="46" t="str">
        <f t="shared" si="2"/>
        <v/>
      </c>
      <c r="J80" s="41"/>
    </row>
    <row r="81" spans="1:10" ht="15.75" customHeight="1">
      <c r="A81" s="38">
        <v>79</v>
      </c>
      <c r="B81" s="38" t="s">
        <v>224</v>
      </c>
      <c r="C81" s="40"/>
      <c r="D81" s="48"/>
      <c r="E81" s="47"/>
      <c r="F81" s="44" t="str">
        <f>IF(ISBLANK(tbl_PCR[[#This Row],[sWGA identifier]]),"",_xlfn.CONCAT(exp_id,"_",tbl_PCR[[#This Row],[Well]]))</f>
        <v/>
      </c>
      <c r="G81" s="45"/>
      <c r="H81" s="45"/>
      <c r="I81" s="46" t="str">
        <f t="shared" si="2"/>
        <v/>
      </c>
      <c r="J81" s="41"/>
    </row>
    <row r="82" spans="1:10" ht="15.75" customHeight="1">
      <c r="A82" s="38">
        <v>80</v>
      </c>
      <c r="B82" s="38" t="s">
        <v>225</v>
      </c>
      <c r="C82" s="40"/>
      <c r="D82" s="48"/>
      <c r="E82" s="47"/>
      <c r="F82" s="44" t="str">
        <f>IF(ISBLANK(tbl_PCR[[#This Row],[sWGA identifier]]),"",_xlfn.CONCAT(exp_id,"_",tbl_PCR[[#This Row],[Well]]))</f>
        <v/>
      </c>
      <c r="G82" s="45"/>
      <c r="H82" s="45"/>
      <c r="I82" s="46" t="str">
        <f t="shared" si="2"/>
        <v/>
      </c>
      <c r="J82" s="41"/>
    </row>
    <row r="83" spans="1:10" ht="15.75" customHeight="1">
      <c r="A83" s="38">
        <v>81</v>
      </c>
      <c r="B83" s="38" t="s">
        <v>226</v>
      </c>
      <c r="C83" s="40"/>
      <c r="D83" s="48"/>
      <c r="E83" s="47"/>
      <c r="F83" s="44" t="str">
        <f>IF(ISBLANK(tbl_PCR[[#This Row],[sWGA identifier]]),"",_xlfn.CONCAT(exp_id,"_",tbl_PCR[[#This Row],[Well]]))</f>
        <v/>
      </c>
      <c r="G83" s="45"/>
      <c r="H83" s="45"/>
      <c r="I83" s="46" t="str">
        <f t="shared" si="2"/>
        <v/>
      </c>
      <c r="J83" s="41"/>
    </row>
    <row r="84" spans="1:10" ht="15.75" customHeight="1">
      <c r="A84" s="38">
        <v>82</v>
      </c>
      <c r="B84" s="38" t="s">
        <v>227</v>
      </c>
      <c r="C84" s="40"/>
      <c r="D84" s="48"/>
      <c r="E84" s="47"/>
      <c r="F84" s="44" t="str">
        <f>IF(ISBLANK(tbl_PCR[[#This Row],[sWGA identifier]]),"",_xlfn.CONCAT(exp_id,"_",tbl_PCR[[#This Row],[Well]]))</f>
        <v/>
      </c>
      <c r="G84" s="45"/>
      <c r="H84" s="45"/>
      <c r="I84" s="46" t="str">
        <f t="shared" si="2"/>
        <v/>
      </c>
      <c r="J84" s="41"/>
    </row>
    <row r="85" spans="1:10" ht="15.75" customHeight="1">
      <c r="A85" s="38">
        <v>83</v>
      </c>
      <c r="B85" s="38" t="s">
        <v>228</v>
      </c>
      <c r="C85" s="40"/>
      <c r="D85" s="48"/>
      <c r="E85" s="47"/>
      <c r="F85" s="44" t="str">
        <f>IF(ISBLANK(tbl_PCR[[#This Row],[sWGA identifier]]),"",_xlfn.CONCAT(exp_id,"_",tbl_PCR[[#This Row],[Well]]))</f>
        <v/>
      </c>
      <c r="G85" s="45"/>
      <c r="H85" s="45"/>
      <c r="I85" s="46" t="str">
        <f t="shared" si="2"/>
        <v/>
      </c>
      <c r="J85" s="41"/>
    </row>
    <row r="86" spans="1:10" ht="15.75" customHeight="1">
      <c r="A86" s="38">
        <v>84</v>
      </c>
      <c r="B86" s="38" t="s">
        <v>229</v>
      </c>
      <c r="C86" s="40"/>
      <c r="D86" s="48"/>
      <c r="E86" s="47"/>
      <c r="F86" s="44" t="str">
        <f>IF(ISBLANK(tbl_PCR[[#This Row],[sWGA identifier]]),"",_xlfn.CONCAT(exp_id,"_",tbl_PCR[[#This Row],[Well]]))</f>
        <v/>
      </c>
      <c r="G86" s="45"/>
      <c r="H86" s="45"/>
      <c r="I86" s="46" t="str">
        <f t="shared" si="2"/>
        <v/>
      </c>
      <c r="J86" s="41"/>
    </row>
    <row r="87" spans="1:10" ht="15.75" customHeight="1">
      <c r="A87" s="38">
        <v>85</v>
      </c>
      <c r="B87" s="38" t="s">
        <v>230</v>
      </c>
      <c r="C87" s="40"/>
      <c r="D87" s="48"/>
      <c r="E87" s="47"/>
      <c r="F87" s="44" t="str">
        <f>IF(ISBLANK(tbl_PCR[[#This Row],[sWGA identifier]]),"",_xlfn.CONCAT(exp_id,"_",tbl_PCR[[#This Row],[Well]]))</f>
        <v/>
      </c>
      <c r="G87" s="45"/>
      <c r="H87" s="45"/>
      <c r="I87" s="46" t="str">
        <f t="shared" si="2"/>
        <v/>
      </c>
      <c r="J87" s="41"/>
    </row>
    <row r="88" spans="1:10" ht="15.75" customHeight="1">
      <c r="A88" s="38">
        <v>86</v>
      </c>
      <c r="B88" s="38" t="s">
        <v>231</v>
      </c>
      <c r="C88" s="40"/>
      <c r="D88" s="48"/>
      <c r="E88" s="47"/>
      <c r="F88" s="44" t="str">
        <f>IF(ISBLANK(tbl_PCR[[#This Row],[sWGA identifier]]),"",_xlfn.CONCAT(exp_id,"_",tbl_PCR[[#This Row],[Well]]))</f>
        <v/>
      </c>
      <c r="G88" s="45"/>
      <c r="H88" s="45"/>
      <c r="I88" s="46" t="str">
        <f t="shared" si="2"/>
        <v/>
      </c>
      <c r="J88" s="41"/>
    </row>
    <row r="89" spans="1:10" ht="15.75" customHeight="1">
      <c r="A89" s="38">
        <v>87</v>
      </c>
      <c r="B89" s="38" t="s">
        <v>232</v>
      </c>
      <c r="C89" s="40"/>
      <c r="D89" s="48"/>
      <c r="E89" s="47"/>
      <c r="F89" s="44" t="str">
        <f>IF(ISBLANK(tbl_PCR[[#This Row],[sWGA identifier]]),"",_xlfn.CONCAT(exp_id,"_",tbl_PCR[[#This Row],[Well]]))</f>
        <v/>
      </c>
      <c r="G89" s="45"/>
      <c r="H89" s="45"/>
      <c r="I89" s="46" t="str">
        <f t="shared" si="2"/>
        <v/>
      </c>
      <c r="J89" s="41"/>
    </row>
    <row r="90" spans="1:10" ht="15.75" customHeight="1">
      <c r="A90" s="38">
        <v>88</v>
      </c>
      <c r="B90" s="38" t="s">
        <v>233</v>
      </c>
      <c r="C90" s="40"/>
      <c r="D90" s="48"/>
      <c r="E90" s="47"/>
      <c r="F90" s="44" t="str">
        <f>IF(ISBLANK(tbl_PCR[[#This Row],[sWGA identifier]]),"",_xlfn.CONCAT(exp_id,"_",tbl_PCR[[#This Row],[Well]]))</f>
        <v/>
      </c>
      <c r="G90" s="45"/>
      <c r="H90" s="45"/>
      <c r="I90" s="46" t="str">
        <f t="shared" si="2"/>
        <v/>
      </c>
      <c r="J90" s="41"/>
    </row>
    <row r="91" spans="1:10" ht="15.75" customHeight="1">
      <c r="A91" s="38">
        <v>89</v>
      </c>
      <c r="B91" s="38" t="s">
        <v>234</v>
      </c>
      <c r="C91" s="40"/>
      <c r="D91" s="48"/>
      <c r="E91" s="47"/>
      <c r="F91" s="44" t="str">
        <f>IF(ISBLANK(tbl_PCR[[#This Row],[sWGA identifier]]),"",_xlfn.CONCAT(exp_id,"_",tbl_PCR[[#This Row],[Well]]))</f>
        <v/>
      </c>
      <c r="G91" s="45"/>
      <c r="H91" s="45"/>
      <c r="I91" s="46" t="str">
        <f t="shared" si="2"/>
        <v/>
      </c>
      <c r="J91" s="41"/>
    </row>
    <row r="92" spans="1:10" ht="15.75" customHeight="1">
      <c r="A92" s="38">
        <v>90</v>
      </c>
      <c r="B92" s="38" t="s">
        <v>235</v>
      </c>
      <c r="C92" s="40"/>
      <c r="D92" s="48"/>
      <c r="E92" s="47"/>
      <c r="F92" s="44" t="str">
        <f>IF(ISBLANK(tbl_PCR[[#This Row],[sWGA identifier]]),"",_xlfn.CONCAT(exp_id,"_",tbl_PCR[[#This Row],[Well]]))</f>
        <v/>
      </c>
      <c r="G92" s="45"/>
      <c r="H92" s="45"/>
      <c r="I92" s="46" t="str">
        <f t="shared" si="2"/>
        <v/>
      </c>
      <c r="J92" s="41"/>
    </row>
    <row r="93" spans="1:10" ht="15.75" customHeight="1">
      <c r="A93" s="38">
        <v>91</v>
      </c>
      <c r="B93" s="38" t="s">
        <v>236</v>
      </c>
      <c r="C93" s="40"/>
      <c r="D93" s="48"/>
      <c r="E93" s="47"/>
      <c r="F93" s="44" t="str">
        <f>IF(ISBLANK(tbl_PCR[[#This Row],[sWGA identifier]]),"",_xlfn.CONCAT(exp_id,"_",tbl_PCR[[#This Row],[Well]]))</f>
        <v/>
      </c>
      <c r="G93" s="45"/>
      <c r="H93" s="45"/>
      <c r="I93" s="46" t="str">
        <f t="shared" si="2"/>
        <v/>
      </c>
      <c r="J93" s="41"/>
    </row>
    <row r="94" spans="1:10" ht="15.75" customHeight="1">
      <c r="A94" s="38">
        <v>92</v>
      </c>
      <c r="B94" s="38" t="s">
        <v>237</v>
      </c>
      <c r="C94" s="40"/>
      <c r="D94" s="48"/>
      <c r="E94" s="47"/>
      <c r="F94" s="44" t="str">
        <f>IF(ISBLANK(tbl_PCR[[#This Row],[sWGA identifier]]),"",_xlfn.CONCAT(exp_id,"_",tbl_PCR[[#This Row],[Well]]))</f>
        <v/>
      </c>
      <c r="G94" s="45"/>
      <c r="H94" s="45"/>
      <c r="I94" s="46" t="str">
        <f t="shared" si="2"/>
        <v/>
      </c>
      <c r="J94" s="41"/>
    </row>
    <row r="95" spans="1:10" ht="15.75" customHeight="1">
      <c r="A95" s="38">
        <v>93</v>
      </c>
      <c r="B95" s="38" t="s">
        <v>238</v>
      </c>
      <c r="C95" s="40"/>
      <c r="D95" s="48"/>
      <c r="E95" s="47"/>
      <c r="F95" s="44" t="str">
        <f>IF(ISBLANK(tbl_PCR[[#This Row],[sWGA identifier]]),"",_xlfn.CONCAT(exp_id,"_",tbl_PCR[[#This Row],[Well]]))</f>
        <v/>
      </c>
      <c r="G95" s="45"/>
      <c r="H95" s="45"/>
      <c r="I95" s="46" t="str">
        <f t="shared" si="2"/>
        <v/>
      </c>
      <c r="J95" s="41"/>
    </row>
    <row r="96" spans="1:10" ht="15.75" customHeight="1">
      <c r="A96" s="38">
        <v>94</v>
      </c>
      <c r="B96" s="38" t="s">
        <v>239</v>
      </c>
      <c r="C96" s="40"/>
      <c r="D96" s="48"/>
      <c r="E96" s="47"/>
      <c r="F96" s="44" t="str">
        <f>IF(ISBLANK(tbl_PCR[[#This Row],[sWGA identifier]]),"",_xlfn.CONCAT(exp_id,"_",tbl_PCR[[#This Row],[Well]]))</f>
        <v/>
      </c>
      <c r="G96" s="45"/>
      <c r="H96" s="45"/>
      <c r="I96" s="46" t="str">
        <f t="shared" si="2"/>
        <v/>
      </c>
      <c r="J96" s="41"/>
    </row>
    <row r="97" spans="1:10" ht="15.75" customHeight="1">
      <c r="A97" s="38">
        <v>95</v>
      </c>
      <c r="B97" s="38" t="s">
        <v>240</v>
      </c>
      <c r="C97" s="40"/>
      <c r="D97" s="48"/>
      <c r="E97" s="47"/>
      <c r="F97" s="44" t="str">
        <f>IF(ISBLANK(tbl_PCR[[#This Row],[sWGA identifier]]),"",_xlfn.CONCAT(exp_id,"_",tbl_PCR[[#This Row],[Well]]))</f>
        <v/>
      </c>
      <c r="G97" s="45"/>
      <c r="H97" s="45"/>
      <c r="I97" s="46" t="str">
        <f t="shared" si="2"/>
        <v/>
      </c>
      <c r="J97" s="41"/>
    </row>
    <row r="98" spans="1:10" ht="15.75" customHeight="1">
      <c r="A98" s="50">
        <v>96</v>
      </c>
      <c r="B98" s="50" t="s">
        <v>241</v>
      </c>
      <c r="C98" s="40"/>
      <c r="D98" s="48"/>
      <c r="E98" s="51"/>
      <c r="F98" s="52" t="str">
        <f>IF(ISBLANK(tbl_PCR[[#This Row],[sWGA identifier]]),"",_xlfn.CONCAT(exp_id,"_",tbl_PCR[[#This Row],[Well]]))</f>
        <v/>
      </c>
      <c r="G98" s="53"/>
      <c r="H98" s="53"/>
      <c r="I98" s="54" t="str">
        <f t="shared" si="2"/>
        <v/>
      </c>
      <c r="J98" s="41"/>
    </row>
    <row r="99" spans="1:10" s="56" customFormat="1">
      <c r="A99" s="55"/>
      <c r="B99" s="55"/>
      <c r="C99" s="55">
        <v>1</v>
      </c>
      <c r="D99" s="55">
        <v>1</v>
      </c>
      <c r="E99" s="55"/>
      <c r="F99" s="55"/>
    </row>
    <row r="100" spans="1:10">
      <c r="A100" s="15"/>
      <c r="B100" s="15"/>
      <c r="C100" s="15"/>
      <c r="E100" s="15"/>
      <c r="F100" s="15"/>
    </row>
    <row r="101" spans="1:10">
      <c r="A101" s="15"/>
      <c r="B101" s="15"/>
      <c r="C101" s="15"/>
      <c r="E101" s="15"/>
      <c r="F101" s="15"/>
    </row>
    <row r="102" spans="1:10">
      <c r="A102" s="15"/>
      <c r="B102" s="15"/>
      <c r="C102" s="15"/>
      <c r="E102" s="15"/>
      <c r="F102" s="15"/>
    </row>
    <row r="103" spans="1:10">
      <c r="A103" s="15"/>
      <c r="B103" s="15"/>
      <c r="C103" s="15"/>
      <c r="E103" s="15"/>
      <c r="F103" s="15"/>
    </row>
    <row r="104" spans="1:10">
      <c r="A104" s="15"/>
      <c r="B104" s="15"/>
      <c r="C104" s="15"/>
      <c r="E104" s="15"/>
      <c r="F104" s="15"/>
    </row>
    <row r="105" spans="1:10">
      <c r="A105" s="15"/>
      <c r="B105" s="15"/>
      <c r="C105" s="15"/>
      <c r="E105" s="15"/>
      <c r="F105" s="15"/>
    </row>
    <row r="106" spans="1:10">
      <c r="A106" s="15"/>
      <c r="B106" s="15"/>
      <c r="C106" s="15"/>
      <c r="E106" s="15"/>
      <c r="F106" s="15"/>
    </row>
    <row r="107" spans="1:10">
      <c r="A107" s="15"/>
      <c r="B107" s="15"/>
      <c r="C107" s="15"/>
      <c r="E107" s="15"/>
      <c r="F107" s="15"/>
    </row>
    <row r="108" spans="1:10">
      <c r="A108" s="15"/>
      <c r="B108" s="15"/>
      <c r="C108" s="15"/>
      <c r="E108" s="15"/>
      <c r="F108" s="15"/>
    </row>
    <row r="109" spans="1:10">
      <c r="A109" s="15"/>
      <c r="B109" s="15"/>
      <c r="C109" s="15"/>
      <c r="E109" s="15"/>
      <c r="F109" s="15"/>
    </row>
    <row r="110" spans="1:10">
      <c r="A110" s="15"/>
      <c r="B110" s="15"/>
      <c r="C110" s="15"/>
      <c r="E110" s="15"/>
      <c r="F110" s="15"/>
    </row>
    <row r="111" spans="1:10">
      <c r="A111" s="15"/>
      <c r="B111" s="15"/>
      <c r="C111" s="15"/>
      <c r="E111" s="15"/>
      <c r="F111" s="15"/>
    </row>
  </sheetData>
  <mergeCells count="2">
    <mergeCell ref="C1:D1"/>
    <mergeCell ref="F1:J1"/>
  </mergeCells>
  <conditionalFormatting sqref="C3:C98">
    <cfRule type="containsText" dxfId="2" priority="2" operator="containsText" text=" ">
      <formula>NOT(ISERROR(SEARCH(" ",C3)))</formula>
    </cfRule>
  </conditionalFormatting>
  <conditionalFormatting sqref="C14:D24">
    <cfRule type="expression" dxfId="1" priority="3">
      <formula>COUNTIF(C14,"")</formula>
    </cfRule>
  </conditionalFormatting>
  <conditionalFormatting sqref="C3:E13 C25:E98 G3:H98 J3:J98">
    <cfRule type="expression" dxfId="0" priority="4">
      <formula>COUNTIF(C3,"")</formula>
    </cfRule>
  </conditionalFormatting>
  <dataValidations count="2">
    <dataValidation type="textLength" errorStyle="warning" operator="greaterThan" allowBlank="1" showErrorMessage="1" error="The Extraction ID cannot be left blank." prompt="Enter the Extraction ID" sqref="C3:C98 D11:D13 D25:D98" xr:uid="{00000000-0002-0000-0100-000000000000}">
      <formula1>0</formula1>
      <formula2>0</formula2>
    </dataValidation>
    <dataValidation type="list" allowBlank="1" showInputMessage="1" showErrorMessage="1" sqref="J3:J98" xr:uid="{00000000-0002-0000-0100-000001000000}">
      <formula1>"Yes,No"</formula1>
      <formula2>0</formula2>
    </dataValidation>
  </dataValidations>
  <pageMargins left="0.23611111111111099" right="0.23611111111111099" top="0.74791666666666701" bottom="0.74791666666666701" header="0.511811023622047" footer="0.511811023622047"/>
  <pageSetup paperSize="9" fitToHeight="2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1"/>
  <sheetViews>
    <sheetView zoomScaleNormal="100" workbookViewId="0">
      <selection activeCell="A2" sqref="A2"/>
    </sheetView>
  </sheetViews>
  <sheetFormatPr defaultColWidth="8.5" defaultRowHeight="15.75"/>
  <cols>
    <col min="1" max="2" width="10.25" customWidth="1"/>
  </cols>
  <sheetData>
    <row r="1" spans="1:2">
      <c r="A1" t="s">
        <v>75</v>
      </c>
      <c r="B1" t="s">
        <v>242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17"/>
  <sheetViews>
    <sheetView zoomScaleNormal="100" workbookViewId="0">
      <selection activeCell="E14" sqref="E14"/>
    </sheetView>
  </sheetViews>
  <sheetFormatPr defaultColWidth="8.5" defaultRowHeight="15.75"/>
  <cols>
    <col min="1" max="1" width="17.5" customWidth="1"/>
    <col min="2" max="2" width="20" customWidth="1"/>
    <col min="3" max="3" width="19.125" customWidth="1"/>
    <col min="4" max="13" width="16.125" customWidth="1"/>
    <col min="14" max="14" width="11" customWidth="1"/>
    <col min="15" max="20" width="16.125" customWidth="1"/>
    <col min="21" max="21" width="11" customWidth="1"/>
  </cols>
  <sheetData>
    <row r="1" spans="1:2">
      <c r="A1" s="57" t="s">
        <v>243</v>
      </c>
    </row>
    <row r="2" spans="1:2">
      <c r="A2" s="58" t="s">
        <v>244</v>
      </c>
    </row>
    <row r="3" spans="1:2">
      <c r="A3" s="59" t="s">
        <v>245</v>
      </c>
      <c r="B3" s="58" t="s">
        <v>246</v>
      </c>
    </row>
    <row r="4" spans="1:2">
      <c r="A4" s="59" t="s">
        <v>62</v>
      </c>
      <c r="B4" s="58" t="s">
        <v>247</v>
      </c>
    </row>
    <row r="5" spans="1:2">
      <c r="A5" s="59" t="s">
        <v>248</v>
      </c>
      <c r="B5" s="58" t="s">
        <v>249</v>
      </c>
    </row>
    <row r="6" spans="1:2">
      <c r="A6" s="58"/>
      <c r="B6" s="58"/>
    </row>
    <row r="7" spans="1:2">
      <c r="A7" s="19" t="s">
        <v>250</v>
      </c>
    </row>
    <row r="8" spans="1:2">
      <c r="A8" s="60" t="s">
        <v>251</v>
      </c>
      <c r="B8" s="58" t="s">
        <v>252</v>
      </c>
    </row>
    <row r="9" spans="1:2">
      <c r="A9" s="60" t="s">
        <v>253</v>
      </c>
      <c r="B9" s="58" t="s">
        <v>254</v>
      </c>
    </row>
    <row r="10" spans="1:2">
      <c r="A10" s="60" t="s">
        <v>255</v>
      </c>
      <c r="B10" s="58" t="s">
        <v>256</v>
      </c>
    </row>
    <row r="12" spans="1:2">
      <c r="A12" s="58" t="s">
        <v>257</v>
      </c>
    </row>
    <row r="13" spans="1:2">
      <c r="A13" s="58" t="s">
        <v>258</v>
      </c>
    </row>
    <row r="14" spans="1:2">
      <c r="A14" s="58" t="s">
        <v>259</v>
      </c>
    </row>
    <row r="15" spans="1:2">
      <c r="A15" s="58" t="s">
        <v>260</v>
      </c>
    </row>
    <row r="17" spans="1:1">
      <c r="A17" s="58" t="s">
        <v>261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L13"/>
  <sheetViews>
    <sheetView zoomScaleNormal="100" workbookViewId="0">
      <selection activeCell="L2" sqref="L2"/>
    </sheetView>
  </sheetViews>
  <sheetFormatPr defaultColWidth="8.5" defaultRowHeight="15.75"/>
  <cols>
    <col min="1" max="1" width="34.25" customWidth="1"/>
    <col min="5" max="5" width="20" customWidth="1"/>
    <col min="6" max="6" width="12.75" customWidth="1"/>
    <col min="7" max="7" width="13" customWidth="1"/>
    <col min="9" max="9" width="32.875" customWidth="1"/>
    <col min="10" max="10" width="10.875" customWidth="1"/>
  </cols>
  <sheetData>
    <row r="1" spans="1:12" ht="18.75">
      <c r="A1" s="61" t="s">
        <v>262</v>
      </c>
      <c r="C1" s="62"/>
      <c r="D1" s="62"/>
      <c r="E1" s="61" t="s">
        <v>263</v>
      </c>
      <c r="F1" s="62"/>
      <c r="I1" s="61" t="s">
        <v>264</v>
      </c>
    </row>
    <row r="2" spans="1:12">
      <c r="A2" s="63" t="s">
        <v>265</v>
      </c>
      <c r="B2" s="64"/>
      <c r="C2" s="64"/>
      <c r="E2" s="65" t="s">
        <v>266</v>
      </c>
      <c r="F2" s="66" t="s">
        <v>267</v>
      </c>
      <c r="G2" s="66" t="s">
        <v>268</v>
      </c>
      <c r="I2" s="67" t="s">
        <v>269</v>
      </c>
      <c r="J2" s="67" t="s">
        <v>270</v>
      </c>
      <c r="L2" s="67" t="s">
        <v>271</v>
      </c>
    </row>
    <row r="3" spans="1:12">
      <c r="C3" s="62"/>
      <c r="E3" s="68" t="s">
        <v>272</v>
      </c>
      <c r="F3" s="69" t="s">
        <v>273</v>
      </c>
      <c r="G3" s="69" t="s">
        <v>274</v>
      </c>
      <c r="I3" s="70" t="s">
        <v>275</v>
      </c>
      <c r="J3" s="70" t="s">
        <v>276</v>
      </c>
      <c r="L3" s="70" t="s">
        <v>18</v>
      </c>
    </row>
    <row r="4" spans="1:12">
      <c r="D4" s="62"/>
      <c r="E4" s="71" t="s">
        <v>26</v>
      </c>
      <c r="F4" s="72" t="s">
        <v>277</v>
      </c>
      <c r="G4" s="72" t="s">
        <v>278</v>
      </c>
      <c r="I4" s="70" t="s">
        <v>279</v>
      </c>
      <c r="J4" s="70" t="s">
        <v>280</v>
      </c>
      <c r="L4" s="70" t="s">
        <v>281</v>
      </c>
    </row>
    <row r="5" spans="1:12">
      <c r="A5" s="63" t="s">
        <v>282</v>
      </c>
      <c r="B5" s="64"/>
      <c r="C5" s="64"/>
      <c r="D5" s="62"/>
      <c r="I5" s="70" t="s">
        <v>6</v>
      </c>
      <c r="J5" s="70" t="s">
        <v>283</v>
      </c>
      <c r="L5" s="70" t="s">
        <v>284</v>
      </c>
    </row>
    <row r="6" spans="1:12">
      <c r="A6" s="37" t="s">
        <v>285</v>
      </c>
      <c r="B6" t="s">
        <v>62</v>
      </c>
      <c r="I6" s="73" t="s">
        <v>286</v>
      </c>
    </row>
    <row r="7" spans="1:12">
      <c r="A7" s="37" t="s">
        <v>287</v>
      </c>
      <c r="B7">
        <v>2</v>
      </c>
      <c r="I7" s="73" t="s">
        <v>288</v>
      </c>
    </row>
    <row r="8" spans="1:12" ht="47.25">
      <c r="I8" s="74" t="s">
        <v>289</v>
      </c>
    </row>
    <row r="9" spans="1:12">
      <c r="I9" s="73" t="s">
        <v>290</v>
      </c>
    </row>
    <row r="10" spans="1:12">
      <c r="I10" s="73" t="s">
        <v>291</v>
      </c>
    </row>
    <row r="12" spans="1:12">
      <c r="K12" s="62"/>
      <c r="L12" s="62"/>
    </row>
    <row r="13" spans="1:12">
      <c r="I13" s="62"/>
      <c r="J13" s="62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L2"/>
  <sheetViews>
    <sheetView zoomScaleNormal="100" workbookViewId="0">
      <selection activeCell="H2" sqref="H2"/>
    </sheetView>
  </sheetViews>
  <sheetFormatPr defaultColWidth="8.5" defaultRowHeight="15.75"/>
  <cols>
    <col min="1" max="1" width="9.125" customWidth="1"/>
    <col min="2" max="2" width="11.375" customWidth="1"/>
    <col min="3" max="7" width="12.125" customWidth="1"/>
    <col min="8" max="8" width="31.625" customWidth="1"/>
    <col min="9" max="11" width="12.125" customWidth="1"/>
    <col min="12" max="12" width="16.75" customWidth="1"/>
  </cols>
  <sheetData>
    <row r="1" spans="1:12">
      <c r="A1" t="s">
        <v>292</v>
      </c>
      <c r="B1" t="s">
        <v>293</v>
      </c>
      <c r="C1" t="s">
        <v>294</v>
      </c>
      <c r="D1" t="s">
        <v>295</v>
      </c>
      <c r="E1" t="s">
        <v>296</v>
      </c>
      <c r="F1" t="s">
        <v>297</v>
      </c>
      <c r="G1" t="s">
        <v>298</v>
      </c>
      <c r="H1" t="s">
        <v>299</v>
      </c>
      <c r="I1" t="s">
        <v>300</v>
      </c>
      <c r="J1" t="s">
        <v>301</v>
      </c>
      <c r="K1" t="s">
        <v>302</v>
      </c>
      <c r="L1" t="s">
        <v>303</v>
      </c>
    </row>
    <row r="2" spans="1:12">
      <c r="A2" t="str">
        <f>exp_id</f>
        <v>PCTB142</v>
      </c>
      <c r="B2" t="str">
        <f>exp_date</f>
        <v>2024-01-10</v>
      </c>
      <c r="C2" t="str">
        <f>exp_user</f>
        <v>Terence Broad</v>
      </c>
      <c r="D2" t="str">
        <f>exp_type</f>
        <v>PCR</v>
      </c>
      <c r="E2">
        <f>exp_version</f>
        <v>2</v>
      </c>
      <c r="F2" t="str">
        <f>exp_assay</f>
        <v>NOMADS16</v>
      </c>
      <c r="G2" t="str">
        <f>exp_notes</f>
        <v>First two batches of the project</v>
      </c>
      <c r="H2" t="str">
        <f>exp_summary</f>
        <v>CoRE_BatchA and B</v>
      </c>
      <c r="I2">
        <f>exp_rxns</f>
        <v>22</v>
      </c>
      <c r="J2" t="str">
        <f>pcr_primers</f>
        <v>N002</v>
      </c>
      <c r="K2" t="str">
        <f>pcr_primersource</f>
        <v>DJB001a</v>
      </c>
      <c r="L2" t="str">
        <f>pcr_targetpanel</f>
        <v>Pf-02-16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F97"/>
  <sheetViews>
    <sheetView zoomScaleNormal="100" workbookViewId="0">
      <selection activeCell="C2" sqref="C2"/>
    </sheetView>
  </sheetViews>
  <sheetFormatPr defaultColWidth="8.5" defaultRowHeight="15.75"/>
  <cols>
    <col min="1" max="1" width="11.25" customWidth="1"/>
    <col min="2" max="3" width="13.75" customWidth="1"/>
    <col min="4" max="5" width="26.375" customWidth="1"/>
    <col min="6" max="6" width="33.875" customWidth="1"/>
  </cols>
  <sheetData>
    <row r="1" spans="1:6">
      <c r="A1" t="s">
        <v>304</v>
      </c>
      <c r="B1" t="s">
        <v>305</v>
      </c>
      <c r="C1" t="s">
        <v>292</v>
      </c>
      <c r="D1" t="s">
        <v>306</v>
      </c>
      <c r="E1" t="s">
        <v>307</v>
      </c>
      <c r="F1" t="s">
        <v>308</v>
      </c>
    </row>
    <row r="2" spans="1:6">
      <c r="A2" t="str">
        <f>IF(LEN(PCR!C3),PCR!C3,"")</f>
        <v>MIS1021</v>
      </c>
      <c r="B2" t="str">
        <f>IF(LEN(PCR!D3),PCR!D3,"")</f>
        <v>MJ010</v>
      </c>
      <c r="C2" t="str">
        <f>IF(LEN(PCR!E3)=0,"",exp_id)</f>
        <v>PCTB142</v>
      </c>
      <c r="D2" t="str">
        <f>IF(LEN(PCR!E3),PCR!E3,"")</f>
        <v>SWFW094_A1</v>
      </c>
      <c r="E2" t="str">
        <f>IF(LEN(PCR!F3),PCR!F3,"")</f>
        <v>PCTB142_A1</v>
      </c>
      <c r="F2">
        <f>PCR!I3</f>
        <v>70</v>
      </c>
    </row>
    <row r="3" spans="1:6">
      <c r="A3" t="str">
        <f>IF(LEN(PCR!C4),PCR!C4,"")</f>
        <v>MIS1022</v>
      </c>
      <c r="B3" t="str">
        <f>IF(LEN(PCR!D4),PCR!D4,"")</f>
        <v>MJ011</v>
      </c>
      <c r="C3" t="str">
        <f>IF(LEN(PCR!E4)=0,"",exp_id)</f>
        <v>PCTB142</v>
      </c>
      <c r="D3" t="str">
        <f>IF(LEN(PCR!E4),PCR!E4,"")</f>
        <v>SWFW094_B1</v>
      </c>
      <c r="E3" t="str">
        <f>IF(LEN(PCR!F4),PCR!F4,"")</f>
        <v>PCTB142_B1</v>
      </c>
      <c r="F3">
        <f>PCR!I4</f>
        <v>48.6</v>
      </c>
    </row>
    <row r="4" spans="1:6">
      <c r="A4" t="str">
        <f>IF(LEN(PCR!C5),PCR!C5,"")</f>
        <v>MIS1023</v>
      </c>
      <c r="B4" t="str">
        <f>IF(LEN(PCR!D5),PCR!D5,"")</f>
        <v>MJ012</v>
      </c>
      <c r="C4" t="str">
        <f>IF(LEN(PCR!E5)=0,"",exp_id)</f>
        <v>PCTB142</v>
      </c>
      <c r="D4" t="str">
        <f>IF(LEN(PCR!E5),PCR!E5,"")</f>
        <v>SWFW094_C1</v>
      </c>
      <c r="E4" t="str">
        <f>IF(LEN(PCR!F5),PCR!F5,"")</f>
        <v>PCTB142_C1</v>
      </c>
      <c r="F4">
        <f>PCR!I5</f>
        <v>40.200000000000003</v>
      </c>
    </row>
    <row r="5" spans="1:6">
      <c r="A5" t="str">
        <f>IF(LEN(PCR!C6),PCR!C6,"")</f>
        <v>MIS1025</v>
      </c>
      <c r="B5" t="str">
        <f>IF(LEN(PCR!D6),PCR!D6,"")</f>
        <v>MJ014</v>
      </c>
      <c r="C5" t="str">
        <f>IF(LEN(PCR!E6)=0,"",exp_id)</f>
        <v>PCTB142</v>
      </c>
      <c r="D5" t="str">
        <f>IF(LEN(PCR!E6),PCR!E6,"")</f>
        <v>SWFW094_E1</v>
      </c>
      <c r="E5" t="str">
        <f>IF(LEN(PCR!F6),PCR!F6,"")</f>
        <v>PCTB142_D1</v>
      </c>
      <c r="F5">
        <f>PCR!I6</f>
        <v>42.2</v>
      </c>
    </row>
    <row r="6" spans="1:6">
      <c r="A6" t="str">
        <f>IF(LEN(PCR!C7),PCR!C7,"")</f>
        <v>MIS1026</v>
      </c>
      <c r="B6" t="str">
        <f>IF(LEN(PCR!D7),PCR!D7,"")</f>
        <v>MJ015</v>
      </c>
      <c r="C6" t="str">
        <f>IF(LEN(PCR!E7)=0,"",exp_id)</f>
        <v>PCTB142</v>
      </c>
      <c r="D6" t="str">
        <f>IF(LEN(PCR!E7),PCR!E7,"")</f>
        <v>SWFW094_F1</v>
      </c>
      <c r="E6" t="str">
        <f>IF(LEN(PCR!F7),PCR!F7,"")</f>
        <v>PCTB142_E1</v>
      </c>
      <c r="F6">
        <f>PCR!I7</f>
        <v>41.2</v>
      </c>
    </row>
    <row r="7" spans="1:6">
      <c r="A7" t="str">
        <f>IF(LEN(PCR!C8),PCR!C8,"")</f>
        <v>MIS1027</v>
      </c>
      <c r="B7" t="str">
        <f>IF(LEN(PCR!D8),PCR!D8,"")</f>
        <v>MJ016</v>
      </c>
      <c r="C7" t="str">
        <f>IF(LEN(PCR!E8)=0,"",exp_id)</f>
        <v>PCTB142</v>
      </c>
      <c r="D7" t="str">
        <f>IF(LEN(PCR!E8),PCR!E8,"")</f>
        <v>SWFW094_G1</v>
      </c>
      <c r="E7" t="str">
        <f>IF(LEN(PCR!F8),PCR!F8,"")</f>
        <v>PCTB142_F1</v>
      </c>
      <c r="F7">
        <f>PCR!I8</f>
        <v>7.3</v>
      </c>
    </row>
    <row r="8" spans="1:6">
      <c r="A8" t="str">
        <f>IF(LEN(PCR!C9),PCR!C9,"")</f>
        <v>MIS1028</v>
      </c>
      <c r="B8" t="str">
        <f>IF(LEN(PCR!D9),PCR!D9,"")</f>
        <v>MJ017</v>
      </c>
      <c r="C8" t="str">
        <f>IF(LEN(PCR!E9)=0,"",exp_id)</f>
        <v>PCTB142</v>
      </c>
      <c r="D8" t="str">
        <f>IF(LEN(PCR!E9),PCR!E9,"")</f>
        <v>SWFW094_H1</v>
      </c>
      <c r="E8" t="str">
        <f>IF(LEN(PCR!F9),PCR!F9,"")</f>
        <v>PCTB142_G1</v>
      </c>
      <c r="F8">
        <f>PCR!I9</f>
        <v>37.799999999999997</v>
      </c>
    </row>
    <row r="9" spans="1:6">
      <c r="A9" t="str">
        <f>IF(LEN(PCR!C10),PCR!C10,"")</f>
        <v>MIS1029</v>
      </c>
      <c r="B9" t="str">
        <f>IF(LEN(PCR!D10),PCR!D10,"")</f>
        <v>MJ018</v>
      </c>
      <c r="C9" t="str">
        <f>IF(LEN(PCR!E10)=0,"",exp_id)</f>
        <v>PCTB142</v>
      </c>
      <c r="D9" t="str">
        <f>IF(LEN(PCR!E10),PCR!E10,"")</f>
        <v>SWFW094_A2</v>
      </c>
      <c r="E9" t="str">
        <f>IF(LEN(PCR!F10),PCR!F10,"")</f>
        <v>PCTB142_H1</v>
      </c>
      <c r="F9">
        <f>PCR!I10</f>
        <v>22.2</v>
      </c>
    </row>
    <row r="10" spans="1:6">
      <c r="A10" t="str">
        <f>IF(LEN(PCR!C11),PCR!C11,"")</f>
        <v>3D7</v>
      </c>
      <c r="B10" t="str">
        <f>IF(LEN(PCR!D11),PCR!D11,"")</f>
        <v>3D7_01a</v>
      </c>
      <c r="C10" t="str">
        <f>IF(LEN(PCR!E11)=0,"",exp_id)</f>
        <v>PCTB142</v>
      </c>
      <c r="D10" t="str">
        <f>IF(LEN(PCR!E11),PCR!E11,"")</f>
        <v>SWFW094_C2</v>
      </c>
      <c r="E10" t="str">
        <f>IF(LEN(PCR!F11),PCR!F11,"")</f>
        <v>PCTB142_A2</v>
      </c>
      <c r="F10">
        <f>PCR!I11</f>
        <v>65.599999999999994</v>
      </c>
    </row>
    <row r="11" spans="1:6">
      <c r="A11" t="str">
        <f>IF(LEN(PCR!C12),PCR!C12,"")</f>
        <v>Dd2</v>
      </c>
      <c r="B11" t="str">
        <f>IF(LEN(PCR!D12),PCR!D12,"")</f>
        <v>Dd2_01a</v>
      </c>
      <c r="C11" t="str">
        <f>IF(LEN(PCR!E12)=0,"",exp_id)</f>
        <v>PCTB142</v>
      </c>
      <c r="D11" t="str">
        <f>IF(LEN(PCR!E12),PCR!E12,"")</f>
        <v>SWFW094_D2</v>
      </c>
      <c r="E11" t="str">
        <f>IF(LEN(PCR!F12),PCR!F12,"")</f>
        <v>PCTB142_B2</v>
      </c>
      <c r="F11">
        <f>PCR!I12</f>
        <v>54.4</v>
      </c>
    </row>
    <row r="12" spans="1:6">
      <c r="A12" t="str">
        <f>IF(LEN(PCR!C13),PCR!C13,"")</f>
        <v>NTC</v>
      </c>
      <c r="B12" t="str">
        <f>IF(LEN(PCR!D13),PCR!D13,"")</f>
        <v>NTC_SWFW094</v>
      </c>
      <c r="C12" t="str">
        <f>IF(LEN(PCR!E13)=0,"",exp_id)</f>
        <v>PCTB142</v>
      </c>
      <c r="D12" t="str">
        <f>IF(LEN(PCR!E13),PCR!E13,"")</f>
        <v>SWFW094_E2</v>
      </c>
      <c r="E12" t="str">
        <f>IF(LEN(PCR!F13),PCR!F13,"")</f>
        <v>PCTB142_C2</v>
      </c>
      <c r="F12">
        <f>PCR!I13</f>
        <v>4.4800000000000004</v>
      </c>
    </row>
    <row r="13" spans="1:6">
      <c r="A13" t="str">
        <f>IF(LEN(PCR!C14),PCR!C14,"")</f>
        <v>MIS1011</v>
      </c>
      <c r="B13" t="str">
        <f>IF(LEN(PCR!D14),PCR!D14,"")</f>
        <v>MJ001</v>
      </c>
      <c r="C13" t="str">
        <f>IF(LEN(PCR!E14)=0,"",exp_id)</f>
        <v>PCTB142</v>
      </c>
      <c r="D13" t="str">
        <f>IF(LEN(PCR!E14),PCR!E14,"")</f>
        <v>SWJS032_A1</v>
      </c>
      <c r="E13" t="str">
        <f>IF(LEN(PCR!F14),PCR!F14,"")</f>
        <v>PCTB142_D2</v>
      </c>
      <c r="F13">
        <f>PCR!I14</f>
        <v>32.799999999999997</v>
      </c>
    </row>
    <row r="14" spans="1:6">
      <c r="A14" t="str">
        <f>IF(LEN(PCR!C15),PCR!C15,"")</f>
        <v>MIS1012</v>
      </c>
      <c r="B14" t="str">
        <f>IF(LEN(PCR!D15),PCR!D15,"")</f>
        <v>MJ002</v>
      </c>
      <c r="C14" t="str">
        <f>IF(LEN(PCR!E15)=0,"",exp_id)</f>
        <v>PCTB142</v>
      </c>
      <c r="D14" t="str">
        <f>IF(LEN(PCR!E15),PCR!E15,"")</f>
        <v>SWJS032_B1</v>
      </c>
      <c r="E14" t="str">
        <f>IF(LEN(PCR!F15),PCR!F15,"")</f>
        <v>PCTB142_E2</v>
      </c>
      <c r="F14">
        <f>PCR!I15</f>
        <v>8.06</v>
      </c>
    </row>
    <row r="15" spans="1:6">
      <c r="A15" t="str">
        <f>IF(LEN(PCR!C16),PCR!C16,"")</f>
        <v>MIS1015</v>
      </c>
      <c r="B15" t="str">
        <f>IF(LEN(PCR!D16),PCR!D16,"")</f>
        <v>MJ005</v>
      </c>
      <c r="C15" t="str">
        <f>IF(LEN(PCR!E16)=0,"",exp_id)</f>
        <v>PCTB142</v>
      </c>
      <c r="D15" t="str">
        <f>IF(LEN(PCR!E16),PCR!E16,"")</f>
        <v>SWJS032_E1</v>
      </c>
      <c r="E15" t="str">
        <f>IF(LEN(PCR!F16),PCR!F16,"")</f>
        <v>PCTB142_F2</v>
      </c>
      <c r="F15">
        <f>PCR!I16</f>
        <v>2.66</v>
      </c>
    </row>
    <row r="16" spans="1:6">
      <c r="A16" t="str">
        <f>IF(LEN(PCR!C17),PCR!C17,"")</f>
        <v>MIS1016</v>
      </c>
      <c r="B16" t="str">
        <f>IF(LEN(PCR!D17),PCR!D17,"")</f>
        <v>MJ006</v>
      </c>
      <c r="C16" t="str">
        <f>IF(LEN(PCR!E17)=0,"",exp_id)</f>
        <v>PCTB142</v>
      </c>
      <c r="D16" t="str">
        <f>IF(LEN(PCR!E17),PCR!E17,"")</f>
        <v>SWJS032_F1</v>
      </c>
      <c r="E16" t="str">
        <f>IF(LEN(PCR!F17),PCR!F17,"")</f>
        <v>PCTB142_G2</v>
      </c>
      <c r="F16">
        <f>PCR!I17</f>
        <v>20.2</v>
      </c>
    </row>
    <row r="17" spans="1:6">
      <c r="A17" t="str">
        <f>IF(LEN(PCR!C18),PCR!C18,"")</f>
        <v>MIS1017</v>
      </c>
      <c r="B17" t="str">
        <f>IF(LEN(PCR!D18),PCR!D18,"")</f>
        <v>MJ007</v>
      </c>
      <c r="C17" t="str">
        <f>IF(LEN(PCR!E18)=0,"",exp_id)</f>
        <v>PCTB142</v>
      </c>
      <c r="D17" t="str">
        <f>IF(LEN(PCR!E18),PCR!E18,"")</f>
        <v>SWJS032_G1</v>
      </c>
      <c r="E17" t="str">
        <f>IF(LEN(PCR!F18),PCR!F18,"")</f>
        <v>PCTB142_H2</v>
      </c>
      <c r="F17">
        <f>PCR!I18</f>
        <v>22.4</v>
      </c>
    </row>
    <row r="18" spans="1:6">
      <c r="A18" t="str">
        <f>IF(LEN(PCR!C19),PCR!C19,"")</f>
        <v>MIS1018</v>
      </c>
      <c r="B18" t="str">
        <f>IF(LEN(PCR!D19),PCR!D19,"")</f>
        <v>MJ008</v>
      </c>
      <c r="C18" t="str">
        <f>IF(LEN(PCR!E19)=0,"",exp_id)</f>
        <v>PCTB142</v>
      </c>
      <c r="D18" t="str">
        <f>IF(LEN(PCR!E19),PCR!E19,"")</f>
        <v>SWJS032_H1</v>
      </c>
      <c r="E18" t="str">
        <f>IF(LEN(PCR!F19),PCR!F19,"")</f>
        <v>PCTB142_A3</v>
      </c>
      <c r="F18">
        <f>PCR!I19</f>
        <v>51.4</v>
      </c>
    </row>
    <row r="19" spans="1:6">
      <c r="A19" t="str">
        <f>IF(LEN(PCR!C20),PCR!C20,"")</f>
        <v>MIS1019</v>
      </c>
      <c r="B19" t="str">
        <f>IF(LEN(PCR!D20),PCR!D20,"")</f>
        <v>MJ009</v>
      </c>
      <c r="C19" t="str">
        <f>IF(LEN(PCR!E20)=0,"",exp_id)</f>
        <v>PCTB142</v>
      </c>
      <c r="D19" t="str">
        <f>IF(LEN(PCR!E20),PCR!E20,"")</f>
        <v>SWJS032_A2</v>
      </c>
      <c r="E19" t="str">
        <f>IF(LEN(PCR!F20),PCR!F20,"")</f>
        <v>PCTB142_B3</v>
      </c>
      <c r="F19">
        <f>PCR!I20</f>
        <v>14.2</v>
      </c>
    </row>
    <row r="20" spans="1:6">
      <c r="A20" t="str">
        <f>IF(LEN(PCR!C21),PCR!C21,"")</f>
        <v>MIS1020</v>
      </c>
      <c r="B20" t="str">
        <f>IF(LEN(PCR!D21),PCR!D21,"")</f>
        <v>MJ010</v>
      </c>
      <c r="C20" t="str">
        <f>IF(LEN(PCR!E21)=0,"",exp_id)</f>
        <v>PCTB142</v>
      </c>
      <c r="D20" t="str">
        <f>IF(LEN(PCR!E21),PCR!E21,"")</f>
        <v>SWJS032_B2</v>
      </c>
      <c r="E20" t="str">
        <f>IF(LEN(PCR!F21),PCR!F21,"")</f>
        <v>PCTB142_C3</v>
      </c>
      <c r="F20">
        <f>PCR!I21</f>
        <v>21.6</v>
      </c>
    </row>
    <row r="21" spans="1:6">
      <c r="A21" t="str">
        <f>IF(LEN(PCR!C22),PCR!C22,"")</f>
        <v>3D7</v>
      </c>
      <c r="B21" t="str">
        <f>IF(LEN(PCR!D22),PCR!D22,"")</f>
        <v>3D7_01a</v>
      </c>
      <c r="C21" t="str">
        <f>IF(LEN(PCR!E22)=0,"",exp_id)</f>
        <v>PCTB142</v>
      </c>
      <c r="D21" t="str">
        <f>IF(LEN(PCR!E22),PCR!E22,"")</f>
        <v>SWJS032_C2</v>
      </c>
      <c r="E21" t="str">
        <f>IF(LEN(PCR!F22),PCR!F22,"")</f>
        <v>PCTB142_D3</v>
      </c>
      <c r="F21">
        <f>PCR!I22</f>
        <v>43.8</v>
      </c>
    </row>
    <row r="22" spans="1:6">
      <c r="A22" t="str">
        <f>IF(LEN(PCR!C23),PCR!C23,"")</f>
        <v>Dd2</v>
      </c>
      <c r="B22" t="str">
        <f>IF(LEN(PCR!D23),PCR!D23,"")</f>
        <v>Dd2_01a</v>
      </c>
      <c r="C22" t="str">
        <f>IF(LEN(PCR!E23)=0,"",exp_id)</f>
        <v>PCTB142</v>
      </c>
      <c r="D22" t="str">
        <f>IF(LEN(PCR!E23),PCR!E23,"")</f>
        <v>SWJS032_D2</v>
      </c>
      <c r="E22" t="str">
        <f>IF(LEN(PCR!F23),PCR!F23,"")</f>
        <v>PCTB142_E3</v>
      </c>
      <c r="F22">
        <f>PCR!I23</f>
        <v>28.8</v>
      </c>
    </row>
    <row r="23" spans="1:6">
      <c r="A23" t="str">
        <f>IF(LEN(PCR!C24),PCR!C24,"")</f>
        <v>NTC</v>
      </c>
      <c r="B23" t="str">
        <f>IF(LEN(PCR!D24),PCR!D24,"")</f>
        <v>NTC_SWJS032</v>
      </c>
      <c r="C23" t="str">
        <f>IF(LEN(PCR!E24)=0,"",exp_id)</f>
        <v>PCTB142</v>
      </c>
      <c r="D23" t="str">
        <f>IF(LEN(PCR!E24),PCR!E24,"")</f>
        <v>SWJS032_E2</v>
      </c>
      <c r="E23" t="str">
        <f>IF(LEN(PCR!F24),PCR!F24,"")</f>
        <v>PCTB142_F3</v>
      </c>
      <c r="F23">
        <f>PCR!I24</f>
        <v>1.1000000000000001</v>
      </c>
    </row>
    <row r="24" spans="1:6">
      <c r="A24" t="str">
        <f>IF(LEN(PCR!C25),PCR!C25,"")</f>
        <v/>
      </c>
      <c r="B24" t="str">
        <f>IF(LEN(PCR!D25),PCR!D25,"")</f>
        <v/>
      </c>
      <c r="C24" t="str">
        <f>IF(LEN(PCR!E25)=0,"",exp_id)</f>
        <v/>
      </c>
      <c r="D24" t="str">
        <f>IF(LEN(PCR!E25),PCR!E25,"")</f>
        <v/>
      </c>
      <c r="E24" t="str">
        <f>IF(LEN(PCR!F25),PCR!F25,"")</f>
        <v/>
      </c>
      <c r="F24" t="str">
        <f>PCR!I25</f>
        <v/>
      </c>
    </row>
    <row r="25" spans="1:6">
      <c r="A25" t="str">
        <f>IF(LEN(PCR!C26),PCR!C26,"")</f>
        <v/>
      </c>
      <c r="B25" t="str">
        <f>IF(LEN(PCR!D26),PCR!D26,"")</f>
        <v/>
      </c>
      <c r="C25" t="str">
        <f>IF(LEN(PCR!E26)=0,"",exp_id)</f>
        <v/>
      </c>
      <c r="D25" t="str">
        <f>IF(LEN(PCR!E26),PCR!E26,"")</f>
        <v/>
      </c>
      <c r="E25" t="str">
        <f>IF(LEN(PCR!F26),PCR!F26,"")</f>
        <v/>
      </c>
      <c r="F25" t="str">
        <f>PCR!I26</f>
        <v/>
      </c>
    </row>
    <row r="26" spans="1:6">
      <c r="A26" t="str">
        <f>IF(LEN(PCR!C27),PCR!C27,"")</f>
        <v/>
      </c>
      <c r="B26" t="str">
        <f>IF(LEN(PCR!D27),PCR!D27,"")</f>
        <v/>
      </c>
      <c r="C26" t="str">
        <f>IF(LEN(PCR!E27)=0,"",exp_id)</f>
        <v/>
      </c>
      <c r="D26" t="str">
        <f>IF(LEN(PCR!E27),PCR!E27,"")</f>
        <v/>
      </c>
      <c r="E26" t="str">
        <f>IF(LEN(PCR!F27),PCR!F27,"")</f>
        <v/>
      </c>
      <c r="F26" t="str">
        <f>PCR!I27</f>
        <v/>
      </c>
    </row>
    <row r="27" spans="1:6">
      <c r="A27" t="str">
        <f>IF(LEN(PCR!C28),PCR!C28,"")</f>
        <v/>
      </c>
      <c r="B27" t="str">
        <f>IF(LEN(PCR!D28),PCR!D28,"")</f>
        <v/>
      </c>
      <c r="C27" t="str">
        <f>IF(LEN(PCR!E28)=0,"",exp_id)</f>
        <v/>
      </c>
      <c r="D27" t="str">
        <f>IF(LEN(PCR!E28),PCR!E28,"")</f>
        <v/>
      </c>
      <c r="E27" t="str">
        <f>IF(LEN(PCR!F28),PCR!F28,"")</f>
        <v/>
      </c>
      <c r="F27" t="str">
        <f>PCR!I28</f>
        <v/>
      </c>
    </row>
    <row r="28" spans="1:6">
      <c r="A28" t="str">
        <f>IF(LEN(PCR!C29),PCR!C29,"")</f>
        <v/>
      </c>
      <c r="B28" t="str">
        <f>IF(LEN(PCR!D29),PCR!D29,"")</f>
        <v/>
      </c>
      <c r="C28" t="str">
        <f>IF(LEN(PCR!E29)=0,"",exp_id)</f>
        <v/>
      </c>
      <c r="D28" t="str">
        <f>IF(LEN(PCR!E29),PCR!E29,"")</f>
        <v/>
      </c>
      <c r="E28" t="str">
        <f>IF(LEN(PCR!F29),PCR!F29,"")</f>
        <v/>
      </c>
      <c r="F28" t="str">
        <f>PCR!I29</f>
        <v/>
      </c>
    </row>
    <row r="29" spans="1:6">
      <c r="A29" t="str">
        <f>IF(LEN(PCR!C30),PCR!C30,"")</f>
        <v/>
      </c>
      <c r="B29" t="str">
        <f>IF(LEN(PCR!D30),PCR!D30,"")</f>
        <v/>
      </c>
      <c r="C29" t="str">
        <f>IF(LEN(PCR!E30)=0,"",exp_id)</f>
        <v/>
      </c>
      <c r="D29" t="str">
        <f>IF(LEN(PCR!E30),PCR!E30,"")</f>
        <v/>
      </c>
      <c r="E29" t="str">
        <f>IF(LEN(PCR!F30),PCR!F30,"")</f>
        <v/>
      </c>
      <c r="F29" t="str">
        <f>PCR!I30</f>
        <v/>
      </c>
    </row>
    <row r="30" spans="1:6">
      <c r="A30" t="str">
        <f>IF(LEN(PCR!C31),PCR!C31,"")</f>
        <v/>
      </c>
      <c r="B30" t="str">
        <f>IF(LEN(PCR!D31),PCR!D31,"")</f>
        <v/>
      </c>
      <c r="C30" t="str">
        <f>IF(LEN(PCR!E31)=0,"",exp_id)</f>
        <v/>
      </c>
      <c r="D30" t="str">
        <f>IF(LEN(PCR!E31),PCR!E31,"")</f>
        <v/>
      </c>
      <c r="E30" t="str">
        <f>IF(LEN(PCR!F31),PCR!F31,"")</f>
        <v/>
      </c>
      <c r="F30" t="str">
        <f>PCR!I31</f>
        <v/>
      </c>
    </row>
    <row r="31" spans="1:6">
      <c r="A31" t="str">
        <f>IF(LEN(PCR!C32),PCR!C32,"")</f>
        <v/>
      </c>
      <c r="B31" t="str">
        <f>IF(LEN(PCR!D32),PCR!D32,"")</f>
        <v/>
      </c>
      <c r="C31" t="str">
        <f>IF(LEN(PCR!E32)=0,"",exp_id)</f>
        <v/>
      </c>
      <c r="D31" t="str">
        <f>IF(LEN(PCR!E32),PCR!E32,"")</f>
        <v/>
      </c>
      <c r="E31" t="str">
        <f>IF(LEN(PCR!F32),PCR!F32,"")</f>
        <v/>
      </c>
      <c r="F31" t="str">
        <f>PCR!I32</f>
        <v/>
      </c>
    </row>
    <row r="32" spans="1:6">
      <c r="A32" t="str">
        <f>IF(LEN(PCR!C33),PCR!C33,"")</f>
        <v/>
      </c>
      <c r="B32" t="str">
        <f>IF(LEN(PCR!D33),PCR!D33,"")</f>
        <v/>
      </c>
      <c r="C32" t="str">
        <f>IF(LEN(PCR!E33)=0,"",exp_id)</f>
        <v/>
      </c>
      <c r="D32" t="str">
        <f>IF(LEN(PCR!E33),PCR!E33,"")</f>
        <v/>
      </c>
      <c r="E32" t="str">
        <f>IF(LEN(PCR!F33),PCR!F33,"")</f>
        <v/>
      </c>
      <c r="F32" t="str">
        <f>PCR!I33</f>
        <v/>
      </c>
    </row>
    <row r="33" spans="1:6">
      <c r="A33" t="str">
        <f>IF(LEN(PCR!C34),PCR!C34,"")</f>
        <v/>
      </c>
      <c r="B33" t="str">
        <f>IF(LEN(PCR!D34),PCR!D34,"")</f>
        <v/>
      </c>
      <c r="C33" t="str">
        <f>IF(LEN(PCR!E34)=0,"",exp_id)</f>
        <v/>
      </c>
      <c r="D33" t="str">
        <f>IF(LEN(PCR!E34),PCR!E34,"")</f>
        <v/>
      </c>
      <c r="E33" t="str">
        <f>IF(LEN(PCR!F34),PCR!F34,"")</f>
        <v/>
      </c>
      <c r="F33" t="str">
        <f>PCR!I34</f>
        <v/>
      </c>
    </row>
    <row r="34" spans="1:6">
      <c r="A34" t="str">
        <f>IF(LEN(PCR!C35),PCR!C35,"")</f>
        <v/>
      </c>
      <c r="B34" t="str">
        <f>IF(LEN(PCR!D35),PCR!D35,"")</f>
        <v/>
      </c>
      <c r="C34" t="str">
        <f>IF(LEN(PCR!E35)=0,"",exp_id)</f>
        <v/>
      </c>
      <c r="D34" t="str">
        <f>IF(LEN(PCR!E35),PCR!E35,"")</f>
        <v/>
      </c>
      <c r="E34" t="str">
        <f>IF(LEN(PCR!F35),PCR!F35,"")</f>
        <v/>
      </c>
      <c r="F34" t="str">
        <f>PCR!I35</f>
        <v/>
      </c>
    </row>
    <row r="35" spans="1:6">
      <c r="A35" t="str">
        <f>IF(LEN(PCR!C36),PCR!C36,"")</f>
        <v/>
      </c>
      <c r="B35" t="str">
        <f>IF(LEN(PCR!D36),PCR!D36,"")</f>
        <v/>
      </c>
      <c r="C35" t="str">
        <f>IF(LEN(PCR!E36)=0,"",exp_id)</f>
        <v/>
      </c>
      <c r="D35" t="str">
        <f>IF(LEN(PCR!E36),PCR!E36,"")</f>
        <v/>
      </c>
      <c r="E35" t="str">
        <f>IF(LEN(PCR!F36),PCR!F36,"")</f>
        <v/>
      </c>
      <c r="F35" t="str">
        <f>PCR!I36</f>
        <v/>
      </c>
    </row>
    <row r="36" spans="1:6">
      <c r="A36" t="str">
        <f>IF(LEN(PCR!C37),PCR!C37,"")</f>
        <v/>
      </c>
      <c r="B36" t="str">
        <f>IF(LEN(PCR!D37),PCR!D37,"")</f>
        <v/>
      </c>
      <c r="C36" t="str">
        <f>IF(LEN(PCR!E37)=0,"",exp_id)</f>
        <v/>
      </c>
      <c r="D36" t="str">
        <f>IF(LEN(PCR!E37),PCR!E37,"")</f>
        <v/>
      </c>
      <c r="E36" t="str">
        <f>IF(LEN(PCR!F37),PCR!F37,"")</f>
        <v/>
      </c>
      <c r="F36" t="str">
        <f>PCR!I37</f>
        <v/>
      </c>
    </row>
    <row r="37" spans="1:6">
      <c r="A37" t="str">
        <f>IF(LEN(PCR!C38),PCR!C38,"")</f>
        <v/>
      </c>
      <c r="B37" t="str">
        <f>IF(LEN(PCR!D38),PCR!D38,"")</f>
        <v/>
      </c>
      <c r="C37" t="str">
        <f>IF(LEN(PCR!E38)=0,"",exp_id)</f>
        <v/>
      </c>
      <c r="D37" t="str">
        <f>IF(LEN(PCR!E38),PCR!E38,"")</f>
        <v/>
      </c>
      <c r="E37" t="str">
        <f>IF(LEN(PCR!F38),PCR!F38,"")</f>
        <v/>
      </c>
      <c r="F37" t="str">
        <f>PCR!I38</f>
        <v/>
      </c>
    </row>
    <row r="38" spans="1:6">
      <c r="A38" t="str">
        <f>IF(LEN(PCR!C39),PCR!C39,"")</f>
        <v/>
      </c>
      <c r="B38" t="str">
        <f>IF(LEN(PCR!D39),PCR!D39,"")</f>
        <v/>
      </c>
      <c r="C38" t="str">
        <f>IF(LEN(PCR!E39)=0,"",exp_id)</f>
        <v/>
      </c>
      <c r="D38" t="str">
        <f>IF(LEN(PCR!E39),PCR!E39,"")</f>
        <v/>
      </c>
      <c r="E38" t="str">
        <f>IF(LEN(PCR!F39),PCR!F39,"")</f>
        <v/>
      </c>
      <c r="F38" t="str">
        <f>PCR!I39</f>
        <v/>
      </c>
    </row>
    <row r="39" spans="1:6">
      <c r="A39" t="str">
        <f>IF(LEN(PCR!C40),PCR!C40,"")</f>
        <v/>
      </c>
      <c r="B39" t="str">
        <f>IF(LEN(PCR!D40),PCR!D40,"")</f>
        <v/>
      </c>
      <c r="C39" t="str">
        <f>IF(LEN(PCR!E40)=0,"",exp_id)</f>
        <v/>
      </c>
      <c r="D39" t="str">
        <f>IF(LEN(PCR!E40),PCR!E40,"")</f>
        <v/>
      </c>
      <c r="E39" t="str">
        <f>IF(LEN(PCR!F40),PCR!F40,"")</f>
        <v/>
      </c>
      <c r="F39" t="str">
        <f>PCR!I40</f>
        <v/>
      </c>
    </row>
    <row r="40" spans="1:6">
      <c r="A40" t="str">
        <f>IF(LEN(PCR!C41),PCR!C41,"")</f>
        <v/>
      </c>
      <c r="B40" t="str">
        <f>IF(LEN(PCR!D41),PCR!D41,"")</f>
        <v/>
      </c>
      <c r="C40" t="str">
        <f>IF(LEN(PCR!E41)=0,"",exp_id)</f>
        <v/>
      </c>
      <c r="D40" t="str">
        <f>IF(LEN(PCR!E41),PCR!E41,"")</f>
        <v/>
      </c>
      <c r="E40" t="str">
        <f>IF(LEN(PCR!F41),PCR!F41,"")</f>
        <v/>
      </c>
      <c r="F40" t="str">
        <f>PCR!I41</f>
        <v/>
      </c>
    </row>
    <row r="41" spans="1:6">
      <c r="A41" t="str">
        <f>IF(LEN(PCR!C42),PCR!C42,"")</f>
        <v/>
      </c>
      <c r="B41" t="str">
        <f>IF(LEN(PCR!D42),PCR!D42,"")</f>
        <v/>
      </c>
      <c r="C41" t="str">
        <f>IF(LEN(PCR!E42)=0,"",exp_id)</f>
        <v/>
      </c>
      <c r="D41" t="str">
        <f>IF(LEN(PCR!E42),PCR!E42,"")</f>
        <v/>
      </c>
      <c r="E41" t="str">
        <f>IF(LEN(PCR!F42),PCR!F42,"")</f>
        <v/>
      </c>
      <c r="F41" t="str">
        <f>PCR!I42</f>
        <v/>
      </c>
    </row>
    <row r="42" spans="1:6">
      <c r="A42" t="str">
        <f>IF(LEN(PCR!C43),PCR!C43,"")</f>
        <v/>
      </c>
      <c r="B42" t="str">
        <f>IF(LEN(PCR!D43),PCR!D43,"")</f>
        <v/>
      </c>
      <c r="C42" t="str">
        <f>IF(LEN(PCR!E43)=0,"",exp_id)</f>
        <v/>
      </c>
      <c r="D42" t="str">
        <f>IF(LEN(PCR!E43),PCR!E43,"")</f>
        <v/>
      </c>
      <c r="E42" t="str">
        <f>IF(LEN(PCR!F43),PCR!F43,"")</f>
        <v/>
      </c>
      <c r="F42" t="str">
        <f>PCR!I43</f>
        <v/>
      </c>
    </row>
    <row r="43" spans="1:6">
      <c r="A43" t="str">
        <f>IF(LEN(PCR!C44),PCR!C44,"")</f>
        <v/>
      </c>
      <c r="B43" t="str">
        <f>IF(LEN(PCR!D44),PCR!D44,"")</f>
        <v/>
      </c>
      <c r="C43" t="str">
        <f>IF(LEN(PCR!E44)=0,"",exp_id)</f>
        <v/>
      </c>
      <c r="D43" t="str">
        <f>IF(LEN(PCR!E44),PCR!E44,"")</f>
        <v/>
      </c>
      <c r="E43" t="str">
        <f>IF(LEN(PCR!F44),PCR!F44,"")</f>
        <v/>
      </c>
      <c r="F43" t="str">
        <f>PCR!I44</f>
        <v/>
      </c>
    </row>
    <row r="44" spans="1:6">
      <c r="A44" t="str">
        <f>IF(LEN(PCR!C45),PCR!C45,"")</f>
        <v/>
      </c>
      <c r="B44" t="str">
        <f>IF(LEN(PCR!D45),PCR!D45,"")</f>
        <v/>
      </c>
      <c r="C44" t="str">
        <f>IF(LEN(PCR!E45)=0,"",exp_id)</f>
        <v/>
      </c>
      <c r="D44" t="str">
        <f>IF(LEN(PCR!E45),PCR!E45,"")</f>
        <v/>
      </c>
      <c r="E44" t="str">
        <f>IF(LEN(PCR!F45),PCR!F45,"")</f>
        <v/>
      </c>
      <c r="F44" t="str">
        <f>PCR!I45</f>
        <v/>
      </c>
    </row>
    <row r="45" spans="1:6">
      <c r="A45" t="str">
        <f>IF(LEN(PCR!C46),PCR!C46,"")</f>
        <v/>
      </c>
      <c r="B45" t="str">
        <f>IF(LEN(PCR!D46),PCR!D46,"")</f>
        <v/>
      </c>
      <c r="C45" t="str">
        <f>IF(LEN(PCR!E46)=0,"",exp_id)</f>
        <v/>
      </c>
      <c r="D45" t="str">
        <f>IF(LEN(PCR!E46),PCR!E46,"")</f>
        <v/>
      </c>
      <c r="E45" t="str">
        <f>IF(LEN(PCR!F46),PCR!F46,"")</f>
        <v/>
      </c>
      <c r="F45" t="str">
        <f>PCR!I46</f>
        <v/>
      </c>
    </row>
    <row r="46" spans="1:6">
      <c r="A46" t="str">
        <f>IF(LEN(PCR!C47),PCR!C47,"")</f>
        <v/>
      </c>
      <c r="B46" t="str">
        <f>IF(LEN(PCR!D47),PCR!D47,"")</f>
        <v/>
      </c>
      <c r="C46" t="str">
        <f>IF(LEN(PCR!E47)=0,"",exp_id)</f>
        <v/>
      </c>
      <c r="D46" t="str">
        <f>IF(LEN(PCR!E47),PCR!E47,"")</f>
        <v/>
      </c>
      <c r="E46" t="str">
        <f>IF(LEN(PCR!F47),PCR!F47,"")</f>
        <v/>
      </c>
      <c r="F46" t="str">
        <f>PCR!I47</f>
        <v/>
      </c>
    </row>
    <row r="47" spans="1:6">
      <c r="A47" t="str">
        <f>IF(LEN(PCR!C48),PCR!C48,"")</f>
        <v/>
      </c>
      <c r="B47" t="str">
        <f>IF(LEN(PCR!D48),PCR!D48,"")</f>
        <v/>
      </c>
      <c r="C47" t="str">
        <f>IF(LEN(PCR!E48)=0,"",exp_id)</f>
        <v/>
      </c>
      <c r="D47" t="str">
        <f>IF(LEN(PCR!E48),PCR!E48,"")</f>
        <v/>
      </c>
      <c r="E47" t="str">
        <f>IF(LEN(PCR!F48),PCR!F48,"")</f>
        <v/>
      </c>
      <c r="F47" t="str">
        <f>PCR!I48</f>
        <v/>
      </c>
    </row>
    <row r="48" spans="1:6">
      <c r="A48" t="str">
        <f>IF(LEN(PCR!C49),PCR!C49,"")</f>
        <v/>
      </c>
      <c r="B48" t="str">
        <f>IF(LEN(PCR!D49),PCR!D49,"")</f>
        <v/>
      </c>
      <c r="C48" t="str">
        <f>IF(LEN(PCR!E49)=0,"",exp_id)</f>
        <v/>
      </c>
      <c r="D48" t="str">
        <f>IF(LEN(PCR!E49),PCR!E49,"")</f>
        <v/>
      </c>
      <c r="E48" t="str">
        <f>IF(LEN(PCR!F49),PCR!F49,"")</f>
        <v/>
      </c>
      <c r="F48" t="str">
        <f>PCR!I49</f>
        <v/>
      </c>
    </row>
    <row r="49" spans="1:6">
      <c r="A49" t="str">
        <f>IF(LEN(PCR!C50),PCR!C50,"")</f>
        <v/>
      </c>
      <c r="B49" t="str">
        <f>IF(LEN(PCR!D50),PCR!D50,"")</f>
        <v/>
      </c>
      <c r="C49" t="str">
        <f>IF(LEN(PCR!E50)=0,"",exp_id)</f>
        <v/>
      </c>
      <c r="D49" t="str">
        <f>IF(LEN(PCR!E50),PCR!E50,"")</f>
        <v/>
      </c>
      <c r="E49" t="str">
        <f>IF(LEN(PCR!F50),PCR!F50,"")</f>
        <v/>
      </c>
      <c r="F49" t="str">
        <f>PCR!I50</f>
        <v/>
      </c>
    </row>
    <row r="50" spans="1:6">
      <c r="A50" t="str">
        <f>IF(LEN(PCR!C51),PCR!C51,"")</f>
        <v/>
      </c>
      <c r="B50" t="str">
        <f>IF(LEN(PCR!D51),PCR!D51,"")</f>
        <v/>
      </c>
      <c r="C50" t="str">
        <f>IF(LEN(PCR!E51)=0,"",exp_id)</f>
        <v/>
      </c>
      <c r="D50" t="str">
        <f>IF(LEN(PCR!E51),PCR!E51,"")</f>
        <v/>
      </c>
      <c r="E50" t="str">
        <f>IF(LEN(PCR!F51),PCR!F51,"")</f>
        <v/>
      </c>
      <c r="F50" t="str">
        <f>PCR!I51</f>
        <v/>
      </c>
    </row>
    <row r="51" spans="1:6">
      <c r="A51" t="str">
        <f>IF(LEN(PCR!C52),PCR!C52,"")</f>
        <v/>
      </c>
      <c r="B51" t="str">
        <f>IF(LEN(PCR!D52),PCR!D52,"")</f>
        <v/>
      </c>
      <c r="C51" t="str">
        <f>IF(LEN(PCR!E52)=0,"",exp_id)</f>
        <v/>
      </c>
      <c r="D51" t="str">
        <f>IF(LEN(PCR!E52),PCR!E52,"")</f>
        <v/>
      </c>
      <c r="E51" t="str">
        <f>IF(LEN(PCR!F52),PCR!F52,"")</f>
        <v/>
      </c>
      <c r="F51" t="str">
        <f>PCR!I52</f>
        <v/>
      </c>
    </row>
    <row r="52" spans="1:6">
      <c r="A52" t="str">
        <f>IF(LEN(PCR!C53),PCR!C53,"")</f>
        <v/>
      </c>
      <c r="B52" t="str">
        <f>IF(LEN(PCR!D53),PCR!D53,"")</f>
        <v/>
      </c>
      <c r="C52" t="str">
        <f>IF(LEN(PCR!E53)=0,"",exp_id)</f>
        <v/>
      </c>
      <c r="D52" t="str">
        <f>IF(LEN(PCR!E53),PCR!E53,"")</f>
        <v/>
      </c>
      <c r="E52" t="str">
        <f>IF(LEN(PCR!F53),PCR!F53,"")</f>
        <v/>
      </c>
      <c r="F52" t="str">
        <f>PCR!I53</f>
        <v/>
      </c>
    </row>
    <row r="53" spans="1:6">
      <c r="A53" t="str">
        <f>IF(LEN(PCR!C54),PCR!C54,"")</f>
        <v/>
      </c>
      <c r="B53" t="str">
        <f>IF(LEN(PCR!D54),PCR!D54,"")</f>
        <v/>
      </c>
      <c r="C53" t="str">
        <f>IF(LEN(PCR!E54)=0,"",exp_id)</f>
        <v/>
      </c>
      <c r="D53" t="str">
        <f>IF(LEN(PCR!E54),PCR!E54,"")</f>
        <v/>
      </c>
      <c r="E53" t="str">
        <f>IF(LEN(PCR!F54),PCR!F54,"")</f>
        <v/>
      </c>
      <c r="F53" t="str">
        <f>PCR!I54</f>
        <v/>
      </c>
    </row>
    <row r="54" spans="1:6">
      <c r="A54" t="str">
        <f>IF(LEN(PCR!C55),PCR!C55,"")</f>
        <v/>
      </c>
      <c r="B54" t="str">
        <f>IF(LEN(PCR!D55),PCR!D55,"")</f>
        <v/>
      </c>
      <c r="C54" t="str">
        <f>IF(LEN(PCR!E55)=0,"",exp_id)</f>
        <v/>
      </c>
      <c r="D54" t="str">
        <f>IF(LEN(PCR!E55),PCR!E55,"")</f>
        <v/>
      </c>
      <c r="E54" t="str">
        <f>IF(LEN(PCR!F55),PCR!F55,"")</f>
        <v/>
      </c>
      <c r="F54" t="str">
        <f>PCR!I55</f>
        <v/>
      </c>
    </row>
    <row r="55" spans="1:6">
      <c r="A55" t="str">
        <f>IF(LEN(PCR!C56),PCR!C56,"")</f>
        <v/>
      </c>
      <c r="B55" t="str">
        <f>IF(LEN(PCR!D56),PCR!D56,"")</f>
        <v/>
      </c>
      <c r="C55" t="str">
        <f>IF(LEN(PCR!E56)=0,"",exp_id)</f>
        <v/>
      </c>
      <c r="D55" t="str">
        <f>IF(LEN(PCR!E56),PCR!E56,"")</f>
        <v/>
      </c>
      <c r="E55" t="str">
        <f>IF(LEN(PCR!F56),PCR!F56,"")</f>
        <v/>
      </c>
      <c r="F55" t="str">
        <f>PCR!I56</f>
        <v/>
      </c>
    </row>
    <row r="56" spans="1:6">
      <c r="A56" t="str">
        <f>IF(LEN(PCR!C57),PCR!C57,"")</f>
        <v/>
      </c>
      <c r="B56" t="str">
        <f>IF(LEN(PCR!D57),PCR!D57,"")</f>
        <v/>
      </c>
      <c r="C56" t="str">
        <f>IF(LEN(PCR!E57)=0,"",exp_id)</f>
        <v/>
      </c>
      <c r="D56" t="str">
        <f>IF(LEN(PCR!E57),PCR!E57,"")</f>
        <v/>
      </c>
      <c r="E56" t="str">
        <f>IF(LEN(PCR!F57),PCR!F57,"")</f>
        <v/>
      </c>
      <c r="F56" t="str">
        <f>PCR!I57</f>
        <v/>
      </c>
    </row>
    <row r="57" spans="1:6">
      <c r="A57" t="str">
        <f>IF(LEN(PCR!C58),PCR!C58,"")</f>
        <v/>
      </c>
      <c r="B57" t="str">
        <f>IF(LEN(PCR!D58),PCR!D58,"")</f>
        <v/>
      </c>
      <c r="C57" t="str">
        <f>IF(LEN(PCR!E58)=0,"",exp_id)</f>
        <v/>
      </c>
      <c r="D57" t="str">
        <f>IF(LEN(PCR!E58),PCR!E58,"")</f>
        <v/>
      </c>
      <c r="E57" t="str">
        <f>IF(LEN(PCR!F58),PCR!F58,"")</f>
        <v/>
      </c>
      <c r="F57" t="str">
        <f>PCR!I58</f>
        <v/>
      </c>
    </row>
    <row r="58" spans="1:6">
      <c r="A58" t="str">
        <f>IF(LEN(PCR!C59),PCR!C59,"")</f>
        <v/>
      </c>
      <c r="B58" t="str">
        <f>IF(LEN(PCR!D59),PCR!D59,"")</f>
        <v/>
      </c>
      <c r="C58" t="str">
        <f>IF(LEN(PCR!E59)=0,"",exp_id)</f>
        <v/>
      </c>
      <c r="D58" t="str">
        <f>IF(LEN(PCR!E59),PCR!E59,"")</f>
        <v/>
      </c>
      <c r="E58" t="str">
        <f>IF(LEN(PCR!F59),PCR!F59,"")</f>
        <v/>
      </c>
      <c r="F58" t="str">
        <f>PCR!I59</f>
        <v/>
      </c>
    </row>
    <row r="59" spans="1:6">
      <c r="A59" t="str">
        <f>IF(LEN(PCR!C60),PCR!C60,"")</f>
        <v/>
      </c>
      <c r="B59" t="str">
        <f>IF(LEN(PCR!D60),PCR!D60,"")</f>
        <v/>
      </c>
      <c r="C59" t="str">
        <f>IF(LEN(PCR!E60)=0,"",exp_id)</f>
        <v/>
      </c>
      <c r="D59" t="str">
        <f>IF(LEN(PCR!E60),PCR!E60,"")</f>
        <v/>
      </c>
      <c r="E59" t="str">
        <f>IF(LEN(PCR!F60),PCR!F60,"")</f>
        <v/>
      </c>
      <c r="F59" t="str">
        <f>PCR!I60</f>
        <v/>
      </c>
    </row>
    <row r="60" spans="1:6">
      <c r="A60" t="str">
        <f>IF(LEN(PCR!C61),PCR!C61,"")</f>
        <v/>
      </c>
      <c r="B60" t="str">
        <f>IF(LEN(PCR!D61),PCR!D61,"")</f>
        <v/>
      </c>
      <c r="C60" t="str">
        <f>IF(LEN(PCR!E61)=0,"",exp_id)</f>
        <v/>
      </c>
      <c r="D60" t="str">
        <f>IF(LEN(PCR!E61),PCR!E61,"")</f>
        <v/>
      </c>
      <c r="E60" t="str">
        <f>IF(LEN(PCR!F61),PCR!F61,"")</f>
        <v/>
      </c>
      <c r="F60" t="str">
        <f>PCR!I61</f>
        <v/>
      </c>
    </row>
    <row r="61" spans="1:6">
      <c r="A61" t="str">
        <f>IF(LEN(PCR!C62),PCR!C62,"")</f>
        <v/>
      </c>
      <c r="B61" t="str">
        <f>IF(LEN(PCR!D62),PCR!D62,"")</f>
        <v/>
      </c>
      <c r="C61" t="str">
        <f>IF(LEN(PCR!E62)=0,"",exp_id)</f>
        <v/>
      </c>
      <c r="D61" t="str">
        <f>IF(LEN(PCR!E62),PCR!E62,"")</f>
        <v/>
      </c>
      <c r="E61" t="str">
        <f>IF(LEN(PCR!F62),PCR!F62,"")</f>
        <v/>
      </c>
      <c r="F61" t="str">
        <f>PCR!I62</f>
        <v/>
      </c>
    </row>
    <row r="62" spans="1:6">
      <c r="A62" t="str">
        <f>IF(LEN(PCR!C63),PCR!C63,"")</f>
        <v/>
      </c>
      <c r="B62" t="str">
        <f>IF(LEN(PCR!D63),PCR!D63,"")</f>
        <v/>
      </c>
      <c r="C62" t="str">
        <f>IF(LEN(PCR!E63)=0,"",exp_id)</f>
        <v/>
      </c>
      <c r="D62" t="str">
        <f>IF(LEN(PCR!E63),PCR!E63,"")</f>
        <v/>
      </c>
      <c r="E62" t="str">
        <f>IF(LEN(PCR!F63),PCR!F63,"")</f>
        <v/>
      </c>
      <c r="F62" t="str">
        <f>PCR!I63</f>
        <v/>
      </c>
    </row>
    <row r="63" spans="1:6">
      <c r="A63" t="str">
        <f>IF(LEN(PCR!C64),PCR!C64,"")</f>
        <v/>
      </c>
      <c r="B63" t="str">
        <f>IF(LEN(PCR!D64),PCR!D64,"")</f>
        <v/>
      </c>
      <c r="C63" t="str">
        <f>IF(LEN(PCR!E64)=0,"",exp_id)</f>
        <v/>
      </c>
      <c r="D63" t="str">
        <f>IF(LEN(PCR!E64),PCR!E64,"")</f>
        <v/>
      </c>
      <c r="E63" t="str">
        <f>IF(LEN(PCR!F64),PCR!F64,"")</f>
        <v/>
      </c>
      <c r="F63" t="str">
        <f>PCR!I64</f>
        <v/>
      </c>
    </row>
    <row r="64" spans="1:6">
      <c r="A64" t="str">
        <f>IF(LEN(PCR!C65),PCR!C65,"")</f>
        <v/>
      </c>
      <c r="B64" t="str">
        <f>IF(LEN(PCR!D65),PCR!D65,"")</f>
        <v/>
      </c>
      <c r="C64" t="str">
        <f>IF(LEN(PCR!E65)=0,"",exp_id)</f>
        <v/>
      </c>
      <c r="D64" t="str">
        <f>IF(LEN(PCR!E65),PCR!E65,"")</f>
        <v/>
      </c>
      <c r="E64" t="str">
        <f>IF(LEN(PCR!F65),PCR!F65,"")</f>
        <v/>
      </c>
      <c r="F64" t="str">
        <f>PCR!I65</f>
        <v/>
      </c>
    </row>
    <row r="65" spans="1:6">
      <c r="A65" t="str">
        <f>IF(LEN(PCR!C66),PCR!C66,"")</f>
        <v/>
      </c>
      <c r="B65" t="str">
        <f>IF(LEN(PCR!D66),PCR!D66,"")</f>
        <v/>
      </c>
      <c r="C65" t="str">
        <f>IF(LEN(PCR!E66)=0,"",exp_id)</f>
        <v/>
      </c>
      <c r="D65" t="str">
        <f>IF(LEN(PCR!E66),PCR!E66,"")</f>
        <v/>
      </c>
      <c r="E65" t="str">
        <f>IF(LEN(PCR!F66),PCR!F66,"")</f>
        <v/>
      </c>
      <c r="F65" t="str">
        <f>PCR!I66</f>
        <v/>
      </c>
    </row>
    <row r="66" spans="1:6">
      <c r="A66" t="str">
        <f>IF(LEN(PCR!C67),PCR!C67,"")</f>
        <v/>
      </c>
      <c r="B66" t="str">
        <f>IF(LEN(PCR!D67),PCR!D67,"")</f>
        <v/>
      </c>
      <c r="C66" t="str">
        <f>IF(LEN(PCR!E67)=0,"",exp_id)</f>
        <v/>
      </c>
      <c r="D66" t="str">
        <f>IF(LEN(PCR!E67),PCR!E67,"")</f>
        <v/>
      </c>
      <c r="E66" t="str">
        <f>IF(LEN(PCR!F67),PCR!F67,"")</f>
        <v/>
      </c>
      <c r="F66" t="str">
        <f>PCR!I67</f>
        <v/>
      </c>
    </row>
    <row r="67" spans="1:6">
      <c r="A67" t="str">
        <f>IF(LEN(PCR!C68),PCR!C68,"")</f>
        <v/>
      </c>
      <c r="B67" t="str">
        <f>IF(LEN(PCR!D68),PCR!D68,"")</f>
        <v/>
      </c>
      <c r="C67" t="str">
        <f>IF(LEN(PCR!E68)=0,"",exp_id)</f>
        <v/>
      </c>
      <c r="D67" t="str">
        <f>IF(LEN(PCR!E68),PCR!E68,"")</f>
        <v/>
      </c>
      <c r="E67" t="str">
        <f>IF(LEN(PCR!F68),PCR!F68,"")</f>
        <v/>
      </c>
      <c r="F67" t="str">
        <f>PCR!I68</f>
        <v/>
      </c>
    </row>
    <row r="68" spans="1:6">
      <c r="A68" t="str">
        <f>IF(LEN(PCR!C69),PCR!C69,"")</f>
        <v/>
      </c>
      <c r="B68" t="str">
        <f>IF(LEN(PCR!D69),PCR!D69,"")</f>
        <v/>
      </c>
      <c r="C68" t="str">
        <f>IF(LEN(PCR!E69)=0,"",exp_id)</f>
        <v/>
      </c>
      <c r="D68" t="str">
        <f>IF(LEN(PCR!E69),PCR!E69,"")</f>
        <v/>
      </c>
      <c r="E68" t="str">
        <f>IF(LEN(PCR!F69),PCR!F69,"")</f>
        <v/>
      </c>
      <c r="F68" t="str">
        <f>PCR!I69</f>
        <v/>
      </c>
    </row>
    <row r="69" spans="1:6">
      <c r="A69" t="str">
        <f>IF(LEN(PCR!C70),PCR!C70,"")</f>
        <v/>
      </c>
      <c r="B69" t="str">
        <f>IF(LEN(PCR!D70),PCR!D70,"")</f>
        <v/>
      </c>
      <c r="C69" t="str">
        <f>IF(LEN(PCR!E70)=0,"",exp_id)</f>
        <v/>
      </c>
      <c r="D69" t="str">
        <f>IF(LEN(PCR!E70),PCR!E70,"")</f>
        <v/>
      </c>
      <c r="E69" t="str">
        <f>IF(LEN(PCR!F70),PCR!F70,"")</f>
        <v/>
      </c>
      <c r="F69" t="str">
        <f>PCR!I70</f>
        <v/>
      </c>
    </row>
    <row r="70" spans="1:6">
      <c r="A70" t="str">
        <f>IF(LEN(PCR!C71),PCR!C71,"")</f>
        <v/>
      </c>
      <c r="B70" t="str">
        <f>IF(LEN(PCR!D71),PCR!D71,"")</f>
        <v/>
      </c>
      <c r="C70" t="str">
        <f>IF(LEN(PCR!E71)=0,"",exp_id)</f>
        <v/>
      </c>
      <c r="D70" t="str">
        <f>IF(LEN(PCR!E71),PCR!E71,"")</f>
        <v/>
      </c>
      <c r="E70" t="str">
        <f>IF(LEN(PCR!F71),PCR!F71,"")</f>
        <v/>
      </c>
      <c r="F70" t="str">
        <f>PCR!I71</f>
        <v/>
      </c>
    </row>
    <row r="71" spans="1:6">
      <c r="A71" t="str">
        <f>IF(LEN(PCR!C72),PCR!C72,"")</f>
        <v/>
      </c>
      <c r="B71" t="str">
        <f>IF(LEN(PCR!D72),PCR!D72,"")</f>
        <v/>
      </c>
      <c r="C71" t="str">
        <f>IF(LEN(PCR!E72)=0,"",exp_id)</f>
        <v/>
      </c>
      <c r="D71" t="str">
        <f>IF(LEN(PCR!E72),PCR!E72,"")</f>
        <v/>
      </c>
      <c r="E71" t="str">
        <f>IF(LEN(PCR!F72),PCR!F72,"")</f>
        <v/>
      </c>
      <c r="F71" t="str">
        <f>PCR!I72</f>
        <v/>
      </c>
    </row>
    <row r="72" spans="1:6">
      <c r="A72" t="str">
        <f>IF(LEN(PCR!C73),PCR!C73,"")</f>
        <v/>
      </c>
      <c r="B72" t="str">
        <f>IF(LEN(PCR!D73),PCR!D73,"")</f>
        <v/>
      </c>
      <c r="C72" t="str">
        <f>IF(LEN(PCR!E73)=0,"",exp_id)</f>
        <v/>
      </c>
      <c r="D72" t="str">
        <f>IF(LEN(PCR!E73),PCR!E73,"")</f>
        <v/>
      </c>
      <c r="E72" t="str">
        <f>IF(LEN(PCR!F73),PCR!F73,"")</f>
        <v/>
      </c>
      <c r="F72" t="str">
        <f>PCR!I73</f>
        <v/>
      </c>
    </row>
    <row r="73" spans="1:6">
      <c r="A73" t="str">
        <f>IF(LEN(PCR!C74),PCR!C74,"")</f>
        <v/>
      </c>
      <c r="B73" t="str">
        <f>IF(LEN(PCR!D74),PCR!D74,"")</f>
        <v/>
      </c>
      <c r="C73" t="str">
        <f>IF(LEN(PCR!E74)=0,"",exp_id)</f>
        <v/>
      </c>
      <c r="D73" t="str">
        <f>IF(LEN(PCR!E74),PCR!E74,"")</f>
        <v/>
      </c>
      <c r="E73" t="str">
        <f>IF(LEN(PCR!F74),PCR!F74,"")</f>
        <v/>
      </c>
      <c r="F73" t="str">
        <f>PCR!I74</f>
        <v/>
      </c>
    </row>
    <row r="74" spans="1:6">
      <c r="A74" t="str">
        <f>IF(LEN(PCR!C75),PCR!C75,"")</f>
        <v/>
      </c>
      <c r="B74" t="str">
        <f>IF(LEN(PCR!D75),PCR!D75,"")</f>
        <v/>
      </c>
      <c r="C74" t="str">
        <f>IF(LEN(PCR!E75)=0,"",exp_id)</f>
        <v/>
      </c>
      <c r="D74" t="str">
        <f>IF(LEN(PCR!E75),PCR!E75,"")</f>
        <v/>
      </c>
      <c r="E74" t="str">
        <f>IF(LEN(PCR!F75),PCR!F75,"")</f>
        <v/>
      </c>
      <c r="F74" t="str">
        <f>PCR!I75</f>
        <v/>
      </c>
    </row>
    <row r="75" spans="1:6">
      <c r="A75" t="str">
        <f>IF(LEN(PCR!C76),PCR!C76,"")</f>
        <v/>
      </c>
      <c r="B75" t="str">
        <f>IF(LEN(PCR!D76),PCR!D76,"")</f>
        <v/>
      </c>
      <c r="C75" t="str">
        <f>IF(LEN(PCR!E76)=0,"",exp_id)</f>
        <v/>
      </c>
      <c r="D75" t="str">
        <f>IF(LEN(PCR!E76),PCR!E76,"")</f>
        <v/>
      </c>
      <c r="E75" t="str">
        <f>IF(LEN(PCR!F76),PCR!F76,"")</f>
        <v/>
      </c>
      <c r="F75" t="str">
        <f>PCR!I76</f>
        <v/>
      </c>
    </row>
    <row r="76" spans="1:6">
      <c r="A76" t="str">
        <f>IF(LEN(PCR!C77),PCR!C77,"")</f>
        <v/>
      </c>
      <c r="B76" t="str">
        <f>IF(LEN(PCR!D77),PCR!D77,"")</f>
        <v/>
      </c>
      <c r="C76" t="str">
        <f>IF(LEN(PCR!E77)=0,"",exp_id)</f>
        <v/>
      </c>
      <c r="D76" t="str">
        <f>IF(LEN(PCR!E77),PCR!E77,"")</f>
        <v/>
      </c>
      <c r="E76" t="str">
        <f>IF(LEN(PCR!F77),PCR!F77,"")</f>
        <v/>
      </c>
      <c r="F76" t="str">
        <f>PCR!I77</f>
        <v/>
      </c>
    </row>
    <row r="77" spans="1:6">
      <c r="A77" t="str">
        <f>IF(LEN(PCR!C78),PCR!C78,"")</f>
        <v/>
      </c>
      <c r="B77" t="str">
        <f>IF(LEN(PCR!D78),PCR!D78,"")</f>
        <v/>
      </c>
      <c r="C77" t="str">
        <f>IF(LEN(PCR!E78)=0,"",exp_id)</f>
        <v/>
      </c>
      <c r="D77" t="str">
        <f>IF(LEN(PCR!E78),PCR!E78,"")</f>
        <v/>
      </c>
      <c r="E77" t="str">
        <f>IF(LEN(PCR!F78),PCR!F78,"")</f>
        <v/>
      </c>
      <c r="F77" t="str">
        <f>PCR!I78</f>
        <v/>
      </c>
    </row>
    <row r="78" spans="1:6">
      <c r="A78" t="str">
        <f>IF(LEN(PCR!C79),PCR!C79,"")</f>
        <v/>
      </c>
      <c r="B78" t="str">
        <f>IF(LEN(PCR!D79),PCR!D79,"")</f>
        <v/>
      </c>
      <c r="C78" t="str">
        <f>IF(LEN(PCR!E79)=0,"",exp_id)</f>
        <v/>
      </c>
      <c r="D78" t="str">
        <f>IF(LEN(PCR!E79),PCR!E79,"")</f>
        <v/>
      </c>
      <c r="E78" t="str">
        <f>IF(LEN(PCR!F79),PCR!F79,"")</f>
        <v/>
      </c>
      <c r="F78" t="str">
        <f>PCR!I79</f>
        <v/>
      </c>
    </row>
    <row r="79" spans="1:6">
      <c r="A79" t="str">
        <f>IF(LEN(PCR!C80),PCR!C80,"")</f>
        <v/>
      </c>
      <c r="B79" t="str">
        <f>IF(LEN(PCR!D80),PCR!D80,"")</f>
        <v/>
      </c>
      <c r="C79" t="str">
        <f>IF(LEN(PCR!E80)=0,"",exp_id)</f>
        <v/>
      </c>
      <c r="D79" t="str">
        <f>IF(LEN(PCR!E80),PCR!E80,"")</f>
        <v/>
      </c>
      <c r="E79" t="str">
        <f>IF(LEN(PCR!F80),PCR!F80,"")</f>
        <v/>
      </c>
      <c r="F79" t="str">
        <f>PCR!I80</f>
        <v/>
      </c>
    </row>
    <row r="80" spans="1:6">
      <c r="A80" t="str">
        <f>IF(LEN(PCR!C81),PCR!C81,"")</f>
        <v/>
      </c>
      <c r="B80" t="str">
        <f>IF(LEN(PCR!D81),PCR!D81,"")</f>
        <v/>
      </c>
      <c r="C80" t="str">
        <f>IF(LEN(PCR!E81)=0,"",exp_id)</f>
        <v/>
      </c>
      <c r="D80" t="str">
        <f>IF(LEN(PCR!E81),PCR!E81,"")</f>
        <v/>
      </c>
      <c r="E80" t="str">
        <f>IF(LEN(PCR!F81),PCR!F81,"")</f>
        <v/>
      </c>
      <c r="F80" t="str">
        <f>PCR!I81</f>
        <v/>
      </c>
    </row>
    <row r="81" spans="1:6">
      <c r="A81" t="str">
        <f>IF(LEN(PCR!C82),PCR!C82,"")</f>
        <v/>
      </c>
      <c r="B81" t="str">
        <f>IF(LEN(PCR!D82),PCR!D82,"")</f>
        <v/>
      </c>
      <c r="C81" t="str">
        <f>IF(LEN(PCR!E82)=0,"",exp_id)</f>
        <v/>
      </c>
      <c r="D81" t="str">
        <f>IF(LEN(PCR!E82),PCR!E82,"")</f>
        <v/>
      </c>
      <c r="E81" t="str">
        <f>IF(LEN(PCR!F82),PCR!F82,"")</f>
        <v/>
      </c>
      <c r="F81" t="str">
        <f>PCR!I82</f>
        <v/>
      </c>
    </row>
    <row r="82" spans="1:6">
      <c r="A82" t="str">
        <f>IF(LEN(PCR!C83),PCR!C83,"")</f>
        <v/>
      </c>
      <c r="B82" t="str">
        <f>IF(LEN(PCR!D83),PCR!D83,"")</f>
        <v/>
      </c>
      <c r="C82" t="str">
        <f>IF(LEN(PCR!E83)=0,"",exp_id)</f>
        <v/>
      </c>
      <c r="D82" t="str">
        <f>IF(LEN(PCR!E83),PCR!E83,"")</f>
        <v/>
      </c>
      <c r="E82" t="str">
        <f>IF(LEN(PCR!F83),PCR!F83,"")</f>
        <v/>
      </c>
      <c r="F82" t="str">
        <f>PCR!I83</f>
        <v/>
      </c>
    </row>
    <row r="83" spans="1:6">
      <c r="A83" t="str">
        <f>IF(LEN(PCR!C84),PCR!C84,"")</f>
        <v/>
      </c>
      <c r="B83" t="str">
        <f>IF(LEN(PCR!D84),PCR!D84,"")</f>
        <v/>
      </c>
      <c r="C83" t="str">
        <f>IF(LEN(PCR!E84)=0,"",exp_id)</f>
        <v/>
      </c>
      <c r="D83" t="str">
        <f>IF(LEN(PCR!E84),PCR!E84,"")</f>
        <v/>
      </c>
      <c r="E83" t="str">
        <f>IF(LEN(PCR!F84),PCR!F84,"")</f>
        <v/>
      </c>
      <c r="F83" t="str">
        <f>PCR!I84</f>
        <v/>
      </c>
    </row>
    <row r="84" spans="1:6">
      <c r="A84" t="str">
        <f>IF(LEN(PCR!C85),PCR!C85,"")</f>
        <v/>
      </c>
      <c r="B84" t="str">
        <f>IF(LEN(PCR!D85),PCR!D85,"")</f>
        <v/>
      </c>
      <c r="C84" t="str">
        <f>IF(LEN(PCR!E85)=0,"",exp_id)</f>
        <v/>
      </c>
      <c r="D84" t="str">
        <f>IF(LEN(PCR!E85),PCR!E85,"")</f>
        <v/>
      </c>
      <c r="E84" t="str">
        <f>IF(LEN(PCR!F85),PCR!F85,"")</f>
        <v/>
      </c>
      <c r="F84" t="str">
        <f>PCR!I85</f>
        <v/>
      </c>
    </row>
    <row r="85" spans="1:6">
      <c r="A85" t="str">
        <f>IF(LEN(PCR!C86),PCR!C86,"")</f>
        <v/>
      </c>
      <c r="B85" t="str">
        <f>IF(LEN(PCR!D86),PCR!D86,"")</f>
        <v/>
      </c>
      <c r="C85" t="str">
        <f>IF(LEN(PCR!E86)=0,"",exp_id)</f>
        <v/>
      </c>
      <c r="D85" t="str">
        <f>IF(LEN(PCR!E86),PCR!E86,"")</f>
        <v/>
      </c>
      <c r="E85" t="str">
        <f>IF(LEN(PCR!F86),PCR!F86,"")</f>
        <v/>
      </c>
      <c r="F85" t="str">
        <f>PCR!I86</f>
        <v/>
      </c>
    </row>
    <row r="86" spans="1:6">
      <c r="A86" t="str">
        <f>IF(LEN(PCR!C87),PCR!C87,"")</f>
        <v/>
      </c>
      <c r="B86" t="str">
        <f>IF(LEN(PCR!D87),PCR!D87,"")</f>
        <v/>
      </c>
      <c r="C86" t="str">
        <f>IF(LEN(PCR!E87)=0,"",exp_id)</f>
        <v/>
      </c>
      <c r="D86" t="str">
        <f>IF(LEN(PCR!E87),PCR!E87,"")</f>
        <v/>
      </c>
      <c r="E86" t="str">
        <f>IF(LEN(PCR!F87),PCR!F87,"")</f>
        <v/>
      </c>
      <c r="F86" t="str">
        <f>PCR!I87</f>
        <v/>
      </c>
    </row>
    <row r="87" spans="1:6">
      <c r="A87" t="str">
        <f>IF(LEN(PCR!C88),PCR!C88,"")</f>
        <v/>
      </c>
      <c r="B87" t="str">
        <f>IF(LEN(PCR!D88),PCR!D88,"")</f>
        <v/>
      </c>
      <c r="C87" t="str">
        <f>IF(LEN(PCR!E88)=0,"",exp_id)</f>
        <v/>
      </c>
      <c r="D87" t="str">
        <f>IF(LEN(PCR!E88),PCR!E88,"")</f>
        <v/>
      </c>
      <c r="E87" t="str">
        <f>IF(LEN(PCR!F88),PCR!F88,"")</f>
        <v/>
      </c>
      <c r="F87" t="str">
        <f>PCR!I88</f>
        <v/>
      </c>
    </row>
    <row r="88" spans="1:6">
      <c r="A88" t="str">
        <f>IF(LEN(PCR!C89),PCR!C89,"")</f>
        <v/>
      </c>
      <c r="B88" t="str">
        <f>IF(LEN(PCR!D89),PCR!D89,"")</f>
        <v/>
      </c>
      <c r="C88" t="str">
        <f>IF(LEN(PCR!E89)=0,"",exp_id)</f>
        <v/>
      </c>
      <c r="D88" t="str">
        <f>IF(LEN(PCR!E89),PCR!E89,"")</f>
        <v/>
      </c>
      <c r="E88" t="str">
        <f>IF(LEN(PCR!F89),PCR!F89,"")</f>
        <v/>
      </c>
      <c r="F88" t="str">
        <f>PCR!I89</f>
        <v/>
      </c>
    </row>
    <row r="89" spans="1:6">
      <c r="A89" t="str">
        <f>IF(LEN(PCR!C90),PCR!C90,"")</f>
        <v/>
      </c>
      <c r="B89" t="str">
        <f>IF(LEN(PCR!D90),PCR!D90,"")</f>
        <v/>
      </c>
      <c r="C89" t="str">
        <f>IF(LEN(PCR!E90)=0,"",exp_id)</f>
        <v/>
      </c>
      <c r="D89" t="str">
        <f>IF(LEN(PCR!E90),PCR!E90,"")</f>
        <v/>
      </c>
      <c r="E89" t="str">
        <f>IF(LEN(PCR!F90),PCR!F90,"")</f>
        <v/>
      </c>
      <c r="F89" t="str">
        <f>PCR!I90</f>
        <v/>
      </c>
    </row>
    <row r="90" spans="1:6">
      <c r="A90" t="str">
        <f>IF(LEN(PCR!C91),PCR!C91,"")</f>
        <v/>
      </c>
      <c r="B90" t="str">
        <f>IF(LEN(PCR!D91),PCR!D91,"")</f>
        <v/>
      </c>
      <c r="C90" t="str">
        <f>IF(LEN(PCR!E91)=0,"",exp_id)</f>
        <v/>
      </c>
      <c r="D90" t="str">
        <f>IF(LEN(PCR!E91),PCR!E91,"")</f>
        <v/>
      </c>
      <c r="E90" t="str">
        <f>IF(LEN(PCR!F91),PCR!F91,"")</f>
        <v/>
      </c>
      <c r="F90" t="str">
        <f>PCR!I91</f>
        <v/>
      </c>
    </row>
    <row r="91" spans="1:6">
      <c r="A91" t="str">
        <f>IF(LEN(PCR!C92),PCR!C92,"")</f>
        <v/>
      </c>
      <c r="B91" t="str">
        <f>IF(LEN(PCR!D92),PCR!D92,"")</f>
        <v/>
      </c>
      <c r="C91" t="str">
        <f>IF(LEN(PCR!E92)=0,"",exp_id)</f>
        <v/>
      </c>
      <c r="D91" t="str">
        <f>IF(LEN(PCR!E92),PCR!E92,"")</f>
        <v/>
      </c>
      <c r="E91" t="str">
        <f>IF(LEN(PCR!F92),PCR!F92,"")</f>
        <v/>
      </c>
      <c r="F91" t="str">
        <f>PCR!I92</f>
        <v/>
      </c>
    </row>
    <row r="92" spans="1:6">
      <c r="A92" t="str">
        <f>IF(LEN(PCR!C93),PCR!C93,"")</f>
        <v/>
      </c>
      <c r="B92" t="str">
        <f>IF(LEN(PCR!D93),PCR!D93,"")</f>
        <v/>
      </c>
      <c r="C92" t="str">
        <f>IF(LEN(PCR!E93)=0,"",exp_id)</f>
        <v/>
      </c>
      <c r="D92" t="str">
        <f>IF(LEN(PCR!E93),PCR!E93,"")</f>
        <v/>
      </c>
      <c r="E92" t="str">
        <f>IF(LEN(PCR!F93),PCR!F93,"")</f>
        <v/>
      </c>
      <c r="F92" t="str">
        <f>PCR!I93</f>
        <v/>
      </c>
    </row>
    <row r="93" spans="1:6">
      <c r="A93" t="str">
        <f>IF(LEN(PCR!C94),PCR!C94,"")</f>
        <v/>
      </c>
      <c r="B93" t="str">
        <f>IF(LEN(PCR!D94),PCR!D94,"")</f>
        <v/>
      </c>
      <c r="C93" t="str">
        <f>IF(LEN(PCR!E94)=0,"",exp_id)</f>
        <v/>
      </c>
      <c r="D93" t="str">
        <f>IF(LEN(PCR!E94),PCR!E94,"")</f>
        <v/>
      </c>
      <c r="E93" t="str">
        <f>IF(LEN(PCR!F94),PCR!F94,"")</f>
        <v/>
      </c>
      <c r="F93" t="str">
        <f>PCR!I94</f>
        <v/>
      </c>
    </row>
    <row r="94" spans="1:6">
      <c r="A94" t="str">
        <f>IF(LEN(PCR!C95),PCR!C95,"")</f>
        <v/>
      </c>
      <c r="B94" t="str">
        <f>IF(LEN(PCR!D95),PCR!D95,"")</f>
        <v/>
      </c>
      <c r="C94" t="str">
        <f>IF(LEN(PCR!E95)=0,"",exp_id)</f>
        <v/>
      </c>
      <c r="D94" t="str">
        <f>IF(LEN(PCR!E95),PCR!E95,"")</f>
        <v/>
      </c>
      <c r="E94" t="str">
        <f>IF(LEN(PCR!F95),PCR!F95,"")</f>
        <v/>
      </c>
      <c r="F94" t="str">
        <f>PCR!I95</f>
        <v/>
      </c>
    </row>
    <row r="95" spans="1:6">
      <c r="A95" t="str">
        <f>IF(LEN(PCR!C96),PCR!C96,"")</f>
        <v/>
      </c>
      <c r="B95" t="str">
        <f>IF(LEN(PCR!D96),PCR!D96,"")</f>
        <v/>
      </c>
      <c r="C95" t="str">
        <f>IF(LEN(PCR!E96)=0,"",exp_id)</f>
        <v/>
      </c>
      <c r="D95" t="str">
        <f>IF(LEN(PCR!E96),PCR!E96,"")</f>
        <v/>
      </c>
      <c r="E95" t="str">
        <f>IF(LEN(PCR!F96),PCR!F96,"")</f>
        <v/>
      </c>
      <c r="F95" t="str">
        <f>PCR!I96</f>
        <v/>
      </c>
    </row>
    <row r="96" spans="1:6">
      <c r="A96" t="str">
        <f>IF(LEN(PCR!C97),PCR!C97,"")</f>
        <v/>
      </c>
      <c r="B96" t="str">
        <f>IF(LEN(PCR!D97),PCR!D97,"")</f>
        <v/>
      </c>
      <c r="C96" t="str">
        <f>IF(LEN(PCR!E97)=0,"",exp_id)</f>
        <v/>
      </c>
      <c r="D96" t="str">
        <f>IF(LEN(PCR!E97),PCR!E97,"")</f>
        <v/>
      </c>
      <c r="E96" t="str">
        <f>IF(LEN(PCR!F97),PCR!F97,"")</f>
        <v/>
      </c>
      <c r="F96" t="str">
        <f>PCR!I97</f>
        <v/>
      </c>
    </row>
    <row r="97" spans="1:6">
      <c r="A97" t="str">
        <f>IF(LEN(PCR!C98),PCR!C98,"")</f>
        <v/>
      </c>
      <c r="B97" t="str">
        <f>IF(LEN(PCR!D98),PCR!D98,"")</f>
        <v/>
      </c>
      <c r="C97" t="str">
        <f>IF(LEN(PCR!E98)=0,"",exp_id)</f>
        <v/>
      </c>
      <c r="D97" t="str">
        <f>IF(LEN(PCR!E98),PCR!E98,"")</f>
        <v/>
      </c>
      <c r="E97" t="str">
        <f>IF(LEN(PCR!F98),PCR!F98,"")</f>
        <v/>
      </c>
      <c r="F97" t="str">
        <f>PCR!I98</f>
        <v/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Assay</vt:lpstr>
      <vt:lpstr>PCR</vt:lpstr>
      <vt:lpstr>Gel</vt:lpstr>
      <vt:lpstr>Instructions</vt:lpstr>
      <vt:lpstr>reference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pcr_primers</vt:lpstr>
      <vt:lpstr>pcr_primersource</vt:lpstr>
      <vt:lpstr>pcr_targetpanel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Team Bridges</cp:lastModifiedBy>
  <cp:revision>1</cp:revision>
  <cp:lastPrinted>2023-06-20T18:25:51Z</cp:lastPrinted>
  <dcterms:created xsi:type="dcterms:W3CDTF">2022-03-21T12:22:51Z</dcterms:created>
  <dcterms:modified xsi:type="dcterms:W3CDTF">2024-03-14T07:22:01Z</dcterms:modified>
  <dc:language>en-GB</dc:language>
</cp:coreProperties>
</file>