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 codeName="{372AB895-14C1-FC20-EB20-F1B4BCFD95AE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\warehouse\templates\"/>
    </mc:Choice>
  </mc:AlternateContent>
  <xr:revisionPtr revIDLastSave="0" documentId="13_ncr:1_{956B2F9A-9328-4B07-B4A9-F9FED3EE643B}" xr6:coauthVersionLast="47" xr6:coauthVersionMax="47" xr10:uidLastSave="{00000000-0000-0000-0000-000000000000}"/>
  <bookViews>
    <workbookView xWindow="-120" yWindow="-120" windowWidth="57840" windowHeight="29625" activeTab="4" xr2:uid="{202E2ACC-7D07-5944-B6D6-A1D8A2363375}"/>
  </bookViews>
  <sheets>
    <sheet name="Assay" sheetId="6" r:id="rId1"/>
    <sheet name="PCR" sheetId="1" r:id="rId2"/>
    <sheet name="Gel" sheetId="8" r:id="rId3"/>
    <sheet name="reference" sheetId="7" r:id="rId4"/>
    <sheet name="Instructions" sheetId="9" r:id="rId5"/>
    <sheet name="expt_metadata" sheetId="10" r:id="rId6"/>
    <sheet name="rxn_metadata" sheetId="11" r:id="rId7"/>
  </sheets>
  <definedNames>
    <definedName name="_xlnm._FilterDatabase" localSheetId="4" hidden="1">Instructions!#REF!</definedName>
    <definedName name="exp_assay">Assay!$D$11</definedName>
    <definedName name="exp_date">Assay!$D$2</definedName>
    <definedName name="exp_id">Assay!$D$5</definedName>
    <definedName name="exp_notes">Assay!$D$17</definedName>
    <definedName name="exp_rxns">Assay!$D$16</definedName>
    <definedName name="exp_summary">Assay!$D$9</definedName>
    <definedName name="exp_type">reference!$B$6</definedName>
    <definedName name="exp_user">Assay!$D$3</definedName>
    <definedName name="exp_version">reference!$B$7</definedName>
    <definedName name="pcr_dna_source">Assay!#REF!</definedName>
    <definedName name="pcr_enzyme">Assay!$D$15</definedName>
    <definedName name="pcr_primers">Assay!$D$13</definedName>
    <definedName name="pcr_primersource">Assay!$D$14</definedName>
    <definedName name="pcr_targetpanel">Assay!$D$12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E33" i="6"/>
  <c r="E34" i="6" s="1"/>
  <c r="D12" i="6"/>
  <c r="D13" i="6"/>
  <c r="A36" i="6"/>
  <c r="A37" i="6"/>
  <c r="A38" i="6"/>
  <c r="A39" i="6"/>
  <c r="A40" i="6"/>
  <c r="A35" i="6"/>
  <c r="A30" i="6"/>
  <c r="A31" i="6"/>
  <c r="A32" i="6"/>
  <c r="A33" i="6"/>
  <c r="A34" i="6"/>
  <c r="A29" i="6"/>
  <c r="A22" i="6"/>
  <c r="A23" i="6"/>
  <c r="A24" i="6"/>
  <c r="A25" i="6"/>
  <c r="A26" i="6"/>
  <c r="A27" i="6"/>
  <c r="A28" i="6"/>
  <c r="A21" i="6"/>
  <c r="E39" i="6"/>
  <c r="G40" i="6" s="1"/>
  <c r="G38" i="6"/>
  <c r="G37" i="6"/>
  <c r="G35" i="6"/>
  <c r="G32" i="6"/>
  <c r="G29" i="6"/>
  <c r="G39" i="6" l="1"/>
  <c r="E40" i="6"/>
  <c r="G33" i="6"/>
  <c r="G31" i="6"/>
  <c r="G34" i="6" l="1"/>
  <c r="G3" i="1" l="1"/>
  <c r="J3" i="1"/>
  <c r="E2" i="10"/>
  <c r="D2" i="10"/>
  <c r="K2" i="10"/>
  <c r="I2" i="10"/>
  <c r="G2" i="10"/>
  <c r="F2" i="10"/>
  <c r="C2" i="10"/>
  <c r="B2" i="10"/>
  <c r="G5" i="1"/>
  <c r="G8" i="1"/>
  <c r="G11" i="1"/>
  <c r="G14" i="1"/>
  <c r="G17" i="1"/>
  <c r="G20" i="1"/>
  <c r="G23" i="1"/>
  <c r="G26" i="1"/>
  <c r="G29" i="1"/>
  <c r="G32" i="1"/>
  <c r="G35" i="1"/>
  <c r="G38" i="1"/>
  <c r="G41" i="1"/>
  <c r="G44" i="1"/>
  <c r="G47" i="1"/>
  <c r="G50" i="1"/>
  <c r="G53" i="1"/>
  <c r="G56" i="1"/>
  <c r="G59" i="1"/>
  <c r="G62" i="1"/>
  <c r="G65" i="1"/>
  <c r="G68" i="1"/>
  <c r="G71" i="1"/>
  <c r="G74" i="1"/>
  <c r="G77" i="1"/>
  <c r="G80" i="1"/>
  <c r="G83" i="1"/>
  <c r="G86" i="1"/>
  <c r="G89" i="1"/>
  <c r="G92" i="1"/>
  <c r="G95" i="1"/>
  <c r="G98" i="1"/>
  <c r="G4" i="1"/>
  <c r="G6" i="1"/>
  <c r="G7" i="1"/>
  <c r="G9" i="1"/>
  <c r="G10" i="1"/>
  <c r="G12" i="1"/>
  <c r="G13" i="1"/>
  <c r="G15" i="1"/>
  <c r="G16" i="1"/>
  <c r="G18" i="1"/>
  <c r="G19" i="1"/>
  <c r="G21" i="1"/>
  <c r="G22" i="1"/>
  <c r="G24" i="1"/>
  <c r="G25" i="1"/>
  <c r="G27" i="1"/>
  <c r="G28" i="1"/>
  <c r="G30" i="1"/>
  <c r="G31" i="1"/>
  <c r="G33" i="1"/>
  <c r="G34" i="1"/>
  <c r="G36" i="1"/>
  <c r="G37" i="1"/>
  <c r="G39" i="1"/>
  <c r="G40" i="1"/>
  <c r="G42" i="1"/>
  <c r="G43" i="1"/>
  <c r="G45" i="1"/>
  <c r="G46" i="1"/>
  <c r="G48" i="1"/>
  <c r="G49" i="1"/>
  <c r="G51" i="1"/>
  <c r="G52" i="1"/>
  <c r="G54" i="1"/>
  <c r="G55" i="1"/>
  <c r="G57" i="1"/>
  <c r="G58" i="1"/>
  <c r="G60" i="1"/>
  <c r="G61" i="1"/>
  <c r="G63" i="1"/>
  <c r="G64" i="1"/>
  <c r="G66" i="1"/>
  <c r="G67" i="1"/>
  <c r="G69" i="1"/>
  <c r="G70" i="1"/>
  <c r="G72" i="1"/>
  <c r="G73" i="1"/>
  <c r="G75" i="1"/>
  <c r="G76" i="1"/>
  <c r="G78" i="1"/>
  <c r="G79" i="1"/>
  <c r="G81" i="1"/>
  <c r="G82" i="1"/>
  <c r="G84" i="1"/>
  <c r="G85" i="1"/>
  <c r="G87" i="1"/>
  <c r="G88" i="1"/>
  <c r="G90" i="1"/>
  <c r="G91" i="1"/>
  <c r="G93" i="1"/>
  <c r="G94" i="1"/>
  <c r="G96" i="1"/>
  <c r="G97" i="1"/>
  <c r="G21" i="6"/>
  <c r="D9" i="6"/>
  <c r="H2" i="10" s="1"/>
  <c r="D5" i="6"/>
  <c r="D6" i="6" s="1"/>
  <c r="G26" i="6"/>
  <c r="M2" i="10"/>
  <c r="D10" i="6" l="1"/>
  <c r="A2" i="10"/>
  <c r="G24" i="6"/>
  <c r="G25" i="6"/>
  <c r="G28" i="6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F2" i="11" l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E2" i="11" l="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J2" i="10"/>
  <c r="L2" i="10"/>
  <c r="N49" i="6" l="1"/>
  <c r="N50" i="6"/>
  <c r="N51" i="6"/>
  <c r="N52" i="6"/>
  <c r="N53" i="6"/>
  <c r="N54" i="6"/>
  <c r="N55" i="6"/>
  <c r="M49" i="6"/>
  <c r="M50" i="6"/>
  <c r="M51" i="6"/>
  <c r="M52" i="6"/>
  <c r="M53" i="6"/>
  <c r="M54" i="6"/>
  <c r="M55" i="6"/>
  <c r="N48" i="6"/>
  <c r="L49" i="6"/>
  <c r="L50" i="6"/>
  <c r="L51" i="6"/>
  <c r="L52" i="6"/>
  <c r="L53" i="6"/>
  <c r="L54" i="6"/>
  <c r="L55" i="6"/>
  <c r="M48" i="6"/>
  <c r="K49" i="6"/>
  <c r="K50" i="6"/>
  <c r="K51" i="6"/>
  <c r="K52" i="6"/>
  <c r="K53" i="6"/>
  <c r="K54" i="6"/>
  <c r="K55" i="6"/>
  <c r="L48" i="6"/>
  <c r="J49" i="6"/>
  <c r="J50" i="6"/>
  <c r="J51" i="6"/>
  <c r="J52" i="6"/>
  <c r="J53" i="6"/>
  <c r="J54" i="6"/>
  <c r="J55" i="6"/>
  <c r="K48" i="6"/>
  <c r="I49" i="6"/>
  <c r="I50" i="6"/>
  <c r="I51" i="6"/>
  <c r="I52" i="6"/>
  <c r="I53" i="6"/>
  <c r="I54" i="6"/>
  <c r="I55" i="6"/>
  <c r="J48" i="6"/>
  <c r="G51" i="6"/>
  <c r="G52" i="6"/>
  <c r="G53" i="6"/>
  <c r="G54" i="6"/>
  <c r="G55" i="6"/>
  <c r="H48" i="6"/>
  <c r="H49" i="6"/>
  <c r="H50" i="6"/>
  <c r="H51" i="6"/>
  <c r="H52" i="6"/>
  <c r="H53" i="6"/>
  <c r="H54" i="6"/>
  <c r="H55" i="6"/>
  <c r="I48" i="6"/>
  <c r="C49" i="6"/>
  <c r="C50" i="6"/>
  <c r="C51" i="6"/>
  <c r="C52" i="6"/>
  <c r="C53" i="6"/>
  <c r="C54" i="6"/>
  <c r="C55" i="6"/>
  <c r="D48" i="6"/>
  <c r="D49" i="6"/>
  <c r="D50" i="6"/>
  <c r="D51" i="6"/>
  <c r="D52" i="6"/>
  <c r="D53" i="6"/>
  <c r="D54" i="6"/>
  <c r="D55" i="6"/>
  <c r="E48" i="6"/>
  <c r="E49" i="6"/>
  <c r="E50" i="6"/>
  <c r="E51" i="6"/>
  <c r="E52" i="6"/>
  <c r="E53" i="6"/>
  <c r="E54" i="6"/>
  <c r="E55" i="6"/>
  <c r="F48" i="6"/>
  <c r="F49" i="6"/>
  <c r="F50" i="6"/>
  <c r="F51" i="6"/>
  <c r="F52" i="6"/>
  <c r="F53" i="6"/>
  <c r="F54" i="6"/>
  <c r="F55" i="6"/>
  <c r="G48" i="6"/>
  <c r="G49" i="6"/>
  <c r="G50" i="6"/>
  <c r="C48" i="6"/>
  <c r="J98" i="1"/>
  <c r="G97" i="11" s="1"/>
  <c r="J97" i="1"/>
  <c r="G96" i="11" s="1"/>
  <c r="J96" i="1"/>
  <c r="G95" i="11" s="1"/>
  <c r="J95" i="1"/>
  <c r="G94" i="11" s="1"/>
  <c r="J94" i="1"/>
  <c r="G93" i="11" s="1"/>
  <c r="J93" i="1"/>
  <c r="G92" i="11" s="1"/>
  <c r="J92" i="1"/>
  <c r="G91" i="11" s="1"/>
  <c r="J91" i="1"/>
  <c r="G90" i="11" s="1"/>
  <c r="J90" i="1"/>
  <c r="G89" i="11" s="1"/>
  <c r="J89" i="1"/>
  <c r="G88" i="11" s="1"/>
  <c r="J88" i="1"/>
  <c r="G87" i="11" s="1"/>
  <c r="J87" i="1"/>
  <c r="G86" i="11" s="1"/>
  <c r="J86" i="1"/>
  <c r="G85" i="11" s="1"/>
  <c r="J85" i="1"/>
  <c r="G84" i="11" s="1"/>
  <c r="J84" i="1"/>
  <c r="G83" i="11" s="1"/>
  <c r="J83" i="1"/>
  <c r="G82" i="11" s="1"/>
  <c r="J82" i="1"/>
  <c r="G81" i="11" s="1"/>
  <c r="J81" i="1"/>
  <c r="G80" i="11" s="1"/>
  <c r="J80" i="1"/>
  <c r="G79" i="11" s="1"/>
  <c r="J79" i="1"/>
  <c r="G78" i="11" s="1"/>
  <c r="J78" i="1"/>
  <c r="G77" i="11" s="1"/>
  <c r="J77" i="1"/>
  <c r="G76" i="11" s="1"/>
  <c r="J76" i="1"/>
  <c r="G75" i="11" s="1"/>
  <c r="J75" i="1"/>
  <c r="G74" i="11" s="1"/>
  <c r="J74" i="1"/>
  <c r="G73" i="11" s="1"/>
  <c r="J73" i="1"/>
  <c r="G72" i="11" s="1"/>
  <c r="J72" i="1"/>
  <c r="G71" i="11" s="1"/>
  <c r="J71" i="1"/>
  <c r="G70" i="11" s="1"/>
  <c r="J70" i="1"/>
  <c r="G69" i="11" s="1"/>
  <c r="J69" i="1"/>
  <c r="G68" i="11" s="1"/>
  <c r="J68" i="1"/>
  <c r="G67" i="11" s="1"/>
  <c r="J67" i="1"/>
  <c r="G66" i="11" s="1"/>
  <c r="J66" i="1"/>
  <c r="G65" i="11" s="1"/>
  <c r="J65" i="1"/>
  <c r="G64" i="11" s="1"/>
  <c r="J64" i="1"/>
  <c r="G63" i="11" s="1"/>
  <c r="J63" i="1"/>
  <c r="G62" i="11" s="1"/>
  <c r="J62" i="1"/>
  <c r="G61" i="11" s="1"/>
  <c r="J61" i="1"/>
  <c r="G60" i="11" s="1"/>
  <c r="J60" i="1"/>
  <c r="G59" i="11" s="1"/>
  <c r="J59" i="1"/>
  <c r="G58" i="11" s="1"/>
  <c r="J58" i="1"/>
  <c r="G57" i="11" s="1"/>
  <c r="J57" i="1"/>
  <c r="G56" i="11" s="1"/>
  <c r="J56" i="1"/>
  <c r="G55" i="11" s="1"/>
  <c r="J55" i="1"/>
  <c r="G54" i="11" s="1"/>
  <c r="J54" i="1"/>
  <c r="G53" i="11" s="1"/>
  <c r="J53" i="1"/>
  <c r="G52" i="11" s="1"/>
  <c r="J52" i="1"/>
  <c r="G51" i="11" s="1"/>
  <c r="J51" i="1"/>
  <c r="G50" i="11" s="1"/>
  <c r="J50" i="1"/>
  <c r="G49" i="11" s="1"/>
  <c r="J49" i="1"/>
  <c r="G48" i="11" s="1"/>
  <c r="J48" i="1"/>
  <c r="G47" i="11" s="1"/>
  <c r="J47" i="1"/>
  <c r="G46" i="11" s="1"/>
  <c r="J46" i="1"/>
  <c r="G45" i="11" s="1"/>
  <c r="J45" i="1"/>
  <c r="G44" i="11" s="1"/>
  <c r="J44" i="1"/>
  <c r="G43" i="11" s="1"/>
  <c r="J43" i="1"/>
  <c r="G42" i="11" s="1"/>
  <c r="J42" i="1"/>
  <c r="G41" i="11" s="1"/>
  <c r="J41" i="1"/>
  <c r="G40" i="11" s="1"/>
  <c r="J40" i="1"/>
  <c r="G39" i="11" s="1"/>
  <c r="J39" i="1"/>
  <c r="G38" i="11" s="1"/>
  <c r="J38" i="1"/>
  <c r="G37" i="11" s="1"/>
  <c r="J37" i="1"/>
  <c r="G36" i="11" s="1"/>
  <c r="J36" i="1"/>
  <c r="G35" i="11" s="1"/>
  <c r="J35" i="1"/>
  <c r="G34" i="11" s="1"/>
  <c r="J34" i="1"/>
  <c r="G33" i="11" s="1"/>
  <c r="J33" i="1"/>
  <c r="G32" i="11" s="1"/>
  <c r="J32" i="1"/>
  <c r="G31" i="11" s="1"/>
  <c r="J31" i="1"/>
  <c r="G30" i="11" s="1"/>
  <c r="J30" i="1"/>
  <c r="G29" i="11" s="1"/>
  <c r="J29" i="1"/>
  <c r="G28" i="11" s="1"/>
  <c r="J28" i="1"/>
  <c r="G27" i="11" s="1"/>
  <c r="J27" i="1"/>
  <c r="G26" i="11" s="1"/>
  <c r="J26" i="1"/>
  <c r="G25" i="11" s="1"/>
  <c r="J25" i="1"/>
  <c r="G24" i="11" s="1"/>
  <c r="J24" i="1"/>
  <c r="G23" i="11" s="1"/>
  <c r="J23" i="1"/>
  <c r="G22" i="11" s="1"/>
  <c r="J22" i="1"/>
  <c r="G21" i="11" s="1"/>
  <c r="J21" i="1"/>
  <c r="G20" i="11" s="1"/>
  <c r="J20" i="1"/>
  <c r="G19" i="11" s="1"/>
  <c r="J19" i="1"/>
  <c r="G18" i="11" s="1"/>
  <c r="J18" i="1"/>
  <c r="G17" i="11" s="1"/>
  <c r="J17" i="1"/>
  <c r="G16" i="11" s="1"/>
  <c r="J16" i="1"/>
  <c r="G15" i="11" s="1"/>
  <c r="J15" i="1"/>
  <c r="G14" i="11" s="1"/>
  <c r="J14" i="1"/>
  <c r="G13" i="11" s="1"/>
  <c r="J13" i="1"/>
  <c r="G12" i="11" s="1"/>
  <c r="J12" i="1"/>
  <c r="G11" i="11" s="1"/>
  <c r="J11" i="1"/>
  <c r="G10" i="11" s="1"/>
  <c r="J10" i="1"/>
  <c r="G9" i="11" s="1"/>
  <c r="J9" i="1"/>
  <c r="G8" i="11" s="1"/>
  <c r="J8" i="1"/>
  <c r="G7" i="11" s="1"/>
  <c r="J7" i="1"/>
  <c r="G6" i="11" s="1"/>
  <c r="J6" i="1"/>
  <c r="G5" i="11" s="1"/>
  <c r="J5" i="1"/>
  <c r="G4" i="11" s="1"/>
  <c r="J4" i="1"/>
  <c r="G3" i="11" s="1"/>
  <c r="G2" i="11"/>
  <c r="G27" i="6" l="1"/>
  <c r="G23" i="6"/>
  <c r="E28" i="6"/>
</calcChain>
</file>

<file path=xl/sharedStrings.xml><?xml version="1.0" encoding="utf-8"?>
<sst xmlns="http://schemas.openxmlformats.org/spreadsheetml/2006/main" count="317" uniqueCount="279">
  <si>
    <t>Assumptions</t>
  </si>
  <si>
    <t>SWGA</t>
  </si>
  <si>
    <t>Multiplex PCR</t>
  </si>
  <si>
    <t>Required fields</t>
  </si>
  <si>
    <t>Calculated fields</t>
  </si>
  <si>
    <t>Sample ID</t>
  </si>
  <si>
    <t>Item</t>
  </si>
  <si>
    <t>Per tube (µl)</t>
  </si>
  <si>
    <r>
      <t>Temperature (</t>
    </r>
    <r>
      <rPr>
        <vertAlign val="superscript"/>
        <sz val="12"/>
        <color theme="1"/>
        <rFont val="Calibri"/>
        <family val="2"/>
        <scheme val="minor"/>
      </rPr>
      <t>o</t>
    </r>
    <r>
      <rPr>
        <sz val="12"/>
        <color theme="1"/>
        <rFont val="Calibri"/>
        <family val="2"/>
        <scheme val="minor"/>
      </rPr>
      <t>C)</t>
    </r>
  </si>
  <si>
    <t>-</t>
  </si>
  <si>
    <t>Cycles</t>
  </si>
  <si>
    <t>x30</t>
  </si>
  <si>
    <t>Primer pool (10 μM)</t>
  </si>
  <si>
    <t>Water</t>
  </si>
  <si>
    <t>Time</t>
  </si>
  <si>
    <t>3 min</t>
  </si>
  <si>
    <t>20 sec</t>
  </si>
  <si>
    <t>15 sec</t>
  </si>
  <si>
    <t>6 min</t>
  </si>
  <si>
    <t>10 min</t>
  </si>
  <si>
    <t>Sample Information</t>
  </si>
  <si>
    <t>Extraction ID</t>
  </si>
  <si>
    <t>Description</t>
  </si>
  <si>
    <t>PCR</t>
  </si>
  <si>
    <t>Overage</t>
  </si>
  <si>
    <r>
      <t xml:space="preserve">2. Clean-up with 23 µl AMPPure beads (1X ratio), mix and incubate at RT for 5 min. Pellet on magnet for 8 min and wash 2 x 200 </t>
    </r>
    <r>
      <rPr>
        <sz val="12"/>
        <color theme="1"/>
        <rFont val="Calibri"/>
        <family val="2"/>
      </rPr>
      <t>µ</t>
    </r>
    <r>
      <rPr>
        <sz val="12"/>
        <color theme="1"/>
        <rFont val="Calibri"/>
        <family val="2"/>
        <scheme val="minor"/>
      </rPr>
      <t>l 80%  fresh EtoH, spin, dry, then re-suspend in 15 µl EB and transfer to fresh tube / well</t>
    </r>
  </si>
  <si>
    <t>Look-ups</t>
  </si>
  <si>
    <t>A</t>
  </si>
  <si>
    <t>B</t>
  </si>
  <si>
    <t>C</t>
  </si>
  <si>
    <t>D</t>
  </si>
  <si>
    <t>E</t>
  </si>
  <si>
    <t>F</t>
  </si>
  <si>
    <t>G</t>
  </si>
  <si>
    <t>H</t>
  </si>
  <si>
    <t>#</t>
  </si>
  <si>
    <t>Proceed with library prep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</si>
  <si>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</si>
  <si>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</si>
  <si>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</si>
  <si>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</si>
  <si>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</si>
  <si>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</si>
  <si>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</si>
  <si>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</si>
  <si>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</si>
  <si>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</si>
  <si>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</si>
  <si>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</si>
  <si>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</si>
  <si>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</si>
  <si>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</si>
  <si>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</si>
  <si>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</si>
  <si>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</si>
  <si>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</si>
  <si>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</si>
  <si>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</si>
  <si>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C1</t>
  </si>
  <si>
    <t>C2</t>
  </si>
  <si>
    <t>D1</t>
  </si>
  <si>
    <t>D2</t>
  </si>
  <si>
    <t>E1</t>
  </si>
  <si>
    <t>F1</t>
  </si>
  <si>
    <t>G1</t>
  </si>
  <si>
    <t>H1</t>
  </si>
  <si>
    <t>E2</t>
  </si>
  <si>
    <t>F2</t>
  </si>
  <si>
    <t>G2</t>
  </si>
  <si>
    <t>H2</t>
  </si>
  <si>
    <t>C3</t>
  </si>
  <si>
    <t>D3</t>
  </si>
  <si>
    <t>E3</t>
  </si>
  <si>
    <t>F3</t>
  </si>
  <si>
    <t>G3</t>
  </si>
  <si>
    <t>H3</t>
  </si>
  <si>
    <t>C4</t>
  </si>
  <si>
    <t>D4</t>
  </si>
  <si>
    <t>E4</t>
  </si>
  <si>
    <t>F4</t>
  </si>
  <si>
    <t>G4</t>
  </si>
  <si>
    <t>H4</t>
  </si>
  <si>
    <t>C5</t>
  </si>
  <si>
    <t>D5</t>
  </si>
  <si>
    <t>E5</t>
  </si>
  <si>
    <t>F5</t>
  </si>
  <si>
    <t>G5</t>
  </si>
  <si>
    <t>H5</t>
  </si>
  <si>
    <t>C6</t>
  </si>
  <si>
    <t>D6</t>
  </si>
  <si>
    <t>E6</t>
  </si>
  <si>
    <t>F6</t>
  </si>
  <si>
    <t>G6</t>
  </si>
  <si>
    <t>H6</t>
  </si>
  <si>
    <t>C7</t>
  </si>
  <si>
    <t>D7</t>
  </si>
  <si>
    <t>E7</t>
  </si>
  <si>
    <t>F7</t>
  </si>
  <si>
    <t>G7</t>
  </si>
  <si>
    <t>H7</t>
  </si>
  <si>
    <t>C8</t>
  </si>
  <si>
    <t>D8</t>
  </si>
  <si>
    <t>E8</t>
  </si>
  <si>
    <t>F8</t>
  </si>
  <si>
    <t>G8</t>
  </si>
  <si>
    <t>H8</t>
  </si>
  <si>
    <t>C9</t>
  </si>
  <si>
    <t>D9</t>
  </si>
  <si>
    <t>E9</t>
  </si>
  <si>
    <t>F9</t>
  </si>
  <si>
    <t>G9</t>
  </si>
  <si>
    <t>H9</t>
  </si>
  <si>
    <t>B10</t>
  </si>
  <si>
    <t>C10</t>
  </si>
  <si>
    <t>D10</t>
  </si>
  <si>
    <t>E10</t>
  </si>
  <si>
    <t>F10</t>
  </si>
  <si>
    <t>G10</t>
  </si>
  <si>
    <t>H10</t>
  </si>
  <si>
    <t>B11</t>
  </si>
  <si>
    <t>C11</t>
  </si>
  <si>
    <t>D11</t>
  </si>
  <si>
    <t>E11</t>
  </si>
  <si>
    <t>F11</t>
  </si>
  <si>
    <t>G11</t>
  </si>
  <si>
    <t>H11</t>
  </si>
  <si>
    <t>B12</t>
  </si>
  <si>
    <t>C12</t>
  </si>
  <si>
    <t>D12</t>
  </si>
  <si>
    <t>E12</t>
  </si>
  <si>
    <t>F12</t>
  </si>
  <si>
    <t>G12</t>
  </si>
  <si>
    <t>H12</t>
  </si>
  <si>
    <t>Well</t>
  </si>
  <si>
    <t>PCR Dilution Factor</t>
  </si>
  <si>
    <t>Date:</t>
  </si>
  <si>
    <t>Exp Name:</t>
  </si>
  <si>
    <t>Number of samples:</t>
  </si>
  <si>
    <r>
      <t>3. Quantify 1 µl (199 µl WS 1X HS DNA). Dilute in NF H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 if required</t>
    </r>
  </si>
  <si>
    <t>KEY</t>
  </si>
  <si>
    <t>(YYYY-MM-DD)</t>
  </si>
  <si>
    <t>Assay Name</t>
  </si>
  <si>
    <t>Targets</t>
  </si>
  <si>
    <t>Primer Set</t>
  </si>
  <si>
    <t>NOMADS8</t>
  </si>
  <si>
    <t>Pf-01-8</t>
  </si>
  <si>
    <t>N001</t>
  </si>
  <si>
    <t>NOMADS16</t>
  </si>
  <si>
    <t>Pf-02-16</t>
  </si>
  <si>
    <t>N002</t>
  </si>
  <si>
    <t>Assay Name:</t>
  </si>
  <si>
    <t>User:</t>
  </si>
  <si>
    <t>User</t>
  </si>
  <si>
    <t>Initials</t>
  </si>
  <si>
    <t>Exp ID:</t>
  </si>
  <si>
    <t>(three digit ID created by the user)</t>
  </si>
  <si>
    <t>(select from dropdown)</t>
  </si>
  <si>
    <t>Qubit PCR [DNA] (ng/µl)</t>
  </si>
  <si>
    <t>PCR [DNA] (ng / µl)</t>
  </si>
  <si>
    <t>Exp Number:</t>
  </si>
  <si>
    <t>1 -Multiplex PCR</t>
  </si>
  <si>
    <t>NOMADS PCR Worksheet</t>
  </si>
  <si>
    <t>1. Run 2 µl of PCR product on a 1% agarose gel, picture and annotate it</t>
  </si>
  <si>
    <t>(Enter in Gel Image Tab)</t>
  </si>
  <si>
    <t>(Enter in PCR Tab)</t>
  </si>
  <si>
    <t>(PC = PCR)</t>
  </si>
  <si>
    <t>Targets:</t>
  </si>
  <si>
    <t>Primers:</t>
  </si>
  <si>
    <t>expt_id</t>
  </si>
  <si>
    <t>expt_date</t>
  </si>
  <si>
    <t>expt_user</t>
  </si>
  <si>
    <t>Experiment</t>
  </si>
  <si>
    <t>version</t>
  </si>
  <si>
    <t>type</t>
  </si>
  <si>
    <t>expt_version</t>
  </si>
  <si>
    <t>expt_type</t>
  </si>
  <si>
    <t>pcr_primers</t>
  </si>
  <si>
    <t>pcr_targetpanel</t>
  </si>
  <si>
    <t>Assay</t>
  </si>
  <si>
    <t>Gel</t>
  </si>
  <si>
    <t>reference</t>
  </si>
  <si>
    <t>sample_id</t>
  </si>
  <si>
    <t>extraction_id</t>
  </si>
  <si>
    <t>rxn_metadata</t>
  </si>
  <si>
    <t>expt_assay</t>
  </si>
  <si>
    <t>pcr_product_ngul</t>
  </si>
  <si>
    <t>sWGA identifier</t>
  </si>
  <si>
    <t>PCR Identifier</t>
  </si>
  <si>
    <t>swga_identifier</t>
  </si>
  <si>
    <t>pcr_identifier</t>
  </si>
  <si>
    <t>Notes:</t>
  </si>
  <si>
    <t>expt_notes</t>
  </si>
  <si>
    <t>Primer Source:</t>
  </si>
  <si>
    <t>(to be able to track PCR consistency)</t>
  </si>
  <si>
    <t>pcr_primersource</t>
  </si>
  <si>
    <t>Contents</t>
  </si>
  <si>
    <t>Exp Summary:</t>
  </si>
  <si>
    <t>expt_summary</t>
  </si>
  <si>
    <t>expt_rxns</t>
  </si>
  <si>
    <t>Do NOT use any commas</t>
  </si>
  <si>
    <t>Project:</t>
  </si>
  <si>
    <t>Batch:</t>
  </si>
  <si>
    <t>(e.g. A, B, C etc)</t>
  </si>
  <si>
    <t>(target panel)</t>
  </si>
  <si>
    <t>(primer ids)</t>
  </si>
  <si>
    <t>Filename:</t>
  </si>
  <si>
    <t>(Overwrite if necessary)</t>
  </si>
  <si>
    <t>User-defined</t>
  </si>
  <si>
    <t>NB. The entries above are used for dropdown options in other tabs. To add additional entries and maintain the dropdowns, do the following:</t>
  </si>
  <si>
    <t xml:space="preserve">2. Right click on the highlighted cells and select 'insert'
</t>
  </si>
  <si>
    <t>3. Select 'Shift cells down'</t>
  </si>
  <si>
    <t>4. Enter the new details into the new row</t>
  </si>
  <si>
    <t>Project</t>
  </si>
  <si>
    <t>NOMADS_MVP</t>
  </si>
  <si>
    <t>Pf-03-9</t>
  </si>
  <si>
    <t>pcr_enzyme</t>
  </si>
  <si>
    <t>Changelog from previous version</t>
  </si>
  <si>
    <t>Template</t>
  </si>
  <si>
    <t>Q5 Master Mix</t>
  </si>
  <si>
    <t>Buffer</t>
  </si>
  <si>
    <t>Project A</t>
  </si>
  <si>
    <t>Project B</t>
  </si>
  <si>
    <t>Project C</t>
  </si>
  <si>
    <t>Instructions</t>
  </si>
  <si>
    <t>Tabs</t>
  </si>
  <si>
    <t>There are two tabs to complete (green), two tabs for exporting data (red) and one tab (orange) for reference values:</t>
  </si>
  <si>
    <t>A simplified list of assay steps / components including master mix calculations and plate layouts</t>
  </si>
  <si>
    <t>Contains look-up tables, assumptions etc. Edit the entries in green according to your needs</t>
  </si>
  <si>
    <t>exp_metadata</t>
  </si>
  <si>
    <t>Contains experiment level metadata for export (NO EDITING)</t>
  </si>
  <si>
    <t>Contains rxn level metadata for export (NO EDITING)</t>
  </si>
  <si>
    <t>To prevent inadvertent loss of data, cells are protected from editing.</t>
  </si>
  <si>
    <t>Process</t>
  </si>
  <si>
    <t>Notes</t>
  </si>
  <si>
    <t>Please contact the NOMADS team if any changes need to be made to the template.</t>
  </si>
  <si>
    <t>This template is to be used to record PCR experiments as part of a NOMADS sequencing run.</t>
  </si>
  <si>
    <t>Sample level details associated with the PCR experiment</t>
  </si>
  <si>
    <r>
      <t xml:space="preserve">1. Enter all experimental and sample details on the </t>
    </r>
    <r>
      <rPr>
        <b/>
        <sz val="24"/>
        <color theme="1"/>
        <rFont val="Calibri"/>
        <family val="2"/>
        <scheme val="minor"/>
      </rPr>
      <t>'Assay'</t>
    </r>
    <r>
      <rPr>
        <sz val="24"/>
        <color theme="1"/>
        <rFont val="Calibri"/>
        <family val="2"/>
        <scheme val="minor"/>
      </rPr>
      <t xml:space="preserve"> and </t>
    </r>
    <r>
      <rPr>
        <b/>
        <sz val="24"/>
        <color theme="1"/>
        <rFont val="Calibri"/>
        <family val="2"/>
        <scheme val="minor"/>
      </rPr>
      <t>'PCR'</t>
    </r>
    <r>
      <rPr>
        <sz val="24"/>
        <color theme="1"/>
        <rFont val="Calibri"/>
        <family val="2"/>
        <scheme val="minor"/>
      </rPr>
      <t xml:space="preserve"> tabs before / during the experiment</t>
    </r>
  </si>
  <si>
    <r>
      <t xml:space="preserve">   - Filter '</t>
    </r>
    <r>
      <rPr>
        <b/>
        <sz val="24"/>
        <color rgb="FF000000"/>
        <rFont val="Calibri"/>
        <family val="2"/>
      </rPr>
      <t>Proceed with library prep</t>
    </r>
    <r>
      <rPr>
        <sz val="24"/>
        <color rgb="FF000000"/>
        <rFont val="Calibri"/>
        <family val="2"/>
      </rPr>
      <t>' column to entries with a '</t>
    </r>
    <r>
      <rPr>
        <b/>
        <sz val="24"/>
        <color rgb="FF000000"/>
        <rFont val="Calibri"/>
        <family val="2"/>
      </rPr>
      <t>Yes</t>
    </r>
    <r>
      <rPr>
        <sz val="24"/>
        <color rgb="FF000000"/>
        <rFont val="Calibri"/>
        <family val="2"/>
      </rPr>
      <t>'</t>
    </r>
  </si>
  <si>
    <t xml:space="preserve">   - Copy the first six columns* for all rows that are selected for PCR</t>
  </si>
  <si>
    <r>
      <t xml:space="preserve">  * </t>
    </r>
    <r>
      <rPr>
        <b/>
        <sz val="14"/>
        <color rgb="FF000000"/>
        <rFont val="Calibri"/>
        <family val="2"/>
      </rPr>
      <t>'Sample ID'</t>
    </r>
    <r>
      <rPr>
        <sz val="14"/>
        <color rgb="FF000000"/>
        <rFont val="Calibri"/>
        <family val="2"/>
      </rPr>
      <t xml:space="preserve">, </t>
    </r>
    <r>
      <rPr>
        <b/>
        <sz val="14"/>
        <color rgb="FF000000"/>
        <rFont val="Calibri"/>
        <family val="2"/>
      </rPr>
      <t>'Extraction ID',</t>
    </r>
    <r>
      <rPr>
        <sz val="14"/>
        <color rgb="FF000000"/>
        <rFont val="Calibri"/>
        <family val="2"/>
      </rPr>
      <t xml:space="preserve"> '</t>
    </r>
    <r>
      <rPr>
        <b/>
        <sz val="14"/>
        <color rgb="FF000000"/>
        <rFont val="Calibri"/>
        <family val="2"/>
      </rPr>
      <t>sWGA Identifier, 'PCR Identifier, 'Qubit PCR [DNA] (ng/µl)'</t>
    </r>
    <r>
      <rPr>
        <sz val="14"/>
        <color rgb="FF000000"/>
        <rFont val="Calibri"/>
        <family val="2"/>
      </rPr>
      <t xml:space="preserve"> and </t>
    </r>
    <r>
      <rPr>
        <b/>
        <sz val="14"/>
        <color rgb="FF000000"/>
        <rFont val="Calibri"/>
        <family val="2"/>
      </rPr>
      <t xml:space="preserve"> 'PCR dilution factor'</t>
    </r>
  </si>
  <si>
    <t>Storage location for the post-PCR  gel picture</t>
  </si>
  <si>
    <t>1. Select a complete entry i.e. for names you would highlight two cells e.g. M5 and N5</t>
  </si>
  <si>
    <t>2. If there was no sWGA step, enter  'no swga' in the 'sWGA identifier' column</t>
  </si>
  <si>
    <r>
      <t xml:space="preserve">3. Run samples on a gel and copy to the </t>
    </r>
    <r>
      <rPr>
        <b/>
        <sz val="24"/>
        <color theme="1"/>
        <rFont val="Calibri"/>
        <family val="2"/>
        <scheme val="minor"/>
      </rPr>
      <t>'Gel'</t>
    </r>
    <r>
      <rPr>
        <sz val="24"/>
        <color theme="1"/>
        <rFont val="Calibri"/>
        <family val="2"/>
        <scheme val="minor"/>
      </rPr>
      <t xml:space="preserve"> tab. If Gel is not directly annotated, add details in provided column</t>
    </r>
  </si>
  <si>
    <r>
      <t xml:space="preserve">4. Once experiment is complete, copy outputs from the </t>
    </r>
    <r>
      <rPr>
        <b/>
        <sz val="24"/>
        <color rgb="FF000000"/>
        <rFont val="Calibri"/>
        <family val="2"/>
      </rPr>
      <t>'PCR'</t>
    </r>
    <r>
      <rPr>
        <sz val="24"/>
        <color rgb="FF000000"/>
        <rFont val="Calibri"/>
        <family val="2"/>
      </rPr>
      <t xml:space="preserve"> tab as follows:</t>
    </r>
  </si>
  <si>
    <r>
      <t xml:space="preserve">5. In the appropriate sequencing template </t>
    </r>
    <r>
      <rPr>
        <b/>
        <sz val="24"/>
        <color rgb="FF000000"/>
        <rFont val="Calibri"/>
        <family val="2"/>
      </rPr>
      <t>'Paste Values'</t>
    </r>
    <r>
      <rPr>
        <sz val="24"/>
        <color rgb="FF000000"/>
        <rFont val="Calibri"/>
        <family val="2"/>
      </rPr>
      <t xml:space="preserve"> into the same corresponding columns</t>
    </r>
  </si>
  <si>
    <r>
      <t xml:space="preserve">6. All experimental data can now be extracted using </t>
    </r>
    <r>
      <rPr>
        <b/>
        <sz val="24"/>
        <color rgb="FF000000"/>
        <rFont val="Calibri"/>
        <family val="2"/>
      </rPr>
      <t>warehouse</t>
    </r>
  </si>
  <si>
    <t>Person A</t>
  </si>
  <si>
    <t>PA</t>
  </si>
  <si>
    <t>PB</t>
  </si>
  <si>
    <t>PC</t>
  </si>
  <si>
    <t>Person B</t>
  </si>
  <si>
    <t>Person C</t>
  </si>
  <si>
    <t>10mM dNTPs</t>
  </si>
  <si>
    <t>DNA Source</t>
  </si>
  <si>
    <t>DNA Polymerase</t>
  </si>
  <si>
    <t>sWGA product</t>
  </si>
  <si>
    <t>Extracted DNA</t>
  </si>
  <si>
    <t>KAPA HiFi</t>
  </si>
  <si>
    <t>Q5</t>
  </si>
  <si>
    <t>30 sec</t>
  </si>
  <si>
    <t>7 sec</t>
  </si>
  <si>
    <t>KAPA HiFi ReadyMix</t>
  </si>
  <si>
    <t>KAPA HiFI ReadyMix</t>
  </si>
  <si>
    <t>PCR Enzyme:</t>
  </si>
  <si>
    <t>Anoph IR</t>
  </si>
  <si>
    <t>Anoph Speciation</t>
  </si>
  <si>
    <t>N004</t>
  </si>
  <si>
    <t>N005</t>
  </si>
  <si>
    <t>N006</t>
  </si>
  <si>
    <t>An-01-8</t>
  </si>
  <si>
    <t>An-02-16</t>
  </si>
  <si>
    <t>Sample Type</t>
  </si>
  <si>
    <t>sample_type</t>
  </si>
  <si>
    <t>Added sample type</t>
  </si>
  <si>
    <t>Field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</si>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</sst>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(* #,##0.00_);_(* \(#,##0.00\);_(* &quot;-&quot;??_);_(@_)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36"/>
      <color rgb="FF000000"/>
      <name val="Calibri"/>
      <family val="2"/>
    </font>
    <font>
      <sz val="24"/>
      <color theme="1"/>
      <name val="Calibri"/>
      <family val="2"/>
      <scheme val="minor"/>
    </font>
    <font>
      <sz val="24"/>
      <color rgb="FF000000"/>
      <name val="Calibri"/>
      <family val="2"/>
    </font>
    <font>
      <b/>
      <u/>
      <sz val="24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165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/>
    </xf>
    <xf numFmtId="0" fontId="2" fillId="0" borderId="0" xfId="3"/>
    <xf numFmtId="0" fontId="9" fillId="0" borderId="0" xfId="3" applyFont="1"/>
    <xf numFmtId="0" fontId="1" fillId="0" borderId="0" xfId="3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 wrapText="1"/>
    </xf>
    <xf numFmtId="0" fontId="0" fillId="0" borderId="0" xfId="0" applyAlignment="1">
      <alignment horizontal="left" vertical="center"/>
    </xf>
    <xf numFmtId="164" fontId="0" fillId="5" borderId="1" xfId="0" applyNumberFormat="1" applyFill="1" applyBorder="1" applyAlignment="1">
      <alignment horizontal="center"/>
    </xf>
    <xf numFmtId="0" fontId="7" fillId="0" borderId="0" xfId="0" applyFont="1" applyAlignment="1">
      <alignment horizontal="right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164" fontId="0" fillId="5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5" borderId="9" xfId="0" applyNumberFormat="1" applyFill="1" applyBorder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 wrapText="1"/>
    </xf>
    <xf numFmtId="0" fontId="6" fillId="9" borderId="2" xfId="0" applyFont="1" applyFill="1" applyBorder="1"/>
    <xf numFmtId="0" fontId="0" fillId="9" borderId="2" xfId="0" applyFill="1" applyBorder="1"/>
    <xf numFmtId="0" fontId="0" fillId="0" borderId="0" xfId="0" applyAlignment="1">
      <alignment horizontal="left" vertical="top"/>
    </xf>
    <xf numFmtId="0" fontId="0" fillId="4" borderId="1" xfId="0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right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>
      <alignment horizontal="right" wrapText="1"/>
    </xf>
    <xf numFmtId="0" fontId="0" fillId="12" borderId="2" xfId="0" applyFill="1" applyBorder="1"/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6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20" fillId="11" borderId="0" xfId="0" applyFont="1" applyFill="1" applyAlignment="1">
      <alignment horizontal="center"/>
    </xf>
    <xf numFmtId="0" fontId="21" fillId="0" borderId="0" xfId="0" applyFont="1"/>
    <xf numFmtId="0" fontId="23" fillId="0" borderId="0" xfId="0" applyFont="1"/>
    <xf numFmtId="0" fontId="0" fillId="10" borderId="1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1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164" fontId="0" fillId="5" borderId="9" xfId="0" applyNumberFormat="1" applyFill="1" applyBorder="1" applyAlignment="1" applyProtection="1">
      <alignment horizontal="center"/>
      <protection locked="0"/>
    </xf>
    <xf numFmtId="0" fontId="14" fillId="6" borderId="9" xfId="0" applyFont="1" applyFill="1" applyBorder="1" applyAlignment="1" applyProtection="1">
      <alignment horizontal="center" wrapText="1"/>
      <protection locked="0"/>
    </xf>
    <xf numFmtId="0" fontId="14" fillId="7" borderId="9" xfId="0" applyFont="1" applyFill="1" applyBorder="1" applyAlignment="1" applyProtection="1">
      <alignment horizontal="center" wrapText="1"/>
      <protection locked="0"/>
    </xf>
    <xf numFmtId="0" fontId="14" fillId="8" borderId="9" xfId="0" applyFont="1" applyFill="1" applyBorder="1" applyAlignment="1" applyProtection="1">
      <alignment horizontal="center" wrapText="1"/>
      <protection locked="0"/>
    </xf>
    <xf numFmtId="0" fontId="0" fillId="6" borderId="0" xfId="0" applyFill="1" applyProtection="1">
      <protection locked="0"/>
    </xf>
    <xf numFmtId="0" fontId="0" fillId="0" borderId="0" xfId="0" applyProtection="1">
      <protection locked="0"/>
    </xf>
    <xf numFmtId="0" fontId="6" fillId="7" borderId="12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 wrapText="1"/>
      <protection locked="0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0" fillId="0" borderId="0" xfId="0" applyFont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right" wrapText="1"/>
      <protection locked="0"/>
    </xf>
    <xf numFmtId="9" fontId="7" fillId="0" borderId="0" xfId="6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7" fillId="0" borderId="0" xfId="5" applyNumberFormat="1" applyFont="1" applyAlignment="1" applyProtection="1">
      <alignment horizontal="center" vertical="center" wrapText="1"/>
      <protection locked="0"/>
    </xf>
    <xf numFmtId="1" fontId="7" fillId="10" borderId="0" xfId="0" applyNumberFormat="1" applyFont="1" applyFill="1" applyAlignment="1">
      <alignment horizontal="center" vertical="center" wrapText="1"/>
    </xf>
    <xf numFmtId="14" fontId="7" fillId="10" borderId="0" xfId="0" applyNumberFormat="1" applyFont="1" applyFill="1" applyAlignment="1">
      <alignment horizontal="center"/>
    </xf>
    <xf numFmtId="0" fontId="0" fillId="10" borderId="0" xfId="0" applyFill="1" applyAlignment="1">
      <alignment horizontal="right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7" fillId="10" borderId="0" xfId="0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1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" fontId="7" fillId="0" borderId="0" xfId="5" applyNumberFormat="1" applyFont="1" applyAlignment="1" applyProtection="1">
      <alignment horizontal="left" vertical="top" wrapText="1"/>
      <protection locked="0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7" fillId="10" borderId="0" xfId="0" applyFont="1" applyFill="1" applyAlignment="1">
      <alignment horizontal="right" wrapText="1"/>
    </xf>
    <xf numFmtId="49" fontId="0" fillId="0" borderId="0" xfId="0" applyNumberFormat="1" applyAlignment="1" applyProtection="1">
      <alignment horizontal="center" vertical="center" wrapText="1"/>
      <protection locked="0"/>
    </xf>
    <xf numFmtId="14" fontId="7" fillId="0" borderId="0" xfId="0" applyNumberFormat="1" applyFont="1" applyAlignment="1" applyProtection="1">
      <alignment horizontal="center" vertical="center" wrapText="1"/>
      <protection locked="0"/>
    </xf>
    <xf numFmtId="0" fontId="0" fillId="10" borderId="0" xfId="0" applyFill="1" applyAlignment="1">
      <alignment horizontal="center" vertical="center"/>
    </xf>
    <xf numFmtId="0" fontId="7" fillId="10" borderId="0" xfId="5" applyNumberFormat="1" applyFont="1" applyFill="1" applyAlignment="1">
      <alignment horizontal="center" vertical="center"/>
    </xf>
    <xf numFmtId="14" fontId="7" fillId="0" borderId="0" xfId="0" applyNumberFormat="1" applyFont="1" applyAlignment="1" applyProtection="1">
      <alignment horizontal="center"/>
      <protection locked="0"/>
    </xf>
    <xf numFmtId="1" fontId="7" fillId="10" borderId="0" xfId="5" applyNumberFormat="1" applyFont="1" applyFill="1" applyAlignment="1">
      <alignment horizontal="center" vertical="center" wrapText="1"/>
    </xf>
    <xf numFmtId="0" fontId="7" fillId="0" borderId="0" xfId="0" applyFont="1" applyAlignment="1">
      <alignment horizontal="right"/>
    </xf>
    <xf numFmtId="0" fontId="7" fillId="10" borderId="0" xfId="0" applyFont="1" applyFill="1" applyAlignment="1">
      <alignment horizontal="right"/>
    </xf>
    <xf numFmtId="1" fontId="7" fillId="10" borderId="0" xfId="5" applyNumberFormat="1" applyFont="1" applyFill="1" applyAlignment="1">
      <alignment horizontal="center"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6" fillId="6" borderId="4" xfId="0" applyFont="1" applyFill="1" applyBorder="1" applyAlignment="1" applyProtection="1">
      <alignment horizontal="center"/>
      <protection locked="0"/>
    </xf>
    <xf numFmtId="0" fontId="6" fillId="6" borderId="7" xfId="0" applyFont="1" applyFill="1" applyBorder="1" applyAlignment="1" applyProtection="1">
      <alignment horizontal="center"/>
      <protection locked="0"/>
    </xf>
    <xf numFmtId="0" fontId="6" fillId="8" borderId="12" xfId="0" applyFont="1" applyFill="1" applyBorder="1" applyAlignment="1" applyProtection="1">
      <alignment horizontal="center"/>
      <protection locked="0"/>
    </xf>
    <xf numFmtId="0" fontId="6" fillId="8" borderId="0" xfId="0" applyFont="1" applyFill="1" applyAlignment="1" applyProtection="1">
      <alignment horizontal="center"/>
      <protection locked="0"/>
    </xf>
    <xf numFmtId="0" fontId="6" fillId="8" borderId="13" xfId="0" applyFont="1" applyFill="1" applyBorder="1" applyAlignment="1" applyProtection="1">
      <alignment horizontal="center"/>
      <protection locked="0"/>
    </xf>
  </cellXfs>
  <cellStyles count="7">
    <cellStyle name="Comma" xfId="5" builtinId="3"/>
    <cellStyle name="Comma 2" xfId="4" xr:uid="{688BEF62-D5FC-4740-B980-7CE923E8BEA8}"/>
    <cellStyle name="Normal" xfId="0" builtinId="0"/>
    <cellStyle name="Normal 2" xfId="1" xr:uid="{0F809D31-3BE0-4E6F-BEE3-4B42296F07CD}"/>
    <cellStyle name="Normal 3" xfId="2" xr:uid="{59D6D1CA-CB45-4098-AFDD-AD75173D3FD4}"/>
    <cellStyle name="Normal 4" xfId="3" xr:uid="{50147B5D-B577-4D84-8D3E-2790725A5EE2}"/>
    <cellStyle name="Percent" xfId="6" builtinId="5"/>
  </cellStyles>
  <dxfs count="3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0.0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ndale Mono"/>
        <family val="2"/>
        <scheme val="none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</border>
      <protection locked="1" hidden="0"/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1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sz val="12"/>
        <color auto="1"/>
        <name val="Calibri"/>
        <family val="2"/>
      </font>
      <fill>
        <patternFill patternType="solid">
          <fgColor indexed="64"/>
          <bgColor rgb="FFFFC0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6/relationships/vbaProject" Target="vbaProject.bin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103716-E393-43AA-872A-215BD28108E4}" name="tbl_PCR" displayName="tbl_PCR" ref="A2:K98" totalsRowShown="0" headerRowDxfId="25" headerRowBorderDxfId="24" tableBorderDxfId="23" totalsRowBorderDxfId="22">
  <autoFilter ref="A2:K98" xr:uid="{4C103716-E393-43AA-872A-215BD28108E4}"/>
  <tableColumns count="11">
    <tableColumn id="1" xr3:uid="{AFEE5217-53A1-450F-B6A8-E87D945E0FAE}" name="#" dataDxfId="21"/>
    <tableColumn id="6" xr3:uid="{0CF8190A-662E-422B-8BDD-34F3D27B34F2}" name="Well" dataDxfId="20"/>
    <tableColumn id="2" xr3:uid="{CE61E1E1-E9B3-4D58-9DFE-1AB6DDFCD05A}" name="Sample ID" dataDxfId="19"/>
    <tableColumn id="3" xr3:uid="{9795EF0E-2DE1-455A-A3FF-0804F7CBA8C3}" name="Extraction ID" dataDxfId="18"/>
    <tableColumn id="4" xr3:uid="{BC0F75E0-A79C-490C-9405-CD6FA4A793F8}" name="Sample Type" dataDxfId="17"/>
    <tableColumn id="5" xr3:uid="{B3E809FC-AA96-4329-8BC3-6D3188F7C694}" name="sWGA identifier" dataDxfId="16"/>
    <tableColumn id="8" xr3:uid="{59846CDB-FD66-45CD-A212-013D460992B1}" name="PCR Identifier" dataDxfId="15">
      <calculatedColumnFormula>IF(LEN(tbl_PCR[[#This Row],[sWGA identifier]])=0,"",CONCATENATE(exp_id,"_",tbl_PCR[[#This Row],[Well]]))</calculatedColumnFormula>
    </tableColumn>
    <tableColumn id="7" xr3:uid="{734522B3-E102-4EBF-AD04-14C3F7B67107}" name="Qubit PCR [DNA] (ng/µl)" dataDxfId="14"/>
    <tableColumn id="11" xr3:uid="{D2BFD013-75EF-450B-A4E3-95DAB8A07EC6}" name="PCR Dilution Factor" dataDxfId="13"/>
    <tableColumn id="12" xr3:uid="{96ADB29E-A594-4912-850A-45B8B3904B4D}" name="PCR [DNA] (ng / µl)" dataDxfId="12">
      <calculatedColumnFormula>IF(OR(H3="",I3=""),"",SUM(H3*I3))</calculatedColumnFormula>
    </tableColumn>
    <tableColumn id="13" xr3:uid="{87CC627F-41F3-42EC-BA06-893DB14E3545}" name="Proceed with library prep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1EA1DB-8044-424F-A69B-3933B0A20776}" name="Table5" displayName="Table5" ref="A1:B97" totalsRowShown="0">
  <autoFilter ref="A1:B97" xr:uid="{491EA1DB-8044-424F-A69B-3933B0A20776}"/>
  <tableColumns count="2">
    <tableColumn id="1" xr3:uid="{59E43CC6-F7FC-4D41-9F07-405AD3B530E6}" name="Well"/>
    <tableColumn id="2" xr3:uid="{43FB3FB9-DE75-4574-99DE-1AE6C44B2EF3}" name="Content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B678F-87F5-452A-9808-8C26D87C6316}" name="tbl_Assays" displayName="tbl_Assays" ref="E2:G8" totalsRowShown="0" headerRowDxfId="10" dataDxfId="9">
  <autoFilter ref="E2:G8" xr:uid="{488B678F-87F5-452A-9808-8C26D87C6316}"/>
  <tableColumns count="3">
    <tableColumn id="1" xr3:uid="{981BF5AE-121F-4AF8-855F-49DE509E86E1}" name="Assay Name" dataDxfId="8"/>
    <tableColumn id="3" xr3:uid="{AECC9098-A69C-44D7-87A5-086086FD999D}" name="Targets" dataDxfId="7"/>
    <tableColumn id="4" xr3:uid="{20A98561-A069-41FD-A7B3-766B6336516C}" name="Primer Set" dataDxfId="6"/>
  </tableColumns>
  <tableStyleInfo name="TableStyleDark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7724E8-27D2-44E9-85B4-57378D47D280}" name="tbl_expt_metadata" displayName="tbl_expt_metadata" ref="A1:M2" totalsRowShown="0">
  <autoFilter ref="A1:M2" xr:uid="{1F7724E8-27D2-44E9-85B4-57378D47D280}"/>
  <tableColumns count="13">
    <tableColumn id="1" xr3:uid="{CF92ACF9-25F8-4BAA-B9F1-567A722EDD10}" name="expt_id">
      <calculatedColumnFormula>IF(LEN(exp_id)=0,"",exp_id)</calculatedColumnFormula>
    </tableColumn>
    <tableColumn id="2" xr3:uid="{6EA97D5F-2525-4210-8AAC-60A494A0DFF1}" name="expt_date">
      <calculatedColumnFormula>IF(LEN(exp_date)=0,"",exp_date)</calculatedColumnFormula>
    </tableColumn>
    <tableColumn id="3" xr3:uid="{37EAA599-0FB5-4C4E-A2E5-CF226F56282F}" name="expt_user">
      <calculatedColumnFormula>IF(LEN(exp_user)=0,"",exp_user)</calculatedColumnFormula>
    </tableColumn>
    <tableColumn id="5" xr3:uid="{EB901222-05A0-4B82-8F19-7C8FB81E6845}" name="expt_type">
      <calculatedColumnFormula>IF(LEN(exp_type)=0,"",exp_type)</calculatedColumnFormula>
    </tableColumn>
    <tableColumn id="6" xr3:uid="{C3E991BE-2EA8-4C17-B604-89438F1D8ACB}" name="expt_version">
      <calculatedColumnFormula>IF(LEN(exp_version)=0,"",exp_version)</calculatedColumnFormula>
    </tableColumn>
    <tableColumn id="10" xr3:uid="{5CF880EF-3D5D-4639-8388-68004687285B}" name="expt_assay">
      <calculatedColumnFormula>IF(LEN(exp_assay)=0,"",exp_assay)</calculatedColumnFormula>
    </tableColumn>
    <tableColumn id="4" xr3:uid="{4DBD4096-EC40-4740-9004-468D1BAFC9A3}" name="expt_notes">
      <calculatedColumnFormula>IF(LEN(exp_notes)=0,"",exp_notes)</calculatedColumnFormula>
    </tableColumn>
    <tableColumn id="12" xr3:uid="{2FE13B56-1ED7-4086-B940-91993E2B4501}" name="expt_summary">
      <calculatedColumnFormula>IF(LEN(exp_summary)=0,"",exp_summary)</calculatedColumnFormula>
    </tableColumn>
    <tableColumn id="7" xr3:uid="{46F54692-7EB9-4C47-A454-DE67C0C7DE8A}" name="expt_rxns">
      <calculatedColumnFormula>IF(LEN(exp_rxns)=0,"",exp_rxns)</calculatedColumnFormula>
    </tableColumn>
    <tableColumn id="8" xr3:uid="{FE7702DC-D303-43C9-B4DB-2CFBAD430766}" name="pcr_primers">
      <calculatedColumnFormula>IF(LEN(pcr_primers)=0,"",pcr_primers)</calculatedColumnFormula>
    </tableColumn>
    <tableColumn id="11" xr3:uid="{622177FB-F0FE-41FA-AB87-E15E9ECEE0B9}" name="pcr_primersource">
      <calculatedColumnFormula>IF(LEN(pcr_primersource)=0,"",pcr_primersource)</calculatedColumnFormula>
    </tableColumn>
    <tableColumn id="9" xr3:uid="{5C17D014-189E-43E2-A899-4574390B7A58}" name="pcr_targetpanel">
      <calculatedColumnFormula>IF(LEN(pcr_targetpanel)=0,"",pcr_targetpanel)</calculatedColumnFormula>
    </tableColumn>
    <tableColumn id="13" xr3:uid="{4786D324-56A9-420B-A7CB-8083E29E50BD}" name="pcr_enzyme">
      <calculatedColumnFormula>IF(pcr_enzyme=0,"",pcr_enzyme)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BBF945E-5383-4B75-AC55-E268322A374B}" name="tbl_rxn_metadata" displayName="tbl_rxn_metadata" ref="A1:G97" totalsRowShown="0">
  <autoFilter ref="A1:G97" xr:uid="{DBBF945E-5383-4B75-AC55-E268322A374B}"/>
  <tableColumns count="7">
    <tableColumn id="2" xr3:uid="{1282264C-DD99-4BA3-8DB8-0E9363F6BA7C}" name="sample_id" dataDxfId="5">
      <calculatedColumnFormula>IF(LEN(PCR!C3),PCR!C3,"")</calculatedColumnFormula>
    </tableColumn>
    <tableColumn id="3" xr3:uid="{3FFBD26A-1339-451E-AF0C-51A92B0387C9}" name="extraction_id" dataDxfId="4">
      <calculatedColumnFormula>IF(LEN(PCR!D3),PCR!D3,"")</calculatedColumnFormula>
    </tableColumn>
    <tableColumn id="6" xr3:uid="{AE08A273-A276-4DC2-A55C-31491BBF4293}" name="sample_type" dataDxfId="3">
      <calculatedColumnFormula>IF(LEN(PCR!E3),PCR!E3,"")</calculatedColumnFormula>
    </tableColumn>
    <tableColumn id="5" xr3:uid="{5545E98D-0544-4375-81E6-330418C07C1D}" name="expt_id" dataDxfId="2">
      <calculatedColumnFormula>IF(LEN(PCR!F3)=0,"",exp_id)</calculatedColumnFormula>
    </tableColumn>
    <tableColumn id="4" xr3:uid="{EA58F3D6-4DB3-46FB-B1A4-0E7CBCBBBC84}" name="swga_identifier" dataDxfId="1">
      <calculatedColumnFormula>IF(LEN(PCR!F3),PCR!F3,"")</calculatedColumnFormula>
    </tableColumn>
    <tableColumn id="1" xr3:uid="{0E0D5C67-8A41-4FE0-9D6C-4C0D6A331B2E}" name="pcr_identifier" dataDxfId="0">
      <calculatedColumnFormula>IF(LEN(PCR!G3),PCR!G3,"")</calculatedColumnFormula>
    </tableColumn>
    <tableColumn id="9" xr3:uid="{4845F373-7505-41AE-BC4F-278230D9F085}" name="pcr_product_ngul">
      <calculatedColumnFormula>PCR!J3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5826-E783-4004-A618-24FF73D48C76}">
  <sheetPr codeName="Sheet1">
    <tabColor rgb="FF92D050"/>
    <pageSetUpPr fitToPage="1"/>
  </sheetPr>
  <dimension ref="A1:N56"/>
  <sheetViews>
    <sheetView topLeftCell="B1" workbookViewId="0">
      <selection activeCell="D15" sqref="D15:G15"/>
    </sheetView>
  </sheetViews>
  <sheetFormatPr defaultRowHeight="15.75" x14ac:dyDescent="0.25"/>
  <cols>
    <col min="1" max="1" width="27.5" hidden="1" customWidth="1"/>
    <col min="2" max="9" width="9" style="7" customWidth="1"/>
  </cols>
  <sheetData>
    <row r="1" spans="2:14" x14ac:dyDescent="0.25">
      <c r="B1" s="94" t="s">
        <v>161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2:14" ht="15.75" customHeight="1" x14ac:dyDescent="0.25">
      <c r="B2" s="75" t="s">
        <v>135</v>
      </c>
      <c r="C2" s="76"/>
      <c r="D2" s="97"/>
      <c r="E2" s="97"/>
      <c r="F2" s="97"/>
      <c r="G2" s="97"/>
      <c r="H2" s="95" t="s">
        <v>140</v>
      </c>
      <c r="I2" s="95"/>
      <c r="L2" s="91" t="s">
        <v>139</v>
      </c>
      <c r="M2" s="91"/>
    </row>
    <row r="3" spans="2:14" ht="15.75" customHeight="1" x14ac:dyDescent="0.25">
      <c r="B3" s="75" t="s">
        <v>151</v>
      </c>
      <c r="C3" s="76"/>
      <c r="D3" s="98"/>
      <c r="E3" s="98"/>
      <c r="F3" s="98"/>
      <c r="G3" s="98"/>
      <c r="H3" t="s">
        <v>156</v>
      </c>
      <c r="L3" s="89" t="s">
        <v>3</v>
      </c>
      <c r="M3" s="89"/>
    </row>
    <row r="4" spans="2:14" x14ac:dyDescent="0.25">
      <c r="B4" s="75" t="s">
        <v>159</v>
      </c>
      <c r="C4" s="76"/>
      <c r="D4" s="106"/>
      <c r="E4" s="106"/>
      <c r="F4" s="106"/>
      <c r="G4" s="106"/>
      <c r="H4" s="25" t="s">
        <v>155</v>
      </c>
      <c r="L4" s="90" t="s">
        <v>4</v>
      </c>
      <c r="M4" s="90"/>
    </row>
    <row r="5" spans="2:14" x14ac:dyDescent="0.25">
      <c r="B5" s="73" t="s">
        <v>154</v>
      </c>
      <c r="C5" s="96"/>
      <c r="D5" s="99" t="str">
        <f>IF(OR(ISBLANK(D3),ISBLANK(D4)),"",CONCATENATE("PC",VLOOKUP(D3,reference!I3:J8,2,FALSE),D4))</f>
        <v/>
      </c>
      <c r="E5" s="99"/>
      <c r="F5" s="99"/>
      <c r="G5" s="99"/>
      <c r="H5" s="15" t="s">
        <v>165</v>
      </c>
      <c r="L5" s="92" t="s">
        <v>199</v>
      </c>
      <c r="M5" s="92"/>
    </row>
    <row r="6" spans="2:14" ht="15.75" customHeight="1" x14ac:dyDescent="0.25">
      <c r="B6" s="73" t="s">
        <v>136</v>
      </c>
      <c r="C6" s="96"/>
      <c r="D6" s="100" t="str">
        <f>IF(OR(ISBLANK(D2),ISBLANK(D3),LEN(D5)=0),"",CONCATENATE(D2,"_PCR_",D5))</f>
        <v/>
      </c>
      <c r="E6" s="100"/>
      <c r="F6" s="100"/>
      <c r="G6" s="100"/>
      <c r="H6" s="22"/>
      <c r="L6" s="92"/>
      <c r="M6" s="92"/>
    </row>
    <row r="7" spans="2:14" ht="15.75" customHeight="1" x14ac:dyDescent="0.25">
      <c r="B7" s="103" t="s">
        <v>200</v>
      </c>
      <c r="C7" s="103"/>
      <c r="D7" s="70"/>
      <c r="E7" s="70"/>
      <c r="F7" s="70"/>
      <c r="G7" s="70"/>
      <c r="H7" t="s">
        <v>156</v>
      </c>
    </row>
    <row r="8" spans="2:14" ht="15.75" customHeight="1" x14ac:dyDescent="0.25">
      <c r="B8" s="103" t="s">
        <v>201</v>
      </c>
      <c r="C8" s="103"/>
      <c r="D8" s="70"/>
      <c r="E8" s="70"/>
      <c r="F8" s="70"/>
      <c r="G8" s="70"/>
      <c r="H8" t="s">
        <v>202</v>
      </c>
    </row>
    <row r="9" spans="2:14" ht="15.75" customHeight="1" x14ac:dyDescent="0.25">
      <c r="B9" s="104" t="s">
        <v>196</v>
      </c>
      <c r="C9" s="104"/>
      <c r="D9" s="102" t="str">
        <f>IF(OR(LEN(D7)=0, LEN(D8)=0),"",CONCATENATE(D7,"_Batch",D8))</f>
        <v/>
      </c>
      <c r="E9" s="102"/>
      <c r="F9" s="102"/>
      <c r="G9" s="102"/>
      <c r="H9" s="15" t="s">
        <v>206</v>
      </c>
    </row>
    <row r="10" spans="2:14" ht="15.75" customHeight="1" x14ac:dyDescent="0.25">
      <c r="B10" s="104" t="s">
        <v>205</v>
      </c>
      <c r="C10" s="104"/>
      <c r="D10" s="105" t="str">
        <f>IF(OR(LEN(D6)=0,LEN(exp_summary)=0),"",CONCATENATE(D6,"_",exp_summary,".xlsx"))</f>
        <v/>
      </c>
      <c r="E10" s="105"/>
      <c r="F10" s="105"/>
      <c r="G10" s="105"/>
      <c r="H10" s="105"/>
      <c r="I10" s="105"/>
    </row>
    <row r="11" spans="2:14" x14ac:dyDescent="0.25">
      <c r="B11" s="75" t="s">
        <v>150</v>
      </c>
      <c r="C11" s="76"/>
      <c r="D11" s="101"/>
      <c r="E11" s="101"/>
      <c r="F11" s="101"/>
      <c r="G11" s="101"/>
      <c r="H11" t="s">
        <v>156</v>
      </c>
    </row>
    <row r="12" spans="2:14" x14ac:dyDescent="0.25">
      <c r="B12" s="73" t="s">
        <v>166</v>
      </c>
      <c r="C12" s="73"/>
      <c r="D12" s="72" t="str">
        <f>IF(ISBLANK(D11),"",VLOOKUP(D11,tbl_Assays[],2,FALSE))</f>
        <v/>
      </c>
      <c r="E12" s="72"/>
      <c r="F12" s="72"/>
      <c r="G12" s="72"/>
      <c r="H12" s="15" t="s">
        <v>203</v>
      </c>
    </row>
    <row r="13" spans="2:14" x14ac:dyDescent="0.25">
      <c r="B13" s="73" t="s">
        <v>167</v>
      </c>
      <c r="C13" s="73"/>
      <c r="D13" s="72" t="str">
        <f>IF(ISBLANK(D11),"",VLOOKUP(D11,tbl_Assays[],3,FALSE))</f>
        <v/>
      </c>
      <c r="E13" s="72"/>
      <c r="F13" s="72"/>
      <c r="G13" s="72"/>
      <c r="H13" s="15" t="s">
        <v>204</v>
      </c>
    </row>
    <row r="14" spans="2:14" x14ac:dyDescent="0.25">
      <c r="B14" s="75" t="s">
        <v>192</v>
      </c>
      <c r="C14" s="76"/>
      <c r="D14" s="70"/>
      <c r="E14" s="70"/>
      <c r="F14" s="70"/>
      <c r="G14" s="70"/>
      <c r="H14" s="15" t="s">
        <v>193</v>
      </c>
    </row>
    <row r="15" spans="2:14" x14ac:dyDescent="0.25">
      <c r="B15" s="75" t="s">
        <v>265</v>
      </c>
      <c r="C15" s="76"/>
      <c r="D15" s="70"/>
      <c r="E15" s="70"/>
      <c r="F15" s="70"/>
      <c r="G15" s="70"/>
      <c r="H15" t="s">
        <v>156</v>
      </c>
    </row>
    <row r="16" spans="2:14" x14ac:dyDescent="0.25">
      <c r="B16" s="75" t="s">
        <v>137</v>
      </c>
      <c r="C16" s="76"/>
      <c r="D16" s="70"/>
      <c r="E16" s="70"/>
      <c r="F16" s="70"/>
      <c r="G16" s="70"/>
      <c r="H16" s="15"/>
    </row>
    <row r="17" spans="1:14" x14ac:dyDescent="0.25">
      <c r="B17" s="75" t="s">
        <v>190</v>
      </c>
      <c r="C17" s="76"/>
      <c r="D17" s="93"/>
      <c r="E17" s="93"/>
      <c r="F17" s="93"/>
      <c r="G17" s="93"/>
      <c r="H17" s="93"/>
      <c r="I17" s="93"/>
      <c r="J17" s="93"/>
      <c r="K17" s="93"/>
      <c r="L17" s="93"/>
    </row>
    <row r="18" spans="1:14" x14ac:dyDescent="0.25">
      <c r="B18" s="30"/>
      <c r="C18" s="12"/>
      <c r="D18" s="93"/>
      <c r="E18" s="93"/>
      <c r="F18" s="93"/>
      <c r="G18" s="93"/>
      <c r="H18" s="93"/>
      <c r="I18" s="93"/>
      <c r="J18" s="93"/>
      <c r="K18" s="93"/>
      <c r="L18" s="93"/>
    </row>
    <row r="19" spans="1:14" x14ac:dyDescent="0.25">
      <c r="B19" s="8"/>
      <c r="D19" s="9"/>
      <c r="E19" s="8"/>
      <c r="F19" s="8"/>
      <c r="G19" s="8"/>
      <c r="H19"/>
      <c r="I19"/>
      <c r="K19" s="8"/>
    </row>
    <row r="20" spans="1:14" s="54" customFormat="1" x14ac:dyDescent="0.25">
      <c r="B20" s="60" t="s">
        <v>160</v>
      </c>
      <c r="C20" s="61"/>
      <c r="D20" s="62" t="s">
        <v>24</v>
      </c>
      <c r="E20" s="63">
        <v>0.1</v>
      </c>
      <c r="F20" s="64"/>
      <c r="G20" s="64"/>
    </row>
    <row r="21" spans="1:14" ht="16.5" hidden="1" thickBot="1" x14ac:dyDescent="0.3">
      <c r="A21" t="str">
        <f>reference!$E$14</f>
        <v>KAPA HiFi</v>
      </c>
      <c r="B21" s="79" t="s">
        <v>6</v>
      </c>
      <c r="C21" s="79"/>
      <c r="D21" s="79"/>
      <c r="E21" s="80" t="s">
        <v>7</v>
      </c>
      <c r="F21" s="80"/>
      <c r="G21" s="80" t="str">
        <f>CONCATENATE("MM x",exp_rxns, " (µl)")</f>
        <v>MM x (µl)</v>
      </c>
      <c r="H21" s="80"/>
      <c r="I21" s="8"/>
      <c r="K21" s="83" t="s">
        <v>8</v>
      </c>
      <c r="L21" s="83"/>
      <c r="M21" s="65" t="s">
        <v>14</v>
      </c>
      <c r="N21" s="65" t="s">
        <v>10</v>
      </c>
    </row>
    <row r="22" spans="1:14" hidden="1" x14ac:dyDescent="0.25">
      <c r="A22" t="str">
        <f>reference!$E$14</f>
        <v>KAPA HiFi</v>
      </c>
      <c r="B22" s="81" t="s">
        <v>217</v>
      </c>
      <c r="C22" s="81"/>
      <c r="D22" s="81"/>
      <c r="E22" s="78">
        <v>1</v>
      </c>
      <c r="F22" s="78"/>
      <c r="G22" s="82" t="s">
        <v>9</v>
      </c>
      <c r="H22" s="82"/>
      <c r="I22" s="66"/>
      <c r="J22" s="66"/>
      <c r="K22" s="86">
        <v>93</v>
      </c>
      <c r="L22" s="86"/>
      <c r="M22" s="67" t="s">
        <v>15</v>
      </c>
      <c r="N22" s="67"/>
    </row>
    <row r="23" spans="1:14" hidden="1" x14ac:dyDescent="0.25">
      <c r="A23" t="str">
        <f>reference!$E$14</f>
        <v>KAPA HiFi</v>
      </c>
      <c r="B23" s="77" t="s">
        <v>259</v>
      </c>
      <c r="C23" s="77"/>
      <c r="D23" s="77"/>
      <c r="E23" s="78">
        <v>0.3</v>
      </c>
      <c r="F23" s="78"/>
      <c r="G23" s="71">
        <f>SUM(E23*exp_rxns*(1+$E$20))</f>
        <v>0</v>
      </c>
      <c r="H23" s="71"/>
      <c r="I23" s="66"/>
      <c r="J23" s="66"/>
      <c r="K23" s="84">
        <v>98</v>
      </c>
      <c r="L23" s="84"/>
      <c r="M23" s="67" t="s">
        <v>16</v>
      </c>
      <c r="N23" s="85" t="s">
        <v>11</v>
      </c>
    </row>
    <row r="24" spans="1:14" hidden="1" x14ac:dyDescent="0.25">
      <c r="A24" t="str">
        <f>reference!$E$14</f>
        <v>KAPA HiFi</v>
      </c>
      <c r="B24" s="77" t="s">
        <v>254</v>
      </c>
      <c r="C24" s="77"/>
      <c r="D24" s="77"/>
      <c r="E24" s="78">
        <v>2</v>
      </c>
      <c r="F24" s="78"/>
      <c r="G24" s="71">
        <f>IF(E24=0,"",SUM(E24*exp_rxns*(1+$E$20)))</f>
        <v>0</v>
      </c>
      <c r="H24" s="71"/>
      <c r="I24" s="66"/>
      <c r="J24" s="66"/>
      <c r="K24" s="78">
        <v>50</v>
      </c>
      <c r="L24" s="78"/>
      <c r="M24" s="67" t="s">
        <v>17</v>
      </c>
      <c r="N24" s="85"/>
    </row>
    <row r="25" spans="1:14" hidden="1" x14ac:dyDescent="0.25">
      <c r="A25" t="str">
        <f>reference!$E$14</f>
        <v>KAPA HiFi</v>
      </c>
      <c r="B25" s="77" t="s">
        <v>219</v>
      </c>
      <c r="C25" s="77"/>
      <c r="D25" s="77"/>
      <c r="E25" s="78">
        <v>5</v>
      </c>
      <c r="F25" s="78"/>
      <c r="G25" s="71">
        <f>IF(E25=0,"",SUM(E25*exp_rxns*(1+$E$20)))</f>
        <v>0</v>
      </c>
      <c r="H25" s="71"/>
      <c r="I25" s="66"/>
      <c r="J25" s="66"/>
      <c r="K25" s="81">
        <v>60</v>
      </c>
      <c r="L25" s="81"/>
      <c r="M25" s="67" t="s">
        <v>18</v>
      </c>
      <c r="N25" s="85"/>
    </row>
    <row r="26" spans="1:14" hidden="1" x14ac:dyDescent="0.25">
      <c r="A26" t="str">
        <f>reference!$E$14</f>
        <v>KAPA HiFi</v>
      </c>
      <c r="B26" s="77" t="s">
        <v>12</v>
      </c>
      <c r="C26" s="77"/>
      <c r="D26" s="77"/>
      <c r="E26" s="78">
        <v>1.5</v>
      </c>
      <c r="F26" s="78"/>
      <c r="G26" s="71">
        <f>IF(E26=0,"",SUM(E26*exp_rxns*(1+$E$20)))</f>
        <v>0</v>
      </c>
      <c r="H26" s="71"/>
      <c r="I26" s="66"/>
      <c r="J26" s="66"/>
      <c r="K26" s="78">
        <v>60</v>
      </c>
      <c r="L26" s="78"/>
      <c r="M26" s="67" t="s">
        <v>19</v>
      </c>
      <c r="N26" s="67"/>
    </row>
    <row r="27" spans="1:14" hidden="1" x14ac:dyDescent="0.25">
      <c r="A27" t="str">
        <f>reference!$E$14</f>
        <v>KAPA HiFi</v>
      </c>
      <c r="B27" s="77" t="s">
        <v>13</v>
      </c>
      <c r="C27" s="77"/>
      <c r="D27" s="77"/>
      <c r="E27" s="77">
        <v>15.2</v>
      </c>
      <c r="F27" s="77"/>
      <c r="G27" s="71">
        <f>SUM(E27*exp_rxns*(1+$E$20))</f>
        <v>0</v>
      </c>
      <c r="H27" s="71"/>
      <c r="I27" s="8"/>
      <c r="K27" s="78"/>
      <c r="L27" s="78"/>
    </row>
    <row r="28" spans="1:14" hidden="1" x14ac:dyDescent="0.25">
      <c r="A28" t="str">
        <f>reference!$E$14</f>
        <v>KAPA HiFi</v>
      </c>
      <c r="E28" s="74">
        <f>SUM(E22:E27)</f>
        <v>25</v>
      </c>
      <c r="F28" s="74"/>
      <c r="G28" s="69" t="str">
        <f>CONCATENATE("Add ",SUM(E23:E27)," µl of MM to each well")</f>
        <v>Add 24 µl of MM to each well</v>
      </c>
      <c r="H28" s="67"/>
      <c r="I28" s="8"/>
    </row>
    <row r="29" spans="1:14" ht="16.5" hidden="1" customHeight="1" thickBot="1" x14ac:dyDescent="0.3">
      <c r="A29" t="str">
        <f>reference!$E$15</f>
        <v>KAPA HiFi ReadyMix</v>
      </c>
      <c r="B29" s="79" t="s">
        <v>6</v>
      </c>
      <c r="C29" s="79"/>
      <c r="D29" s="79"/>
      <c r="E29" s="80" t="s">
        <v>7</v>
      </c>
      <c r="F29" s="80"/>
      <c r="G29" s="80" t="str">
        <f>CONCATENATE("MM x",exp_rxns, " (µl)")</f>
        <v>MM x (µl)</v>
      </c>
      <c r="H29" s="80"/>
      <c r="I29" s="8"/>
      <c r="K29" s="83" t="s">
        <v>8</v>
      </c>
      <c r="L29" s="83"/>
      <c r="M29" s="65" t="s">
        <v>14</v>
      </c>
      <c r="N29" s="65" t="s">
        <v>10</v>
      </c>
    </row>
    <row r="30" spans="1:14" ht="15.75" hidden="1" customHeight="1" x14ac:dyDescent="0.25">
      <c r="A30" t="str">
        <f>reference!$E$15</f>
        <v>KAPA HiFi ReadyMix</v>
      </c>
      <c r="B30" s="81" t="s">
        <v>217</v>
      </c>
      <c r="C30" s="81"/>
      <c r="D30" s="81"/>
      <c r="E30" s="78">
        <v>1</v>
      </c>
      <c r="F30" s="78"/>
      <c r="G30" s="82" t="s">
        <v>9</v>
      </c>
      <c r="H30" s="82"/>
      <c r="I30" s="66"/>
      <c r="J30" s="66"/>
      <c r="K30" s="86">
        <v>93</v>
      </c>
      <c r="L30" s="86"/>
      <c r="M30" s="67" t="s">
        <v>15</v>
      </c>
      <c r="N30" s="67"/>
    </row>
    <row r="31" spans="1:14" hidden="1" x14ac:dyDescent="0.25">
      <c r="A31" t="str">
        <f>reference!$E$15</f>
        <v>KAPA HiFi ReadyMix</v>
      </c>
      <c r="B31" s="77" t="s">
        <v>264</v>
      </c>
      <c r="C31" s="77"/>
      <c r="D31" s="77"/>
      <c r="E31" s="78">
        <v>12.5</v>
      </c>
      <c r="F31" s="78"/>
      <c r="G31" s="71">
        <f>SUM(E31*exp_rxns*(1+$E$20))</f>
        <v>0</v>
      </c>
      <c r="H31" s="71"/>
      <c r="I31" s="66"/>
      <c r="J31" s="66"/>
      <c r="K31" s="84">
        <v>98</v>
      </c>
      <c r="L31" s="84"/>
      <c r="M31" s="67" t="s">
        <v>16</v>
      </c>
      <c r="N31" s="85" t="s">
        <v>11</v>
      </c>
    </row>
    <row r="32" spans="1:14" hidden="1" x14ac:dyDescent="0.25">
      <c r="A32" t="str">
        <f>reference!$E$15</f>
        <v>KAPA HiFi ReadyMix</v>
      </c>
      <c r="B32" s="77" t="s">
        <v>12</v>
      </c>
      <c r="C32" s="77"/>
      <c r="D32" s="77"/>
      <c r="E32" s="78">
        <v>1.5</v>
      </c>
      <c r="F32" s="78"/>
      <c r="G32" s="71">
        <f>IF(E32=0,"",SUM(E32*exp_rxns*(1+$E$20)))</f>
        <v>0</v>
      </c>
      <c r="H32" s="71"/>
      <c r="I32" s="66"/>
      <c r="J32" s="66"/>
      <c r="K32" s="78">
        <v>50</v>
      </c>
      <c r="L32" s="78"/>
      <c r="M32" s="67" t="s">
        <v>17</v>
      </c>
      <c r="N32" s="85"/>
    </row>
    <row r="33" spans="1:14" hidden="1" x14ac:dyDescent="0.25">
      <c r="A33" t="str">
        <f>reference!$E$15</f>
        <v>KAPA HiFi ReadyMix</v>
      </c>
      <c r="B33" s="77" t="s">
        <v>13</v>
      </c>
      <c r="C33" s="77"/>
      <c r="D33" s="77"/>
      <c r="E33" s="77">
        <f>25-SUM(E30:F32)</f>
        <v>10</v>
      </c>
      <c r="F33" s="77"/>
      <c r="G33" s="71">
        <f>SUM(E33*exp_rxns*(1+$E$20))</f>
        <v>0</v>
      </c>
      <c r="H33" s="71"/>
      <c r="I33" s="66"/>
      <c r="J33" s="66"/>
      <c r="K33" s="81">
        <v>60</v>
      </c>
      <c r="L33" s="81"/>
      <c r="M33" s="67" t="s">
        <v>18</v>
      </c>
      <c r="N33" s="85"/>
    </row>
    <row r="34" spans="1:14" ht="15.75" hidden="1" customHeight="1" x14ac:dyDescent="0.25">
      <c r="A34" t="str">
        <f>reference!$E$15</f>
        <v>KAPA HiFi ReadyMix</v>
      </c>
      <c r="E34" s="74">
        <f>SUM(E30:F33)</f>
        <v>25</v>
      </c>
      <c r="F34" s="74"/>
      <c r="G34" s="69" t="str">
        <f>CONCATENATE("Add ",SUM(E31:E33)," µl of MM to each well")</f>
        <v>Add 24 µl of MM to each well</v>
      </c>
      <c r="H34" s="67"/>
      <c r="I34" s="66"/>
      <c r="J34" s="66"/>
      <c r="K34" s="78">
        <v>60</v>
      </c>
      <c r="L34" s="78"/>
      <c r="M34" s="67" t="s">
        <v>19</v>
      </c>
      <c r="N34" s="67"/>
    </row>
    <row r="35" spans="1:14" ht="16.5" thickBot="1" x14ac:dyDescent="0.3">
      <c r="A35" t="str">
        <f>reference!$E$16</f>
        <v>Q5</v>
      </c>
      <c r="B35" s="79" t="s">
        <v>6</v>
      </c>
      <c r="C35" s="79"/>
      <c r="D35" s="79"/>
      <c r="E35" s="80" t="s">
        <v>7</v>
      </c>
      <c r="F35" s="80"/>
      <c r="G35" s="80" t="str">
        <f>CONCATENATE("MM x",exp_rxns, " (µl)")</f>
        <v>MM x (µl)</v>
      </c>
      <c r="H35" s="80"/>
      <c r="I35" s="8"/>
      <c r="K35" s="83" t="s">
        <v>8</v>
      </c>
      <c r="L35" s="83"/>
      <c r="M35" s="65" t="s">
        <v>14</v>
      </c>
      <c r="N35" s="65" t="s">
        <v>10</v>
      </c>
    </row>
    <row r="36" spans="1:14" x14ac:dyDescent="0.25">
      <c r="A36" t="str">
        <f>reference!$E$16</f>
        <v>Q5</v>
      </c>
      <c r="B36" s="81" t="s">
        <v>217</v>
      </c>
      <c r="C36" s="81"/>
      <c r="D36" s="81"/>
      <c r="E36" s="78">
        <v>8</v>
      </c>
      <c r="F36" s="78"/>
      <c r="G36" s="82" t="s">
        <v>9</v>
      </c>
      <c r="H36" s="82"/>
      <c r="I36" s="8"/>
      <c r="K36" s="86">
        <v>98</v>
      </c>
      <c r="L36" s="86"/>
      <c r="M36" s="67" t="s">
        <v>15</v>
      </c>
      <c r="N36" s="67"/>
    </row>
    <row r="37" spans="1:14" x14ac:dyDescent="0.25">
      <c r="A37" t="str">
        <f>reference!$E$16</f>
        <v>Q5</v>
      </c>
      <c r="B37" s="77" t="s">
        <v>218</v>
      </c>
      <c r="C37" s="77"/>
      <c r="D37" s="77"/>
      <c r="E37" s="78">
        <v>14.5</v>
      </c>
      <c r="F37" s="78"/>
      <c r="G37" s="71">
        <f>SUM(E37*exp_rxns*(1+$E$20))</f>
        <v>0</v>
      </c>
      <c r="H37" s="71"/>
      <c r="I37" s="8"/>
      <c r="K37" s="84">
        <v>98</v>
      </c>
      <c r="L37" s="84"/>
      <c r="M37" s="67" t="s">
        <v>261</v>
      </c>
      <c r="N37" s="85" t="s">
        <v>11</v>
      </c>
    </row>
    <row r="38" spans="1:14" x14ac:dyDescent="0.25">
      <c r="A38" t="str">
        <f>reference!$E$16</f>
        <v>Q5</v>
      </c>
      <c r="B38" s="77" t="s">
        <v>12</v>
      </c>
      <c r="C38" s="77"/>
      <c r="D38" s="77"/>
      <c r="E38" s="78">
        <v>2.5</v>
      </c>
      <c r="F38" s="78"/>
      <c r="G38" s="71">
        <f>IF(E38=0,"",SUM(E38*exp_rxns*(1+$E$20)))</f>
        <v>0</v>
      </c>
      <c r="H38" s="71"/>
      <c r="I38" s="8"/>
      <c r="K38" s="78">
        <v>98</v>
      </c>
      <c r="L38" s="78"/>
      <c r="M38" s="67" t="s">
        <v>262</v>
      </c>
      <c r="N38" s="85"/>
    </row>
    <row r="39" spans="1:14" x14ac:dyDescent="0.25">
      <c r="A39" t="str">
        <f>reference!$E$16</f>
        <v>Q5</v>
      </c>
      <c r="B39" s="77" t="s">
        <v>13</v>
      </c>
      <c r="C39" s="77"/>
      <c r="D39" s="77"/>
      <c r="E39" s="77">
        <f>SUM(25-SUM(E36:F38))</f>
        <v>0</v>
      </c>
      <c r="F39" s="77"/>
      <c r="G39" s="71">
        <f>SUM(E39*exp_rxns*(1+$E$20))</f>
        <v>0</v>
      </c>
      <c r="H39" s="71"/>
      <c r="I39" s="8"/>
      <c r="K39" s="81">
        <v>64</v>
      </c>
      <c r="L39" s="81"/>
      <c r="M39" s="67" t="s">
        <v>15</v>
      </c>
      <c r="N39" s="85"/>
    </row>
    <row r="40" spans="1:14" x14ac:dyDescent="0.25">
      <c r="A40" t="str">
        <f>reference!$E$16</f>
        <v>Q5</v>
      </c>
      <c r="E40" s="74">
        <f>SUM(E36:E39)</f>
        <v>25</v>
      </c>
      <c r="F40" s="74"/>
      <c r="G40" s="69" t="str">
        <f>CONCATENATE("Add ",SUM(E37:E39)," µl of MM to each well")</f>
        <v>Add 17 µl of MM to each well</v>
      </c>
      <c r="H40" s="67"/>
      <c r="I40" s="8"/>
      <c r="K40" s="78">
        <v>64</v>
      </c>
      <c r="L40" s="78"/>
      <c r="M40" s="67" t="s">
        <v>19</v>
      </c>
      <c r="N40" s="67"/>
    </row>
    <row r="41" spans="1:14" x14ac:dyDescent="0.25">
      <c r="E41" s="68"/>
      <c r="F41" s="68"/>
      <c r="G41" s="69"/>
      <c r="H41" s="67"/>
      <c r="I41" s="8"/>
    </row>
    <row r="42" spans="1:14" ht="15.75" customHeight="1" x14ac:dyDescent="0.25">
      <c r="B42" s="10" t="s">
        <v>162</v>
      </c>
      <c r="C42"/>
      <c r="D42"/>
      <c r="E42"/>
      <c r="F42"/>
      <c r="G42"/>
      <c r="H42"/>
      <c r="I42"/>
      <c r="L42" s="87" t="s">
        <v>163</v>
      </c>
      <c r="M42" s="87"/>
      <c r="N42" s="87"/>
    </row>
    <row r="43" spans="1:14" ht="15.75" customHeight="1" x14ac:dyDescent="0.25">
      <c r="B43" s="95" t="s">
        <v>25</v>
      </c>
      <c r="C43" s="95"/>
      <c r="D43" s="95"/>
      <c r="E43" s="95"/>
      <c r="F43" s="95"/>
      <c r="G43" s="95"/>
      <c r="H43" s="95"/>
      <c r="I43" s="8"/>
    </row>
    <row r="44" spans="1:14" ht="15.75" customHeight="1" x14ac:dyDescent="0.35">
      <c r="B44" s="15" t="s">
        <v>138</v>
      </c>
      <c r="C44" s="15"/>
      <c r="D44" s="15"/>
      <c r="E44" s="15"/>
      <c r="F44" s="15"/>
      <c r="G44" s="15"/>
      <c r="H44" s="15"/>
      <c r="I44" s="8"/>
      <c r="L44" s="88" t="s">
        <v>164</v>
      </c>
      <c r="M44" s="88"/>
      <c r="N44" s="88"/>
    </row>
    <row r="45" spans="1:14" ht="15.75" customHeight="1" x14ac:dyDescent="0.25">
      <c r="B45" s="8"/>
      <c r="C45" s="8"/>
      <c r="D45" s="8"/>
      <c r="E45" s="8"/>
      <c r="F45" s="8"/>
      <c r="G45" s="8"/>
      <c r="H45" s="8"/>
      <c r="I45" s="8"/>
    </row>
    <row r="46" spans="1:14" ht="15.75" customHeight="1" x14ac:dyDescent="0.25">
      <c r="B46" s="16" t="s">
        <v>23</v>
      </c>
      <c r="C46"/>
      <c r="D46"/>
      <c r="E46"/>
      <c r="F46"/>
      <c r="G46"/>
      <c r="H46"/>
      <c r="I46"/>
    </row>
    <row r="47" spans="1:14" ht="15.75" customHeight="1" x14ac:dyDescent="0.25">
      <c r="B47"/>
      <c r="C47" s="27">
        <v>1</v>
      </c>
      <c r="D47" s="27">
        <v>2</v>
      </c>
      <c r="E47" s="27">
        <v>3</v>
      </c>
      <c r="F47" s="27">
        <v>4</v>
      </c>
      <c r="G47" s="27">
        <v>5</v>
      </c>
      <c r="H47" s="27">
        <v>6</v>
      </c>
      <c r="I47" s="27">
        <v>7</v>
      </c>
      <c r="J47" s="27">
        <v>8</v>
      </c>
      <c r="K47" s="27">
        <v>9</v>
      </c>
      <c r="L47" s="27">
        <v>10</v>
      </c>
      <c r="M47" s="27">
        <v>11</v>
      </c>
      <c r="N47" s="27">
        <v>12</v>
      </c>
    </row>
    <row r="48" spans="1:14" ht="15.75" customHeight="1" x14ac:dyDescent="0.25">
      <c r="B48" s="28" t="s">
        <v>27</v>
      </c>
      <c r="C48" s="26" t="str">
        <f>IF(ISBLANK(PCR!D3), "",PCR!D3)</f>
        <v/>
      </c>
      <c r="D48" s="26" t="str">
        <f>IF(ISBLANK(PCR!D11), "",PCR!D11)</f>
        <v/>
      </c>
      <c r="E48" s="26" t="str">
        <f>IF(ISBLANK(PCR!D19), "",PCR!D19)</f>
        <v/>
      </c>
      <c r="F48" s="26" t="str">
        <f>IF(ISBLANK(PCR!D27), "",PCR!D27)</f>
        <v/>
      </c>
      <c r="G48" s="26" t="str">
        <f>IF(ISBLANK(PCR!D35), "",PCR!D35)</f>
        <v/>
      </c>
      <c r="H48" s="26" t="str">
        <f>IF(ISBLANK(PCR!D43), "",PCR!D43)</f>
        <v/>
      </c>
      <c r="I48" s="26" t="str">
        <f>IF(ISBLANK(PCR!D51), "",PCR!D51)</f>
        <v/>
      </c>
      <c r="J48" s="26" t="str">
        <f>IF(ISBLANK(PCR!D59), "",PCR!D59)</f>
        <v/>
      </c>
      <c r="K48" s="26" t="str">
        <f>IF(ISBLANK(PCR!D67), "",PCR!D67)</f>
        <v/>
      </c>
      <c r="L48" s="26" t="str">
        <f>IF(ISBLANK(PCR!D75), "",PCR!D75)</f>
        <v/>
      </c>
      <c r="M48" s="26" t="str">
        <f>IF(ISBLANK(PCR!D83), "",PCR!D83)</f>
        <v/>
      </c>
      <c r="N48" s="26" t="str">
        <f>IF(ISBLANK(PCR!D91), "",PCR!D91)</f>
        <v/>
      </c>
    </row>
    <row r="49" spans="2:14" ht="15.75" customHeight="1" x14ac:dyDescent="0.25">
      <c r="B49" s="28" t="s">
        <v>28</v>
      </c>
      <c r="C49" s="26" t="str">
        <f>IF(ISBLANK(PCR!D4), "",PCR!D4)</f>
        <v/>
      </c>
      <c r="D49" s="26" t="str">
        <f>IF(ISBLANK(PCR!D12), "",PCR!D12)</f>
        <v/>
      </c>
      <c r="E49" s="26" t="str">
        <f>IF(ISBLANK(PCR!D20), "",PCR!D20)</f>
        <v/>
      </c>
      <c r="F49" s="26" t="str">
        <f>IF(ISBLANK(PCR!D28), "",PCR!D28)</f>
        <v/>
      </c>
      <c r="G49" s="26" t="str">
        <f>IF(ISBLANK(PCR!D36), "",PCR!D36)</f>
        <v/>
      </c>
      <c r="H49" s="26" t="str">
        <f>IF(ISBLANK(PCR!D44), "",PCR!D44)</f>
        <v/>
      </c>
      <c r="I49" s="26" t="str">
        <f>IF(ISBLANK(PCR!D52), "",PCR!D52)</f>
        <v/>
      </c>
      <c r="J49" s="26" t="str">
        <f>IF(ISBLANK(PCR!D60), "",PCR!D60)</f>
        <v/>
      </c>
      <c r="K49" s="26" t="str">
        <f>IF(ISBLANK(PCR!D68), "",PCR!D68)</f>
        <v/>
      </c>
      <c r="L49" s="26" t="str">
        <f>IF(ISBLANK(PCR!D76), "",PCR!D76)</f>
        <v/>
      </c>
      <c r="M49" s="26" t="str">
        <f>IF(ISBLANK(PCR!D84), "",PCR!D84)</f>
        <v/>
      </c>
      <c r="N49" s="26" t="str">
        <f>IF(ISBLANK(PCR!D92), "",PCR!D92)</f>
        <v/>
      </c>
    </row>
    <row r="50" spans="2:14" ht="15.75" customHeight="1" x14ac:dyDescent="0.25">
      <c r="B50" s="28" t="s">
        <v>29</v>
      </c>
      <c r="C50" s="26" t="str">
        <f>IF(ISBLANK(PCR!D5), "",PCR!D5)</f>
        <v/>
      </c>
      <c r="D50" s="26" t="str">
        <f>IF(ISBLANK(PCR!D13), "",PCR!D13)</f>
        <v/>
      </c>
      <c r="E50" s="26" t="str">
        <f>IF(ISBLANK(PCR!D21), "",PCR!D21)</f>
        <v/>
      </c>
      <c r="F50" s="26" t="str">
        <f>IF(ISBLANK(PCR!D29), "",PCR!D29)</f>
        <v/>
      </c>
      <c r="G50" s="26" t="str">
        <f>IF(ISBLANK(PCR!D37), "",PCR!D37)</f>
        <v/>
      </c>
      <c r="H50" s="26" t="str">
        <f>IF(ISBLANK(PCR!D45), "",PCR!D45)</f>
        <v/>
      </c>
      <c r="I50" s="26" t="str">
        <f>IF(ISBLANK(PCR!D53), "",PCR!D53)</f>
        <v/>
      </c>
      <c r="J50" s="26" t="str">
        <f>IF(ISBLANK(PCR!D61), "",PCR!D61)</f>
        <v/>
      </c>
      <c r="K50" s="26" t="str">
        <f>IF(ISBLANK(PCR!D69), "",PCR!D69)</f>
        <v/>
      </c>
      <c r="L50" s="26" t="str">
        <f>IF(ISBLANK(PCR!D77), "",PCR!D77)</f>
        <v/>
      </c>
      <c r="M50" s="26" t="str">
        <f>IF(ISBLANK(PCR!D85), "",PCR!D85)</f>
        <v/>
      </c>
      <c r="N50" s="26" t="str">
        <f>IF(ISBLANK(PCR!D93), "",PCR!D93)</f>
        <v/>
      </c>
    </row>
    <row r="51" spans="2:14" ht="15.75" customHeight="1" x14ac:dyDescent="0.25">
      <c r="B51" s="28" t="s">
        <v>30</v>
      </c>
      <c r="C51" s="26" t="str">
        <f>IF(ISBLANK(PCR!D6), "",PCR!D6)</f>
        <v/>
      </c>
      <c r="D51" s="26" t="str">
        <f>IF(ISBLANK(PCR!D14), "",PCR!D14)</f>
        <v/>
      </c>
      <c r="E51" s="26" t="str">
        <f>IF(ISBLANK(PCR!D22), "",PCR!D22)</f>
        <v/>
      </c>
      <c r="F51" s="26" t="str">
        <f>IF(ISBLANK(PCR!D30), "",PCR!D30)</f>
        <v/>
      </c>
      <c r="G51" s="26" t="str">
        <f>IF(ISBLANK(PCR!D38), "",PCR!D38)</f>
        <v/>
      </c>
      <c r="H51" s="26" t="str">
        <f>IF(ISBLANK(PCR!D46), "",PCR!D46)</f>
        <v/>
      </c>
      <c r="I51" s="26" t="str">
        <f>IF(ISBLANK(PCR!D54), "",PCR!D54)</f>
        <v/>
      </c>
      <c r="J51" s="26" t="str">
        <f>IF(ISBLANK(PCR!D62), "",PCR!D62)</f>
        <v/>
      </c>
      <c r="K51" s="26" t="str">
        <f>IF(ISBLANK(PCR!D70), "",PCR!D70)</f>
        <v/>
      </c>
      <c r="L51" s="26" t="str">
        <f>IF(ISBLANK(PCR!D78), "",PCR!D78)</f>
        <v/>
      </c>
      <c r="M51" s="26" t="str">
        <f>IF(ISBLANK(PCR!D86), "",PCR!D86)</f>
        <v/>
      </c>
      <c r="N51" s="26" t="str">
        <f>IF(ISBLANK(PCR!D94), "",PCR!D94)</f>
        <v/>
      </c>
    </row>
    <row r="52" spans="2:14" ht="15.75" customHeight="1" x14ac:dyDescent="0.25">
      <c r="B52" s="28" t="s">
        <v>31</v>
      </c>
      <c r="C52" s="26" t="str">
        <f>IF(ISBLANK(PCR!D7), "",PCR!D7)</f>
        <v/>
      </c>
      <c r="D52" s="26" t="str">
        <f>IF(ISBLANK(PCR!D15), "",PCR!D15)</f>
        <v/>
      </c>
      <c r="E52" s="26" t="str">
        <f>IF(ISBLANK(PCR!D23), "",PCR!D23)</f>
        <v/>
      </c>
      <c r="F52" s="26" t="str">
        <f>IF(ISBLANK(PCR!D31), "",PCR!D31)</f>
        <v/>
      </c>
      <c r="G52" s="26" t="str">
        <f>IF(ISBLANK(PCR!D39), "",PCR!D39)</f>
        <v/>
      </c>
      <c r="H52" s="26" t="str">
        <f>IF(ISBLANK(PCR!D47), "",PCR!D47)</f>
        <v/>
      </c>
      <c r="I52" s="26" t="str">
        <f>IF(ISBLANK(PCR!D55), "",PCR!D55)</f>
        <v/>
      </c>
      <c r="J52" s="26" t="str">
        <f>IF(ISBLANK(PCR!D63), "",PCR!D63)</f>
        <v/>
      </c>
      <c r="K52" s="26" t="str">
        <f>IF(ISBLANK(PCR!D71), "",PCR!D71)</f>
        <v/>
      </c>
      <c r="L52" s="26" t="str">
        <f>IF(ISBLANK(PCR!D79), "",PCR!D79)</f>
        <v/>
      </c>
      <c r="M52" s="26" t="str">
        <f>IF(ISBLANK(PCR!D87), "",PCR!D87)</f>
        <v/>
      </c>
      <c r="N52" s="26" t="str">
        <f>IF(ISBLANK(PCR!D95), "",PCR!D95)</f>
        <v/>
      </c>
    </row>
    <row r="53" spans="2:14" ht="15.75" customHeight="1" x14ac:dyDescent="0.25">
      <c r="B53" s="28" t="s">
        <v>32</v>
      </c>
      <c r="C53" s="26" t="str">
        <f>IF(ISBLANK(PCR!D8), "",PCR!D8)</f>
        <v/>
      </c>
      <c r="D53" s="26" t="str">
        <f>IF(ISBLANK(PCR!D16), "",PCR!D16)</f>
        <v/>
      </c>
      <c r="E53" s="26" t="str">
        <f>IF(ISBLANK(PCR!D24), "",PCR!D24)</f>
        <v/>
      </c>
      <c r="F53" s="26" t="str">
        <f>IF(ISBLANK(PCR!D32), "",PCR!D32)</f>
        <v/>
      </c>
      <c r="G53" s="26" t="str">
        <f>IF(ISBLANK(PCR!D40), "",PCR!D40)</f>
        <v/>
      </c>
      <c r="H53" s="26" t="str">
        <f>IF(ISBLANK(PCR!D48), "",PCR!D48)</f>
        <v/>
      </c>
      <c r="I53" s="26" t="str">
        <f>IF(ISBLANK(PCR!D56), "",PCR!D56)</f>
        <v/>
      </c>
      <c r="J53" s="26" t="str">
        <f>IF(ISBLANK(PCR!D64), "",PCR!D64)</f>
        <v/>
      </c>
      <c r="K53" s="26" t="str">
        <f>IF(ISBLANK(PCR!D72), "",PCR!D72)</f>
        <v/>
      </c>
      <c r="L53" s="26" t="str">
        <f>IF(ISBLANK(PCR!D80), "",PCR!D80)</f>
        <v/>
      </c>
      <c r="M53" s="26" t="str">
        <f>IF(ISBLANK(PCR!D88), "",PCR!D88)</f>
        <v/>
      </c>
      <c r="N53" s="26" t="str">
        <f>IF(ISBLANK(PCR!D96), "",PCR!D96)</f>
        <v/>
      </c>
    </row>
    <row r="54" spans="2:14" ht="15.75" customHeight="1" x14ac:dyDescent="0.25">
      <c r="B54" s="28" t="s">
        <v>33</v>
      </c>
      <c r="C54" s="26" t="str">
        <f>IF(ISBLANK(PCR!D9), "",PCR!D9)</f>
        <v/>
      </c>
      <c r="D54" s="26" t="str">
        <f>IF(ISBLANK(PCR!D17), "",PCR!D17)</f>
        <v/>
      </c>
      <c r="E54" s="26" t="str">
        <f>IF(ISBLANK(PCR!D25), "",PCR!D25)</f>
        <v/>
      </c>
      <c r="F54" s="26" t="str">
        <f>IF(ISBLANK(PCR!D33), "",PCR!D33)</f>
        <v/>
      </c>
      <c r="G54" s="26" t="str">
        <f>IF(ISBLANK(PCR!D41), "",PCR!D41)</f>
        <v/>
      </c>
      <c r="H54" s="26" t="str">
        <f>IF(ISBLANK(PCR!D49), "",PCR!D49)</f>
        <v/>
      </c>
      <c r="I54" s="26" t="str">
        <f>IF(ISBLANK(PCR!D57), "",PCR!D57)</f>
        <v/>
      </c>
      <c r="J54" s="26" t="str">
        <f>IF(ISBLANK(PCR!D65), "",PCR!D65)</f>
        <v/>
      </c>
      <c r="K54" s="26" t="str">
        <f>IF(ISBLANK(PCR!D73), "",PCR!D73)</f>
        <v/>
      </c>
      <c r="L54" s="26" t="str">
        <f>IF(ISBLANK(PCR!D81), "",PCR!D81)</f>
        <v/>
      </c>
      <c r="M54" s="26" t="str">
        <f>IF(ISBLANK(PCR!D89), "",PCR!D89)</f>
        <v/>
      </c>
      <c r="N54" s="26" t="str">
        <f>IF(ISBLANK(PCR!D97), "",PCR!D97)</f>
        <v/>
      </c>
    </row>
    <row r="55" spans="2:14" ht="15.75" customHeight="1" x14ac:dyDescent="0.25">
      <c r="B55" s="28" t="s">
        <v>34</v>
      </c>
      <c r="C55" s="26" t="str">
        <f>IF(ISBLANK(PCR!D10), "",PCR!D10)</f>
        <v/>
      </c>
      <c r="D55" s="26" t="str">
        <f>IF(ISBLANK(PCR!D18), "",PCR!D18)</f>
        <v/>
      </c>
      <c r="E55" s="26" t="str">
        <f>IF(ISBLANK(PCR!D26), "",PCR!D26)</f>
        <v/>
      </c>
      <c r="F55" s="26" t="str">
        <f>IF(ISBLANK(PCR!D34), "",PCR!D34)</f>
        <v/>
      </c>
      <c r="G55" s="26" t="str">
        <f>IF(ISBLANK(PCR!D42), "",PCR!D42)</f>
        <v/>
      </c>
      <c r="H55" s="26" t="str">
        <f>IF(ISBLANK(PCR!D50), "",PCR!D50)</f>
        <v/>
      </c>
      <c r="I55" s="26" t="str">
        <f>IF(ISBLANK(PCR!D58), "",PCR!D58)</f>
        <v/>
      </c>
      <c r="J55" s="26" t="str">
        <f>IF(ISBLANK(PCR!D66), "",PCR!D66)</f>
        <v/>
      </c>
      <c r="K55" s="26" t="str">
        <f>IF(ISBLANK(PCR!D74), "",PCR!D74)</f>
        <v/>
      </c>
      <c r="L55" s="26" t="str">
        <f>IF(ISBLANK(PCR!D82), "",PCR!D82)</f>
        <v/>
      </c>
      <c r="M55" s="26" t="str">
        <f>IF(ISBLANK(PCR!D90), "",PCR!D90)</f>
        <v/>
      </c>
      <c r="N55" s="26" t="str">
        <f>IF(ISBLANK(PCR!D98), "",PCR!D98)</f>
        <v/>
      </c>
    </row>
    <row r="56" spans="2:14" ht="15.75" customHeight="1" x14ac:dyDescent="0.25">
      <c r="B56" s="8"/>
    </row>
  </sheetData>
  <sheetProtection sheet="1" objects="1" scenarios="1"/>
  <mergeCells count="117">
    <mergeCell ref="E27:F27"/>
    <mergeCell ref="E25:F25"/>
    <mergeCell ref="B43:H43"/>
    <mergeCell ref="B2:C2"/>
    <mergeCell ref="B11:C11"/>
    <mergeCell ref="B5:C5"/>
    <mergeCell ref="B16:C16"/>
    <mergeCell ref="B12:C12"/>
    <mergeCell ref="B24:D24"/>
    <mergeCell ref="B25:D25"/>
    <mergeCell ref="B4:C4"/>
    <mergeCell ref="D4:G4"/>
    <mergeCell ref="G21:H21"/>
    <mergeCell ref="B26:D26"/>
    <mergeCell ref="B27:D27"/>
    <mergeCell ref="B22:D22"/>
    <mergeCell ref="B23:D23"/>
    <mergeCell ref="D8:G8"/>
    <mergeCell ref="G23:H23"/>
    <mergeCell ref="G22:H22"/>
    <mergeCell ref="E22:F22"/>
    <mergeCell ref="E23:F23"/>
    <mergeCell ref="G25:H25"/>
    <mergeCell ref="G24:H24"/>
    <mergeCell ref="E26:F26"/>
    <mergeCell ref="B21:D21"/>
    <mergeCell ref="B17:C17"/>
    <mergeCell ref="D17:L18"/>
    <mergeCell ref="B1:N1"/>
    <mergeCell ref="H2:I2"/>
    <mergeCell ref="B3:C3"/>
    <mergeCell ref="B6:C6"/>
    <mergeCell ref="D2:G2"/>
    <mergeCell ref="D3:G3"/>
    <mergeCell ref="D5:G5"/>
    <mergeCell ref="D6:G6"/>
    <mergeCell ref="D11:G11"/>
    <mergeCell ref="D9:G9"/>
    <mergeCell ref="B7:C7"/>
    <mergeCell ref="D7:G7"/>
    <mergeCell ref="B8:C8"/>
    <mergeCell ref="B9:C9"/>
    <mergeCell ref="B10:C10"/>
    <mergeCell ref="D10:I10"/>
    <mergeCell ref="D16:G16"/>
    <mergeCell ref="E39:F39"/>
    <mergeCell ref="L42:N42"/>
    <mergeCell ref="L44:N44"/>
    <mergeCell ref="L3:M3"/>
    <mergeCell ref="L4:M4"/>
    <mergeCell ref="L2:M2"/>
    <mergeCell ref="K22:L22"/>
    <mergeCell ref="K23:L23"/>
    <mergeCell ref="K24:L24"/>
    <mergeCell ref="K25:L25"/>
    <mergeCell ref="K26:L26"/>
    <mergeCell ref="K27:L27"/>
    <mergeCell ref="L5:M6"/>
    <mergeCell ref="N23:N25"/>
    <mergeCell ref="K35:L35"/>
    <mergeCell ref="K36:L36"/>
    <mergeCell ref="K37:L37"/>
    <mergeCell ref="K40:L40"/>
    <mergeCell ref="K34:L34"/>
    <mergeCell ref="N37:N39"/>
    <mergeCell ref="K38:L38"/>
    <mergeCell ref="G27:H27"/>
    <mergeCell ref="G26:H26"/>
    <mergeCell ref="E24:F24"/>
    <mergeCell ref="B14:C14"/>
    <mergeCell ref="E28:F28"/>
    <mergeCell ref="K39:L39"/>
    <mergeCell ref="K21:L21"/>
    <mergeCell ref="G31:H31"/>
    <mergeCell ref="K31:L31"/>
    <mergeCell ref="N31:N33"/>
    <mergeCell ref="K32:L32"/>
    <mergeCell ref="K33:L33"/>
    <mergeCell ref="B29:D29"/>
    <mergeCell ref="E29:F29"/>
    <mergeCell ref="G29:H29"/>
    <mergeCell ref="K29:L29"/>
    <mergeCell ref="B30:D30"/>
    <mergeCell ref="E30:F30"/>
    <mergeCell ref="G30:H30"/>
    <mergeCell ref="K30:L30"/>
    <mergeCell ref="B33:D33"/>
    <mergeCell ref="E33:F33"/>
    <mergeCell ref="G33:H33"/>
    <mergeCell ref="G32:H32"/>
    <mergeCell ref="B31:D31"/>
    <mergeCell ref="E31:F31"/>
    <mergeCell ref="B39:D39"/>
    <mergeCell ref="D14:G14"/>
    <mergeCell ref="G39:H39"/>
    <mergeCell ref="D13:G13"/>
    <mergeCell ref="B13:C13"/>
    <mergeCell ref="D12:G12"/>
    <mergeCell ref="E40:F40"/>
    <mergeCell ref="D15:G15"/>
    <mergeCell ref="B15:C15"/>
    <mergeCell ref="B37:D37"/>
    <mergeCell ref="E37:F37"/>
    <mergeCell ref="G37:H37"/>
    <mergeCell ref="B38:D38"/>
    <mergeCell ref="E38:F38"/>
    <mergeCell ref="G38:H38"/>
    <mergeCell ref="E34:F34"/>
    <mergeCell ref="B35:D35"/>
    <mergeCell ref="E35:F35"/>
    <mergeCell ref="G35:H35"/>
    <mergeCell ref="B36:D36"/>
    <mergeCell ref="E36:F36"/>
    <mergeCell ref="G36:H36"/>
    <mergeCell ref="B32:D32"/>
    <mergeCell ref="E32:F32"/>
    <mergeCell ref="E21:F21"/>
  </mergeCells>
  <conditionalFormatting sqref="D2:D4 D11 D14:D17">
    <cfRule type="expression" dxfId="29" priority="11">
      <formula>COUNTIF(D2,"")</formula>
    </cfRule>
  </conditionalFormatting>
  <conditionalFormatting sqref="D7:D8">
    <cfRule type="expression" dxfId="28" priority="1">
      <formula>COUNTIF(D7,"")</formula>
    </cfRule>
  </conditionalFormatting>
  <dataValidations count="1">
    <dataValidation allowBlank="1" showInputMessage="1" showErrorMessage="1" errorTitle="Experimental Aim" error="The aim must be 5-20 characters long as it is used to name folders downstream so can not be too verbose." sqref="D10 D9:G9" xr:uid="{B2B8BFB3-0AE7-4ECF-A2D1-0DE481577069}"/>
  </dataValidations>
  <pageMargins left="0.70866141732283472" right="0.70866141732283472" top="0.74803149606299213" bottom="0.74803149606299213" header="0.31496062992125984" footer="0.31496062992125984"/>
  <pageSetup paperSize="9" scale="68" fitToHeight="0" orientation="portrait" r:id="rId1"/>
  <headerFooter>
    <oddFooter>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8C9E0CC-D820-49E0-B8FE-F2C4BD08D2E5}">
          <x14:formula1>
            <xm:f>reference!$E$3:$E$8</xm:f>
          </x14:formula1>
          <xm:sqref>D11:G11</xm:sqref>
        </x14:dataValidation>
        <x14:dataValidation type="list" allowBlank="1" showInputMessage="1" showErrorMessage="1" xr:uid="{9E7C7338-D4B5-4229-8F49-1913883BAA1F}">
          <x14:formula1>
            <xm:f>reference!$I$3:$I$8</xm:f>
          </x14:formula1>
          <xm:sqref>D3</xm:sqref>
        </x14:dataValidation>
        <x14:dataValidation type="list" allowBlank="1" showInputMessage="1" showErrorMessage="1" xr:uid="{ACDC75C9-791B-4E82-A9A3-D2BDFD36107F}">
          <x14:formula1>
            <xm:f>reference!$L$3:$L$8</xm:f>
          </x14:formula1>
          <xm:sqref>D7:G7</xm:sqref>
        </x14:dataValidation>
        <x14:dataValidation type="list" allowBlank="1" showInputMessage="1" showErrorMessage="1" xr:uid="{7DC0BE7F-A938-49D1-8508-05D8BFD25456}">
          <x14:formula1>
            <xm:f>reference!$E$14:$E$16</xm:f>
          </x14:formula1>
          <xm:sqref>D15:G15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6DBD4-8DAD-9140-A720-2E9A5B0F30FB}">
  <sheetPr codeName="Sheet2">
    <tabColor rgb="FF92D050"/>
    <pageSetUpPr fitToPage="1"/>
  </sheetPr>
  <dimension ref="A1:K111"/>
  <sheetViews>
    <sheetView topLeftCell="A2" zoomScale="140" zoomScaleNormal="140" workbookViewId="0">
      <selection activeCell="E17" sqref="E17"/>
    </sheetView>
  </sheetViews>
  <sheetFormatPr defaultColWidth="11" defaultRowHeight="15.75" x14ac:dyDescent="0.25"/>
  <cols>
    <col min="1" max="2" width="6.625" customWidth="1"/>
    <col min="3" max="4" width="11.875" customWidth="1"/>
    <col min="5" max="5" width="12.625" style="1" customWidth="1"/>
    <col min="6" max="6" width="15.375" customWidth="1"/>
    <col min="7" max="7" width="12.75" bestFit="1" customWidth="1"/>
  </cols>
  <sheetData>
    <row r="1" spans="1:11" x14ac:dyDescent="0.25">
      <c r="A1" s="54"/>
      <c r="B1" s="54"/>
      <c r="C1" s="107" t="s">
        <v>20</v>
      </c>
      <c r="D1" s="108"/>
      <c r="E1" s="108"/>
      <c r="F1" s="55" t="s">
        <v>1</v>
      </c>
      <c r="G1" s="109" t="s">
        <v>2</v>
      </c>
      <c r="H1" s="110"/>
      <c r="I1" s="110"/>
      <c r="J1" s="110"/>
      <c r="K1" s="111"/>
    </row>
    <row r="2" spans="1:11" s="2" customFormat="1" ht="47.25" x14ac:dyDescent="0.25">
      <c r="A2" s="56" t="s">
        <v>35</v>
      </c>
      <c r="B2" s="56" t="s">
        <v>133</v>
      </c>
      <c r="C2" s="50" t="s">
        <v>5</v>
      </c>
      <c r="D2" s="50" t="s">
        <v>21</v>
      </c>
      <c r="E2" s="50" t="s">
        <v>273</v>
      </c>
      <c r="F2" s="51" t="s">
        <v>186</v>
      </c>
      <c r="G2" s="52" t="s">
        <v>187</v>
      </c>
      <c r="H2" s="52" t="s">
        <v>157</v>
      </c>
      <c r="I2" s="52" t="s">
        <v>134</v>
      </c>
      <c r="J2" s="52" t="s">
        <v>158</v>
      </c>
      <c r="K2" s="52" t="s">
        <v>36</v>
      </c>
    </row>
    <row r="3" spans="1:11" ht="15.75" customHeight="1" x14ac:dyDescent="0.25">
      <c r="A3" s="57">
        <v>1</v>
      </c>
      <c r="B3" s="58" t="s">
        <v>37</v>
      </c>
      <c r="C3" s="29"/>
      <c r="D3" s="29"/>
      <c r="E3" s="29"/>
      <c r="F3" s="44"/>
      <c r="G3" s="19" t="str">
        <f>IF(LEN(tbl_PCR[[#This Row],[sWGA identifier]])=0,"",CONCATENATE(exp_id,"_",tbl_PCR[[#This Row],[Well]]))</f>
        <v/>
      </c>
      <c r="H3" s="29"/>
      <c r="I3" s="29"/>
      <c r="J3" s="21" t="str">
        <f t="shared" ref="J3:J67" si="0">IF(OR(H3="",I3=""),"",SUM(H3*I3))</f>
        <v/>
      </c>
      <c r="K3" s="49"/>
    </row>
    <row r="4" spans="1:11" ht="15.75" customHeight="1" x14ac:dyDescent="0.25">
      <c r="A4" s="57">
        <v>2</v>
      </c>
      <c r="B4" s="58" t="s">
        <v>49</v>
      </c>
      <c r="C4" s="29"/>
      <c r="D4" s="29"/>
      <c r="E4" s="29"/>
      <c r="F4" s="44"/>
      <c r="G4" s="11" t="str">
        <f>IF(LEN(tbl_PCR[[#This Row],[sWGA identifier]])=0,"",CONCATENATE(exp_id,"_",tbl_PCR[[#This Row],[Well]]))</f>
        <v/>
      </c>
      <c r="H4" s="47"/>
      <c r="I4" s="29"/>
      <c r="J4" s="3" t="str">
        <f t="shared" si="0"/>
        <v/>
      </c>
      <c r="K4" s="49"/>
    </row>
    <row r="5" spans="1:11" ht="15.75" customHeight="1" x14ac:dyDescent="0.25">
      <c r="A5" s="57">
        <v>3</v>
      </c>
      <c r="B5" s="58" t="s">
        <v>58</v>
      </c>
      <c r="C5" s="29"/>
      <c r="D5" s="29"/>
      <c r="E5" s="29"/>
      <c r="F5" s="44"/>
      <c r="G5" s="11" t="str">
        <f>IF(LEN(tbl_PCR[[#This Row],[sWGA identifier]])=0,"",CONCATENATE(exp_id,"_",tbl_PCR[[#This Row],[Well]]))</f>
        <v/>
      </c>
      <c r="H5" s="29"/>
      <c r="I5" s="29"/>
      <c r="J5" s="3" t="str">
        <f t="shared" si="0"/>
        <v/>
      </c>
      <c r="K5" s="49"/>
    </row>
    <row r="6" spans="1:11" ht="15.75" customHeight="1" x14ac:dyDescent="0.25">
      <c r="A6" s="57">
        <v>4</v>
      </c>
      <c r="B6" s="58" t="s">
        <v>60</v>
      </c>
      <c r="C6" s="29"/>
      <c r="D6" s="29"/>
      <c r="E6" s="29"/>
      <c r="F6" s="44"/>
      <c r="G6" s="11" t="str">
        <f>IF(LEN(tbl_PCR[[#This Row],[sWGA identifier]])=0,"",CONCATENATE(exp_id,"_",tbl_PCR[[#This Row],[Well]]))</f>
        <v/>
      </c>
      <c r="H6" s="47"/>
      <c r="I6" s="29"/>
      <c r="J6" s="3" t="str">
        <f t="shared" si="0"/>
        <v/>
      </c>
      <c r="K6" s="49"/>
    </row>
    <row r="7" spans="1:11" ht="15.75" customHeight="1" x14ac:dyDescent="0.25">
      <c r="A7" s="57">
        <v>5</v>
      </c>
      <c r="B7" s="58" t="s">
        <v>62</v>
      </c>
      <c r="C7" s="29"/>
      <c r="D7" s="29"/>
      <c r="E7" s="29"/>
      <c r="F7" s="44"/>
      <c r="G7" s="11" t="str">
        <f>IF(LEN(tbl_PCR[[#This Row],[sWGA identifier]])=0,"",CONCATENATE(exp_id,"_",tbl_PCR[[#This Row],[Well]]))</f>
        <v/>
      </c>
      <c r="H7" s="29"/>
      <c r="I7" s="29"/>
      <c r="J7" s="3" t="str">
        <f t="shared" si="0"/>
        <v/>
      </c>
      <c r="K7" s="49"/>
    </row>
    <row r="8" spans="1:11" ht="15.75" customHeight="1" x14ac:dyDescent="0.25">
      <c r="A8" s="57">
        <v>6</v>
      </c>
      <c r="B8" s="58" t="s">
        <v>63</v>
      </c>
      <c r="C8" s="29"/>
      <c r="D8" s="29"/>
      <c r="E8" s="29"/>
      <c r="F8" s="44"/>
      <c r="G8" s="11" t="str">
        <f>IF(LEN(tbl_PCR[[#This Row],[sWGA identifier]])=0,"",CONCATENATE(exp_id,"_",tbl_PCR[[#This Row],[Well]]))</f>
        <v/>
      </c>
      <c r="H8" s="47"/>
      <c r="I8" s="29"/>
      <c r="J8" s="3" t="str">
        <f t="shared" si="0"/>
        <v/>
      </c>
      <c r="K8" s="49"/>
    </row>
    <row r="9" spans="1:11" ht="15.75" customHeight="1" x14ac:dyDescent="0.25">
      <c r="A9" s="57">
        <v>7</v>
      </c>
      <c r="B9" s="58" t="s">
        <v>64</v>
      </c>
      <c r="C9" s="29"/>
      <c r="D9" s="29"/>
      <c r="E9" s="29"/>
      <c r="F9" s="44"/>
      <c r="G9" s="11" t="str">
        <f>IF(LEN(tbl_PCR[[#This Row],[sWGA identifier]])=0,"",CONCATENATE(exp_id,"_",tbl_PCR[[#This Row],[Well]]))</f>
        <v/>
      </c>
      <c r="H9" s="29"/>
      <c r="I9" s="29"/>
      <c r="J9" s="3" t="str">
        <f t="shared" si="0"/>
        <v/>
      </c>
      <c r="K9" s="49"/>
    </row>
    <row r="10" spans="1:11" ht="15.75" customHeight="1" x14ac:dyDescent="0.25">
      <c r="A10" s="57">
        <v>8</v>
      </c>
      <c r="B10" s="58" t="s">
        <v>65</v>
      </c>
      <c r="C10" s="29"/>
      <c r="D10" s="29"/>
      <c r="E10" s="29"/>
      <c r="F10" s="45"/>
      <c r="G10" s="11" t="str">
        <f>IF(LEN(tbl_PCR[[#This Row],[sWGA identifier]])=0,"",CONCATENATE(exp_id,"_",tbl_PCR[[#This Row],[Well]]))</f>
        <v/>
      </c>
      <c r="H10" s="47"/>
      <c r="I10" s="29"/>
      <c r="J10" s="3" t="str">
        <f t="shared" si="0"/>
        <v/>
      </c>
      <c r="K10" s="49"/>
    </row>
    <row r="11" spans="1:11" ht="15.75" customHeight="1" x14ac:dyDescent="0.25">
      <c r="A11" s="57">
        <v>9</v>
      </c>
      <c r="B11" s="58" t="s">
        <v>38</v>
      </c>
      <c r="C11" s="29"/>
      <c r="D11" s="20"/>
      <c r="E11" s="29"/>
      <c r="F11" s="45"/>
      <c r="G11" s="11" t="str">
        <f>IF(LEN(tbl_PCR[[#This Row],[sWGA identifier]])=0,"",CONCATENATE(exp_id,"_",tbl_PCR[[#This Row],[Well]]))</f>
        <v/>
      </c>
      <c r="H11" s="47"/>
      <c r="I11" s="47"/>
      <c r="J11" s="3" t="str">
        <f t="shared" si="0"/>
        <v/>
      </c>
      <c r="K11" s="49"/>
    </row>
    <row r="12" spans="1:11" ht="15.75" customHeight="1" x14ac:dyDescent="0.25">
      <c r="A12" s="57">
        <v>10</v>
      </c>
      <c r="B12" s="58" t="s">
        <v>50</v>
      </c>
      <c r="C12" s="29"/>
      <c r="D12" s="20"/>
      <c r="E12" s="29"/>
      <c r="F12" s="45"/>
      <c r="G12" s="11" t="str">
        <f>IF(LEN(tbl_PCR[[#This Row],[sWGA identifier]])=0,"",CONCATENATE(exp_id,"_",tbl_PCR[[#This Row],[Well]]))</f>
        <v/>
      </c>
      <c r="H12" s="47"/>
      <c r="I12" s="47"/>
      <c r="J12" s="3" t="str">
        <f t="shared" si="0"/>
        <v/>
      </c>
      <c r="K12" s="49"/>
    </row>
    <row r="13" spans="1:11" ht="15.75" customHeight="1" x14ac:dyDescent="0.25">
      <c r="A13" s="57">
        <v>11</v>
      </c>
      <c r="B13" s="58" t="s">
        <v>59</v>
      </c>
      <c r="C13" s="29"/>
      <c r="D13" s="20"/>
      <c r="E13" s="29"/>
      <c r="F13" s="45"/>
      <c r="G13" s="11" t="str">
        <f>IF(LEN(tbl_PCR[[#This Row],[sWGA identifier]])=0,"",CONCATENATE(exp_id,"_",tbl_PCR[[#This Row],[Well]]))</f>
        <v/>
      </c>
      <c r="H13" s="47"/>
      <c r="I13" s="47"/>
      <c r="J13" s="3" t="str">
        <f t="shared" si="0"/>
        <v/>
      </c>
      <c r="K13" s="49"/>
    </row>
    <row r="14" spans="1:11" ht="15.75" customHeight="1" x14ac:dyDescent="0.25">
      <c r="A14" s="57">
        <v>12</v>
      </c>
      <c r="B14" s="58" t="s">
        <v>61</v>
      </c>
      <c r="C14" s="29"/>
      <c r="D14" s="20"/>
      <c r="E14" s="29"/>
      <c r="F14" s="45"/>
      <c r="G14" s="11" t="str">
        <f>IF(LEN(tbl_PCR[[#This Row],[sWGA identifier]])=0,"",CONCATENATE(exp_id,"_",tbl_PCR[[#This Row],[Well]]))</f>
        <v/>
      </c>
      <c r="H14" s="47"/>
      <c r="I14" s="47"/>
      <c r="J14" s="3" t="str">
        <f t="shared" si="0"/>
        <v/>
      </c>
      <c r="K14" s="49"/>
    </row>
    <row r="15" spans="1:11" ht="15.75" customHeight="1" x14ac:dyDescent="0.25">
      <c r="A15" s="57">
        <v>13</v>
      </c>
      <c r="B15" s="58" t="s">
        <v>66</v>
      </c>
      <c r="C15" s="29"/>
      <c r="D15" s="20"/>
      <c r="E15" s="29"/>
      <c r="F15" s="45"/>
      <c r="G15" s="11" t="str">
        <f>IF(LEN(tbl_PCR[[#This Row],[sWGA identifier]])=0,"",CONCATENATE(exp_id,"_",tbl_PCR[[#This Row],[Well]]))</f>
        <v/>
      </c>
      <c r="H15" s="47"/>
      <c r="I15" s="47"/>
      <c r="J15" s="3" t="str">
        <f t="shared" si="0"/>
        <v/>
      </c>
      <c r="K15" s="49"/>
    </row>
    <row r="16" spans="1:11" ht="15.75" customHeight="1" x14ac:dyDescent="0.25">
      <c r="A16" s="57">
        <v>14</v>
      </c>
      <c r="B16" s="58" t="s">
        <v>67</v>
      </c>
      <c r="C16" s="29"/>
      <c r="D16" s="20"/>
      <c r="E16" s="29"/>
      <c r="F16" s="45"/>
      <c r="G16" s="11" t="str">
        <f>IF(LEN(tbl_PCR[[#This Row],[sWGA identifier]])=0,"",CONCATENATE(exp_id,"_",tbl_PCR[[#This Row],[Well]]))</f>
        <v/>
      </c>
      <c r="H16" s="47"/>
      <c r="I16" s="47"/>
      <c r="J16" s="3" t="str">
        <f t="shared" si="0"/>
        <v/>
      </c>
      <c r="K16" s="49"/>
    </row>
    <row r="17" spans="1:11" ht="15.75" customHeight="1" x14ac:dyDescent="0.25">
      <c r="A17" s="57">
        <v>15</v>
      </c>
      <c r="B17" s="58" t="s">
        <v>68</v>
      </c>
      <c r="C17" s="29"/>
      <c r="D17" s="20"/>
      <c r="E17" s="29"/>
      <c r="F17" s="45"/>
      <c r="G17" s="11" t="str">
        <f>IF(LEN(tbl_PCR[[#This Row],[sWGA identifier]])=0,"",CONCATENATE(exp_id,"_",tbl_PCR[[#This Row],[Well]]))</f>
        <v/>
      </c>
      <c r="H17" s="47"/>
      <c r="I17" s="47"/>
      <c r="J17" s="3" t="str">
        <f t="shared" si="0"/>
        <v/>
      </c>
      <c r="K17" s="49"/>
    </row>
    <row r="18" spans="1:11" ht="15.75" customHeight="1" x14ac:dyDescent="0.25">
      <c r="A18" s="57">
        <v>16</v>
      </c>
      <c r="B18" s="58" t="s">
        <v>69</v>
      </c>
      <c r="C18" s="29"/>
      <c r="D18" s="20"/>
      <c r="E18" s="29"/>
      <c r="F18" s="45"/>
      <c r="G18" s="11" t="str">
        <f>IF(LEN(tbl_PCR[[#This Row],[sWGA identifier]])=0,"",CONCATENATE(exp_id,"_",tbl_PCR[[#This Row],[Well]]))</f>
        <v/>
      </c>
      <c r="H18" s="47"/>
      <c r="I18" s="47"/>
      <c r="J18" s="3" t="str">
        <f t="shared" si="0"/>
        <v/>
      </c>
      <c r="K18" s="49"/>
    </row>
    <row r="19" spans="1:11" ht="15.75" customHeight="1" x14ac:dyDescent="0.25">
      <c r="A19" s="57">
        <v>17</v>
      </c>
      <c r="B19" s="58" t="s">
        <v>39</v>
      </c>
      <c r="C19" s="29"/>
      <c r="D19" s="20"/>
      <c r="E19" s="29"/>
      <c r="F19" s="45"/>
      <c r="G19" s="11" t="str">
        <f>IF(LEN(tbl_PCR[[#This Row],[sWGA identifier]])=0,"",CONCATENATE(exp_id,"_",tbl_PCR[[#This Row],[Well]]))</f>
        <v/>
      </c>
      <c r="H19" s="47"/>
      <c r="I19" s="47"/>
      <c r="J19" s="3" t="str">
        <f t="shared" si="0"/>
        <v/>
      </c>
      <c r="K19" s="49"/>
    </row>
    <row r="20" spans="1:11" ht="15.75" customHeight="1" x14ac:dyDescent="0.25">
      <c r="A20" s="57">
        <v>18</v>
      </c>
      <c r="B20" s="58" t="s">
        <v>51</v>
      </c>
      <c r="C20" s="29"/>
      <c r="D20" s="20"/>
      <c r="E20" s="29"/>
      <c r="F20" s="45"/>
      <c r="G20" s="11" t="str">
        <f>IF(LEN(tbl_PCR[[#This Row],[sWGA identifier]])=0,"",CONCATENATE(exp_id,"_",tbl_PCR[[#This Row],[Well]]))</f>
        <v/>
      </c>
      <c r="H20" s="47"/>
      <c r="I20" s="47"/>
      <c r="J20" s="3" t="str">
        <f t="shared" si="0"/>
        <v/>
      </c>
      <c r="K20" s="49"/>
    </row>
    <row r="21" spans="1:11" ht="15.75" customHeight="1" x14ac:dyDescent="0.25">
      <c r="A21" s="57">
        <v>19</v>
      </c>
      <c r="B21" s="58" t="s">
        <v>70</v>
      </c>
      <c r="C21" s="29"/>
      <c r="D21" s="20"/>
      <c r="E21" s="29"/>
      <c r="F21" s="45"/>
      <c r="G21" s="11" t="str">
        <f>IF(LEN(tbl_PCR[[#This Row],[sWGA identifier]])=0,"",CONCATENATE(exp_id,"_",tbl_PCR[[#This Row],[Well]]))</f>
        <v/>
      </c>
      <c r="H21" s="47"/>
      <c r="I21" s="47"/>
      <c r="J21" s="3" t="str">
        <f t="shared" si="0"/>
        <v/>
      </c>
      <c r="K21" s="49"/>
    </row>
    <row r="22" spans="1:11" ht="15.75" customHeight="1" x14ac:dyDescent="0.25">
      <c r="A22" s="57">
        <v>20</v>
      </c>
      <c r="B22" s="57" t="s">
        <v>71</v>
      </c>
      <c r="C22" s="29"/>
      <c r="D22" s="20"/>
      <c r="E22" s="29"/>
      <c r="F22" s="45"/>
      <c r="G22" s="11" t="str">
        <f>IF(LEN(tbl_PCR[[#This Row],[sWGA identifier]])=0,"",CONCATENATE(exp_id,"_",tbl_PCR[[#This Row],[Well]]))</f>
        <v/>
      </c>
      <c r="H22" s="47"/>
      <c r="I22" s="47"/>
      <c r="J22" s="3" t="str">
        <f t="shared" si="0"/>
        <v/>
      </c>
      <c r="K22" s="49"/>
    </row>
    <row r="23" spans="1:11" ht="15.75" customHeight="1" x14ac:dyDescent="0.25">
      <c r="A23" s="57">
        <v>21</v>
      </c>
      <c r="B23" s="57" t="s">
        <v>72</v>
      </c>
      <c r="C23" s="29"/>
      <c r="D23" s="20"/>
      <c r="E23" s="29"/>
      <c r="F23" s="45"/>
      <c r="G23" s="11" t="str">
        <f>IF(LEN(tbl_PCR[[#This Row],[sWGA identifier]])=0,"",CONCATENATE(exp_id,"_",tbl_PCR[[#This Row],[Well]]))</f>
        <v/>
      </c>
      <c r="H23" s="47"/>
      <c r="I23" s="47"/>
      <c r="J23" s="3" t="str">
        <f t="shared" si="0"/>
        <v/>
      </c>
      <c r="K23" s="49"/>
    </row>
    <row r="24" spans="1:11" ht="15.75" customHeight="1" x14ac:dyDescent="0.25">
      <c r="A24" s="57">
        <v>22</v>
      </c>
      <c r="B24" s="57" t="s">
        <v>73</v>
      </c>
      <c r="C24" s="29"/>
      <c r="D24" s="20"/>
      <c r="E24" s="29"/>
      <c r="F24" s="45"/>
      <c r="G24" s="11" t="str">
        <f>IF(LEN(tbl_PCR[[#This Row],[sWGA identifier]])=0,"",CONCATENATE(exp_id,"_",tbl_PCR[[#This Row],[Well]]))</f>
        <v/>
      </c>
      <c r="H24" s="47"/>
      <c r="I24" s="47"/>
      <c r="J24" s="3" t="str">
        <f t="shared" si="0"/>
        <v/>
      </c>
      <c r="K24" s="49"/>
    </row>
    <row r="25" spans="1:11" ht="15.75" customHeight="1" x14ac:dyDescent="0.25">
      <c r="A25" s="57">
        <v>23</v>
      </c>
      <c r="B25" s="57" t="s">
        <v>74</v>
      </c>
      <c r="C25" s="29"/>
      <c r="D25" s="20"/>
      <c r="E25" s="29"/>
      <c r="F25" s="45"/>
      <c r="G25" s="11" t="str">
        <f>IF(LEN(tbl_PCR[[#This Row],[sWGA identifier]])=0,"",CONCATENATE(exp_id,"_",tbl_PCR[[#This Row],[Well]]))</f>
        <v/>
      </c>
      <c r="H25" s="47"/>
      <c r="I25" s="47"/>
      <c r="J25" s="3" t="str">
        <f t="shared" si="0"/>
        <v/>
      </c>
      <c r="K25" s="49"/>
    </row>
    <row r="26" spans="1:11" ht="15.75" customHeight="1" x14ac:dyDescent="0.25">
      <c r="A26" s="57">
        <v>24</v>
      </c>
      <c r="B26" s="57" t="s">
        <v>75</v>
      </c>
      <c r="C26" s="29"/>
      <c r="D26" s="20"/>
      <c r="E26" s="29"/>
      <c r="F26" s="45"/>
      <c r="G26" s="11" t="str">
        <f>IF(LEN(tbl_PCR[[#This Row],[sWGA identifier]])=0,"",CONCATENATE(exp_id,"_",tbl_PCR[[#This Row],[Well]]))</f>
        <v/>
      </c>
      <c r="H26" s="47"/>
      <c r="I26" s="47"/>
      <c r="J26" s="3" t="str">
        <f t="shared" si="0"/>
        <v/>
      </c>
      <c r="K26" s="49"/>
    </row>
    <row r="27" spans="1:11" ht="15.75" customHeight="1" x14ac:dyDescent="0.25">
      <c r="A27" s="57">
        <v>25</v>
      </c>
      <c r="B27" s="57" t="s">
        <v>40</v>
      </c>
      <c r="C27" s="29"/>
      <c r="D27" s="20"/>
      <c r="E27" s="29"/>
      <c r="F27" s="45"/>
      <c r="G27" s="11" t="str">
        <f>IF(LEN(tbl_PCR[[#This Row],[sWGA identifier]])=0,"",CONCATENATE(exp_id,"_",tbl_PCR[[#This Row],[Well]]))</f>
        <v/>
      </c>
      <c r="H27" s="47"/>
      <c r="I27" s="47"/>
      <c r="J27" s="3" t="str">
        <f t="shared" si="0"/>
        <v/>
      </c>
      <c r="K27" s="49"/>
    </row>
    <row r="28" spans="1:11" ht="15.75" customHeight="1" x14ac:dyDescent="0.25">
      <c r="A28" s="57">
        <v>26</v>
      </c>
      <c r="B28" s="57" t="s">
        <v>52</v>
      </c>
      <c r="C28" s="29"/>
      <c r="D28" s="20"/>
      <c r="E28" s="29"/>
      <c r="F28" s="45"/>
      <c r="G28" s="11" t="str">
        <f>IF(LEN(tbl_PCR[[#This Row],[sWGA identifier]])=0,"",CONCATENATE(exp_id,"_",tbl_PCR[[#This Row],[Well]]))</f>
        <v/>
      </c>
      <c r="H28" s="47"/>
      <c r="I28" s="47"/>
      <c r="J28" s="3" t="str">
        <f t="shared" si="0"/>
        <v/>
      </c>
      <c r="K28" s="49"/>
    </row>
    <row r="29" spans="1:11" ht="15.75" customHeight="1" x14ac:dyDescent="0.25">
      <c r="A29" s="57">
        <v>27</v>
      </c>
      <c r="B29" s="57" t="s">
        <v>76</v>
      </c>
      <c r="C29" s="29"/>
      <c r="D29" s="20"/>
      <c r="E29" s="29"/>
      <c r="F29" s="45"/>
      <c r="G29" s="11" t="str">
        <f>IF(LEN(tbl_PCR[[#This Row],[sWGA identifier]])=0,"",CONCATENATE(exp_id,"_",tbl_PCR[[#This Row],[Well]]))</f>
        <v/>
      </c>
      <c r="H29" s="47"/>
      <c r="I29" s="47"/>
      <c r="J29" s="3" t="str">
        <f t="shared" si="0"/>
        <v/>
      </c>
      <c r="K29" s="49"/>
    </row>
    <row r="30" spans="1:11" ht="15.75" customHeight="1" x14ac:dyDescent="0.25">
      <c r="A30" s="57">
        <v>28</v>
      </c>
      <c r="B30" s="57" t="s">
        <v>77</v>
      </c>
      <c r="C30" s="29"/>
      <c r="D30" s="20"/>
      <c r="E30" s="29"/>
      <c r="F30" s="45"/>
      <c r="G30" s="11" t="str">
        <f>IF(LEN(tbl_PCR[[#This Row],[sWGA identifier]])=0,"",CONCATENATE(exp_id,"_",tbl_PCR[[#This Row],[Well]]))</f>
        <v/>
      </c>
      <c r="H30" s="47"/>
      <c r="I30" s="47"/>
      <c r="J30" s="3" t="str">
        <f t="shared" si="0"/>
        <v/>
      </c>
      <c r="K30" s="49"/>
    </row>
    <row r="31" spans="1:11" ht="15.75" customHeight="1" x14ac:dyDescent="0.25">
      <c r="A31" s="57">
        <v>29</v>
      </c>
      <c r="B31" s="57" t="s">
        <v>78</v>
      </c>
      <c r="C31" s="29"/>
      <c r="D31" s="20"/>
      <c r="E31" s="29"/>
      <c r="F31" s="45"/>
      <c r="G31" s="11" t="str">
        <f>IF(LEN(tbl_PCR[[#This Row],[sWGA identifier]])=0,"",CONCATENATE(exp_id,"_",tbl_PCR[[#This Row],[Well]]))</f>
        <v/>
      </c>
      <c r="H31" s="47"/>
      <c r="I31" s="47"/>
      <c r="J31" s="3" t="str">
        <f t="shared" si="0"/>
        <v/>
      </c>
      <c r="K31" s="49"/>
    </row>
    <row r="32" spans="1:11" ht="15.75" customHeight="1" x14ac:dyDescent="0.25">
      <c r="A32" s="57">
        <v>30</v>
      </c>
      <c r="B32" s="57" t="s">
        <v>79</v>
      </c>
      <c r="C32" s="29"/>
      <c r="D32" s="20"/>
      <c r="E32" s="29"/>
      <c r="F32" s="45"/>
      <c r="G32" s="11" t="str">
        <f>IF(LEN(tbl_PCR[[#This Row],[sWGA identifier]])=0,"",CONCATENATE(exp_id,"_",tbl_PCR[[#This Row],[Well]]))</f>
        <v/>
      </c>
      <c r="H32" s="47"/>
      <c r="I32" s="47"/>
      <c r="J32" s="3" t="str">
        <f t="shared" si="0"/>
        <v/>
      </c>
      <c r="K32" s="49"/>
    </row>
    <row r="33" spans="1:11" ht="15.75" customHeight="1" x14ac:dyDescent="0.25">
      <c r="A33" s="57">
        <v>31</v>
      </c>
      <c r="B33" s="57" t="s">
        <v>80</v>
      </c>
      <c r="C33" s="29"/>
      <c r="D33" s="20"/>
      <c r="E33" s="29"/>
      <c r="F33" s="45"/>
      <c r="G33" s="11" t="str">
        <f>IF(LEN(tbl_PCR[[#This Row],[sWGA identifier]])=0,"",CONCATENATE(exp_id,"_",tbl_PCR[[#This Row],[Well]]))</f>
        <v/>
      </c>
      <c r="H33" s="47"/>
      <c r="I33" s="47"/>
      <c r="J33" s="3" t="str">
        <f t="shared" si="0"/>
        <v/>
      </c>
      <c r="K33" s="49"/>
    </row>
    <row r="34" spans="1:11" ht="15.75" customHeight="1" x14ac:dyDescent="0.25">
      <c r="A34" s="57">
        <v>32</v>
      </c>
      <c r="B34" s="57" t="s">
        <v>81</v>
      </c>
      <c r="C34" s="29"/>
      <c r="D34" s="20"/>
      <c r="E34" s="29"/>
      <c r="F34" s="45"/>
      <c r="G34" s="11" t="str">
        <f>IF(LEN(tbl_PCR[[#This Row],[sWGA identifier]])=0,"",CONCATENATE(exp_id,"_",tbl_PCR[[#This Row],[Well]]))</f>
        <v/>
      </c>
      <c r="H34" s="47"/>
      <c r="I34" s="47"/>
      <c r="J34" s="3" t="str">
        <f t="shared" si="0"/>
        <v/>
      </c>
      <c r="K34" s="49"/>
    </row>
    <row r="35" spans="1:11" ht="15.75" customHeight="1" x14ac:dyDescent="0.25">
      <c r="A35" s="57">
        <v>33</v>
      </c>
      <c r="B35" s="57" t="s">
        <v>41</v>
      </c>
      <c r="C35" s="29"/>
      <c r="D35" s="20"/>
      <c r="E35" s="29"/>
      <c r="F35" s="45"/>
      <c r="G35" s="11" t="str">
        <f>IF(LEN(tbl_PCR[[#This Row],[sWGA identifier]])=0,"",CONCATENATE(exp_id,"_",tbl_PCR[[#This Row],[Well]]))</f>
        <v/>
      </c>
      <c r="H35" s="47"/>
      <c r="I35" s="47"/>
      <c r="J35" s="3" t="str">
        <f t="shared" si="0"/>
        <v/>
      </c>
      <c r="K35" s="49"/>
    </row>
    <row r="36" spans="1:11" ht="15.75" customHeight="1" x14ac:dyDescent="0.25">
      <c r="A36" s="57">
        <v>34</v>
      </c>
      <c r="B36" s="57" t="s">
        <v>53</v>
      </c>
      <c r="C36" s="29"/>
      <c r="D36" s="20"/>
      <c r="E36" s="29"/>
      <c r="F36" s="45"/>
      <c r="G36" s="11" t="str">
        <f>IF(LEN(tbl_PCR[[#This Row],[sWGA identifier]])=0,"",CONCATENATE(exp_id,"_",tbl_PCR[[#This Row],[Well]]))</f>
        <v/>
      </c>
      <c r="H36" s="47"/>
      <c r="I36" s="47"/>
      <c r="J36" s="3" t="str">
        <f t="shared" si="0"/>
        <v/>
      </c>
      <c r="K36" s="49"/>
    </row>
    <row r="37" spans="1:11" ht="15.75" customHeight="1" x14ac:dyDescent="0.25">
      <c r="A37" s="57">
        <v>35</v>
      </c>
      <c r="B37" s="57" t="s">
        <v>82</v>
      </c>
      <c r="C37" s="29"/>
      <c r="D37" s="20"/>
      <c r="E37" s="29"/>
      <c r="F37" s="45"/>
      <c r="G37" s="11" t="str">
        <f>IF(LEN(tbl_PCR[[#This Row],[sWGA identifier]])=0,"",CONCATENATE(exp_id,"_",tbl_PCR[[#This Row],[Well]]))</f>
        <v/>
      </c>
      <c r="H37" s="47"/>
      <c r="I37" s="47"/>
      <c r="J37" s="3" t="str">
        <f t="shared" si="0"/>
        <v/>
      </c>
      <c r="K37" s="49"/>
    </row>
    <row r="38" spans="1:11" ht="15.75" customHeight="1" x14ac:dyDescent="0.25">
      <c r="A38" s="57">
        <v>36</v>
      </c>
      <c r="B38" s="57" t="s">
        <v>83</v>
      </c>
      <c r="C38" s="29"/>
      <c r="D38" s="20"/>
      <c r="E38" s="29"/>
      <c r="F38" s="45"/>
      <c r="G38" s="11" t="str">
        <f>IF(LEN(tbl_PCR[[#This Row],[sWGA identifier]])=0,"",CONCATENATE(exp_id,"_",tbl_PCR[[#This Row],[Well]]))</f>
        <v/>
      </c>
      <c r="H38" s="47"/>
      <c r="I38" s="47"/>
      <c r="J38" s="3" t="str">
        <f t="shared" si="0"/>
        <v/>
      </c>
      <c r="K38" s="49"/>
    </row>
    <row r="39" spans="1:11" ht="15.75" customHeight="1" x14ac:dyDescent="0.25">
      <c r="A39" s="57">
        <v>37</v>
      </c>
      <c r="B39" s="57" t="s">
        <v>84</v>
      </c>
      <c r="C39" s="29"/>
      <c r="D39" s="20"/>
      <c r="E39" s="29"/>
      <c r="F39" s="45"/>
      <c r="G39" s="11" t="str">
        <f>IF(LEN(tbl_PCR[[#This Row],[sWGA identifier]])=0,"",CONCATENATE(exp_id,"_",tbl_PCR[[#This Row],[Well]]))</f>
        <v/>
      </c>
      <c r="H39" s="47"/>
      <c r="I39" s="47"/>
      <c r="J39" s="3" t="str">
        <f t="shared" si="0"/>
        <v/>
      </c>
      <c r="K39" s="49"/>
    </row>
    <row r="40" spans="1:11" ht="15.75" customHeight="1" x14ac:dyDescent="0.25">
      <c r="A40" s="57">
        <v>38</v>
      </c>
      <c r="B40" s="57" t="s">
        <v>85</v>
      </c>
      <c r="C40" s="29"/>
      <c r="D40" s="20"/>
      <c r="E40" s="29"/>
      <c r="F40" s="45"/>
      <c r="G40" s="11" t="str">
        <f>IF(LEN(tbl_PCR[[#This Row],[sWGA identifier]])=0,"",CONCATENATE(exp_id,"_",tbl_PCR[[#This Row],[Well]]))</f>
        <v/>
      </c>
      <c r="H40" s="47"/>
      <c r="I40" s="47"/>
      <c r="J40" s="3" t="str">
        <f t="shared" si="0"/>
        <v/>
      </c>
      <c r="K40" s="49"/>
    </row>
    <row r="41" spans="1:11" ht="15.75" customHeight="1" x14ac:dyDescent="0.25">
      <c r="A41" s="57">
        <v>39</v>
      </c>
      <c r="B41" s="57" t="s">
        <v>86</v>
      </c>
      <c r="C41" s="29"/>
      <c r="D41" s="20"/>
      <c r="E41" s="29"/>
      <c r="F41" s="45"/>
      <c r="G41" s="11" t="str">
        <f>IF(LEN(tbl_PCR[[#This Row],[sWGA identifier]])=0,"",CONCATENATE(exp_id,"_",tbl_PCR[[#This Row],[Well]]))</f>
        <v/>
      </c>
      <c r="H41" s="47"/>
      <c r="I41" s="47"/>
      <c r="J41" s="3" t="str">
        <f t="shared" si="0"/>
        <v/>
      </c>
      <c r="K41" s="49"/>
    </row>
    <row r="42" spans="1:11" ht="15.75" customHeight="1" x14ac:dyDescent="0.25">
      <c r="A42" s="57">
        <v>40</v>
      </c>
      <c r="B42" s="57" t="s">
        <v>87</v>
      </c>
      <c r="C42" s="29"/>
      <c r="D42" s="20"/>
      <c r="E42" s="29"/>
      <c r="F42" s="45"/>
      <c r="G42" s="11" t="str">
        <f>IF(LEN(tbl_PCR[[#This Row],[sWGA identifier]])=0,"",CONCATENATE(exp_id,"_",tbl_PCR[[#This Row],[Well]]))</f>
        <v/>
      </c>
      <c r="H42" s="47"/>
      <c r="I42" s="47"/>
      <c r="J42" s="3" t="str">
        <f t="shared" si="0"/>
        <v/>
      </c>
      <c r="K42" s="49"/>
    </row>
    <row r="43" spans="1:11" ht="15.75" customHeight="1" x14ac:dyDescent="0.25">
      <c r="A43" s="57">
        <v>41</v>
      </c>
      <c r="B43" s="57" t="s">
        <v>42</v>
      </c>
      <c r="C43" s="29"/>
      <c r="D43" s="20"/>
      <c r="E43" s="29"/>
      <c r="F43" s="45"/>
      <c r="G43" s="11" t="str">
        <f>IF(LEN(tbl_PCR[[#This Row],[sWGA identifier]])=0,"",CONCATENATE(exp_id,"_",tbl_PCR[[#This Row],[Well]]))</f>
        <v/>
      </c>
      <c r="H43" s="47"/>
      <c r="I43" s="47"/>
      <c r="J43" s="3" t="str">
        <f t="shared" si="0"/>
        <v/>
      </c>
      <c r="K43" s="49"/>
    </row>
    <row r="44" spans="1:11" ht="15.75" customHeight="1" x14ac:dyDescent="0.25">
      <c r="A44" s="57">
        <v>42</v>
      </c>
      <c r="B44" s="57" t="s">
        <v>54</v>
      </c>
      <c r="C44" s="29"/>
      <c r="D44" s="20"/>
      <c r="E44" s="29"/>
      <c r="F44" s="45"/>
      <c r="G44" s="11" t="str">
        <f>IF(LEN(tbl_PCR[[#This Row],[sWGA identifier]])=0,"",CONCATENATE(exp_id,"_",tbl_PCR[[#This Row],[Well]]))</f>
        <v/>
      </c>
      <c r="H44" s="47"/>
      <c r="I44" s="47"/>
      <c r="J44" s="3" t="str">
        <f t="shared" si="0"/>
        <v/>
      </c>
      <c r="K44" s="49"/>
    </row>
    <row r="45" spans="1:11" ht="15.75" customHeight="1" x14ac:dyDescent="0.25">
      <c r="A45" s="57">
        <v>43</v>
      </c>
      <c r="B45" s="57" t="s">
        <v>88</v>
      </c>
      <c r="C45" s="29"/>
      <c r="D45" s="20"/>
      <c r="E45" s="29"/>
      <c r="F45" s="45"/>
      <c r="G45" s="11" t="str">
        <f>IF(LEN(tbl_PCR[[#This Row],[sWGA identifier]])=0,"",CONCATENATE(exp_id,"_",tbl_PCR[[#This Row],[Well]]))</f>
        <v/>
      </c>
      <c r="H45" s="47"/>
      <c r="I45" s="47"/>
      <c r="J45" s="3" t="str">
        <f t="shared" si="0"/>
        <v/>
      </c>
      <c r="K45" s="49"/>
    </row>
    <row r="46" spans="1:11" ht="15.75" customHeight="1" x14ac:dyDescent="0.25">
      <c r="A46" s="57">
        <v>44</v>
      </c>
      <c r="B46" s="57" t="s">
        <v>89</v>
      </c>
      <c r="C46" s="29"/>
      <c r="D46" s="20"/>
      <c r="E46" s="29"/>
      <c r="F46" s="45"/>
      <c r="G46" s="11" t="str">
        <f>IF(LEN(tbl_PCR[[#This Row],[sWGA identifier]])=0,"",CONCATENATE(exp_id,"_",tbl_PCR[[#This Row],[Well]]))</f>
        <v/>
      </c>
      <c r="H46" s="47"/>
      <c r="I46" s="47"/>
      <c r="J46" s="3" t="str">
        <f t="shared" si="0"/>
        <v/>
      </c>
      <c r="K46" s="49"/>
    </row>
    <row r="47" spans="1:11" ht="15.75" customHeight="1" x14ac:dyDescent="0.25">
      <c r="A47" s="57">
        <v>45</v>
      </c>
      <c r="B47" s="57" t="s">
        <v>90</v>
      </c>
      <c r="C47" s="29"/>
      <c r="D47" s="20"/>
      <c r="E47" s="29"/>
      <c r="F47" s="45"/>
      <c r="G47" s="11" t="str">
        <f>IF(LEN(tbl_PCR[[#This Row],[sWGA identifier]])=0,"",CONCATENATE(exp_id,"_",tbl_PCR[[#This Row],[Well]]))</f>
        <v/>
      </c>
      <c r="H47" s="47"/>
      <c r="I47" s="47"/>
      <c r="J47" s="3" t="str">
        <f t="shared" si="0"/>
        <v/>
      </c>
      <c r="K47" s="49"/>
    </row>
    <row r="48" spans="1:11" ht="15.75" customHeight="1" x14ac:dyDescent="0.25">
      <c r="A48" s="57">
        <v>46</v>
      </c>
      <c r="B48" s="57" t="s">
        <v>91</v>
      </c>
      <c r="C48" s="29"/>
      <c r="D48" s="20"/>
      <c r="E48" s="29"/>
      <c r="F48" s="45"/>
      <c r="G48" s="11" t="str">
        <f>IF(LEN(tbl_PCR[[#This Row],[sWGA identifier]])=0,"",CONCATENATE(exp_id,"_",tbl_PCR[[#This Row],[Well]]))</f>
        <v/>
      </c>
      <c r="H48" s="47"/>
      <c r="I48" s="47"/>
      <c r="J48" s="3" t="str">
        <f t="shared" si="0"/>
        <v/>
      </c>
      <c r="K48" s="49"/>
    </row>
    <row r="49" spans="1:11" ht="15.75" customHeight="1" x14ac:dyDescent="0.25">
      <c r="A49" s="57">
        <v>47</v>
      </c>
      <c r="B49" s="57" t="s">
        <v>92</v>
      </c>
      <c r="C49" s="29"/>
      <c r="D49" s="20"/>
      <c r="E49" s="29"/>
      <c r="F49" s="45"/>
      <c r="G49" s="11" t="str">
        <f>IF(LEN(tbl_PCR[[#This Row],[sWGA identifier]])=0,"",CONCATENATE(exp_id,"_",tbl_PCR[[#This Row],[Well]]))</f>
        <v/>
      </c>
      <c r="H49" s="47"/>
      <c r="I49" s="47"/>
      <c r="J49" s="3" t="str">
        <f t="shared" si="0"/>
        <v/>
      </c>
      <c r="K49" s="49"/>
    </row>
    <row r="50" spans="1:11" ht="15.75" customHeight="1" x14ac:dyDescent="0.25">
      <c r="A50" s="57">
        <v>48</v>
      </c>
      <c r="B50" s="57" t="s">
        <v>93</v>
      </c>
      <c r="C50" s="29"/>
      <c r="D50" s="20"/>
      <c r="E50" s="29"/>
      <c r="F50" s="45"/>
      <c r="G50" s="11" t="str">
        <f>IF(LEN(tbl_PCR[[#This Row],[sWGA identifier]])=0,"",CONCATENATE(exp_id,"_",tbl_PCR[[#This Row],[Well]]))</f>
        <v/>
      </c>
      <c r="H50" s="47"/>
      <c r="I50" s="47"/>
      <c r="J50" s="3" t="str">
        <f t="shared" si="0"/>
        <v/>
      </c>
      <c r="K50" s="49"/>
    </row>
    <row r="51" spans="1:11" ht="15.75" customHeight="1" x14ac:dyDescent="0.25">
      <c r="A51" s="57">
        <v>49</v>
      </c>
      <c r="B51" s="57" t="s">
        <v>43</v>
      </c>
      <c r="C51" s="29"/>
      <c r="D51" s="20"/>
      <c r="E51" s="29"/>
      <c r="F51" s="45"/>
      <c r="G51" s="11" t="str">
        <f>IF(LEN(tbl_PCR[[#This Row],[sWGA identifier]])=0,"",CONCATENATE(exp_id,"_",tbl_PCR[[#This Row],[Well]]))</f>
        <v/>
      </c>
      <c r="H51" s="47"/>
      <c r="I51" s="47"/>
      <c r="J51" s="3" t="str">
        <f t="shared" si="0"/>
        <v/>
      </c>
      <c r="K51" s="49"/>
    </row>
    <row r="52" spans="1:11" ht="15.75" customHeight="1" x14ac:dyDescent="0.25">
      <c r="A52" s="57">
        <v>50</v>
      </c>
      <c r="B52" s="57" t="s">
        <v>55</v>
      </c>
      <c r="C52" s="29"/>
      <c r="D52" s="20"/>
      <c r="E52" s="29"/>
      <c r="F52" s="45"/>
      <c r="G52" s="11" t="str">
        <f>IF(LEN(tbl_PCR[[#This Row],[sWGA identifier]])=0,"",CONCATENATE(exp_id,"_",tbl_PCR[[#This Row],[Well]]))</f>
        <v/>
      </c>
      <c r="H52" s="47"/>
      <c r="I52" s="47"/>
      <c r="J52" s="3" t="str">
        <f t="shared" si="0"/>
        <v/>
      </c>
      <c r="K52" s="49"/>
    </row>
    <row r="53" spans="1:11" ht="15.75" customHeight="1" x14ac:dyDescent="0.25">
      <c r="A53" s="57">
        <v>51</v>
      </c>
      <c r="B53" s="57" t="s">
        <v>94</v>
      </c>
      <c r="C53" s="29"/>
      <c r="D53" s="20"/>
      <c r="E53" s="29"/>
      <c r="F53" s="45"/>
      <c r="G53" s="11" t="str">
        <f>IF(LEN(tbl_PCR[[#This Row],[sWGA identifier]])=0,"",CONCATENATE(exp_id,"_",tbl_PCR[[#This Row],[Well]]))</f>
        <v/>
      </c>
      <c r="H53" s="47"/>
      <c r="I53" s="47"/>
      <c r="J53" s="3" t="str">
        <f t="shared" si="0"/>
        <v/>
      </c>
      <c r="K53" s="49"/>
    </row>
    <row r="54" spans="1:11" ht="15.75" customHeight="1" x14ac:dyDescent="0.25">
      <c r="A54" s="57">
        <v>52</v>
      </c>
      <c r="B54" s="57" t="s">
        <v>95</v>
      </c>
      <c r="C54" s="29"/>
      <c r="D54" s="20"/>
      <c r="E54" s="29"/>
      <c r="F54" s="45"/>
      <c r="G54" s="11" t="str">
        <f>IF(LEN(tbl_PCR[[#This Row],[sWGA identifier]])=0,"",CONCATENATE(exp_id,"_",tbl_PCR[[#This Row],[Well]]))</f>
        <v/>
      </c>
      <c r="H54" s="47"/>
      <c r="I54" s="47"/>
      <c r="J54" s="3" t="str">
        <f t="shared" si="0"/>
        <v/>
      </c>
      <c r="K54" s="49"/>
    </row>
    <row r="55" spans="1:11" ht="15.75" customHeight="1" x14ac:dyDescent="0.25">
      <c r="A55" s="57">
        <v>53</v>
      </c>
      <c r="B55" s="57" t="s">
        <v>96</v>
      </c>
      <c r="C55" s="29"/>
      <c r="D55" s="20"/>
      <c r="E55" s="29"/>
      <c r="F55" s="45"/>
      <c r="G55" s="11" t="str">
        <f>IF(LEN(tbl_PCR[[#This Row],[sWGA identifier]])=0,"",CONCATENATE(exp_id,"_",tbl_PCR[[#This Row],[Well]]))</f>
        <v/>
      </c>
      <c r="H55" s="47"/>
      <c r="I55" s="47"/>
      <c r="J55" s="3" t="str">
        <f t="shared" si="0"/>
        <v/>
      </c>
      <c r="K55" s="49"/>
    </row>
    <row r="56" spans="1:11" ht="15.75" customHeight="1" x14ac:dyDescent="0.25">
      <c r="A56" s="57">
        <v>54</v>
      </c>
      <c r="B56" s="57" t="s">
        <v>97</v>
      </c>
      <c r="C56" s="29"/>
      <c r="D56" s="20"/>
      <c r="E56" s="29"/>
      <c r="F56" s="45"/>
      <c r="G56" s="11" t="str">
        <f>IF(LEN(tbl_PCR[[#This Row],[sWGA identifier]])=0,"",CONCATENATE(exp_id,"_",tbl_PCR[[#This Row],[Well]]))</f>
        <v/>
      </c>
      <c r="H56" s="47"/>
      <c r="I56" s="47"/>
      <c r="J56" s="3" t="str">
        <f t="shared" si="0"/>
        <v/>
      </c>
      <c r="K56" s="49"/>
    </row>
    <row r="57" spans="1:11" ht="15.75" customHeight="1" x14ac:dyDescent="0.25">
      <c r="A57" s="57">
        <v>55</v>
      </c>
      <c r="B57" s="57" t="s">
        <v>98</v>
      </c>
      <c r="C57" s="29"/>
      <c r="D57" s="20"/>
      <c r="E57" s="29"/>
      <c r="F57" s="45"/>
      <c r="G57" s="11" t="str">
        <f>IF(LEN(tbl_PCR[[#This Row],[sWGA identifier]])=0,"",CONCATENATE(exp_id,"_",tbl_PCR[[#This Row],[Well]]))</f>
        <v/>
      </c>
      <c r="H57" s="47"/>
      <c r="I57" s="47"/>
      <c r="J57" s="3" t="str">
        <f t="shared" si="0"/>
        <v/>
      </c>
      <c r="K57" s="49"/>
    </row>
    <row r="58" spans="1:11" ht="15.75" customHeight="1" x14ac:dyDescent="0.25">
      <c r="A58" s="57">
        <v>56</v>
      </c>
      <c r="B58" s="57" t="s">
        <v>99</v>
      </c>
      <c r="C58" s="29"/>
      <c r="D58" s="20"/>
      <c r="E58" s="29"/>
      <c r="F58" s="45"/>
      <c r="G58" s="11" t="str">
        <f>IF(LEN(tbl_PCR[[#This Row],[sWGA identifier]])=0,"",CONCATENATE(exp_id,"_",tbl_PCR[[#This Row],[Well]]))</f>
        <v/>
      </c>
      <c r="H58" s="47"/>
      <c r="I58" s="47"/>
      <c r="J58" s="3" t="str">
        <f t="shared" si="0"/>
        <v/>
      </c>
      <c r="K58" s="49"/>
    </row>
    <row r="59" spans="1:11" ht="15.75" customHeight="1" x14ac:dyDescent="0.25">
      <c r="A59" s="57">
        <v>57</v>
      </c>
      <c r="B59" s="57" t="s">
        <v>44</v>
      </c>
      <c r="C59" s="29"/>
      <c r="D59" s="20"/>
      <c r="E59" s="29"/>
      <c r="F59" s="45"/>
      <c r="G59" s="11" t="str">
        <f>IF(LEN(tbl_PCR[[#This Row],[sWGA identifier]])=0,"",CONCATENATE(exp_id,"_",tbl_PCR[[#This Row],[Well]]))</f>
        <v/>
      </c>
      <c r="H59" s="47"/>
      <c r="I59" s="47"/>
      <c r="J59" s="3" t="str">
        <f t="shared" si="0"/>
        <v/>
      </c>
      <c r="K59" s="49"/>
    </row>
    <row r="60" spans="1:11" ht="15.75" customHeight="1" x14ac:dyDescent="0.25">
      <c r="A60" s="57">
        <v>58</v>
      </c>
      <c r="B60" s="57" t="s">
        <v>56</v>
      </c>
      <c r="C60" s="29"/>
      <c r="D60" s="20"/>
      <c r="E60" s="29"/>
      <c r="F60" s="45"/>
      <c r="G60" s="11" t="str">
        <f>IF(LEN(tbl_PCR[[#This Row],[sWGA identifier]])=0,"",CONCATENATE(exp_id,"_",tbl_PCR[[#This Row],[Well]]))</f>
        <v/>
      </c>
      <c r="H60" s="47"/>
      <c r="I60" s="47"/>
      <c r="J60" s="3" t="str">
        <f t="shared" si="0"/>
        <v/>
      </c>
      <c r="K60" s="49"/>
    </row>
    <row r="61" spans="1:11" ht="15.75" customHeight="1" x14ac:dyDescent="0.25">
      <c r="A61" s="57">
        <v>59</v>
      </c>
      <c r="B61" s="57" t="s">
        <v>100</v>
      </c>
      <c r="C61" s="29"/>
      <c r="D61" s="20"/>
      <c r="E61" s="29"/>
      <c r="F61" s="45"/>
      <c r="G61" s="11" t="str">
        <f>IF(LEN(tbl_PCR[[#This Row],[sWGA identifier]])=0,"",CONCATENATE(exp_id,"_",tbl_PCR[[#This Row],[Well]]))</f>
        <v/>
      </c>
      <c r="H61" s="47"/>
      <c r="I61" s="47"/>
      <c r="J61" s="3" t="str">
        <f t="shared" si="0"/>
        <v/>
      </c>
      <c r="K61" s="49"/>
    </row>
    <row r="62" spans="1:11" ht="15.75" customHeight="1" x14ac:dyDescent="0.25">
      <c r="A62" s="57">
        <v>60</v>
      </c>
      <c r="B62" s="57" t="s">
        <v>101</v>
      </c>
      <c r="C62" s="29"/>
      <c r="D62" s="20"/>
      <c r="E62" s="29"/>
      <c r="F62" s="45"/>
      <c r="G62" s="11" t="str">
        <f>IF(LEN(tbl_PCR[[#This Row],[sWGA identifier]])=0,"",CONCATENATE(exp_id,"_",tbl_PCR[[#This Row],[Well]]))</f>
        <v/>
      </c>
      <c r="H62" s="47"/>
      <c r="I62" s="47"/>
      <c r="J62" s="3" t="str">
        <f t="shared" si="0"/>
        <v/>
      </c>
      <c r="K62" s="49"/>
    </row>
    <row r="63" spans="1:11" ht="15.75" customHeight="1" x14ac:dyDescent="0.25">
      <c r="A63" s="57">
        <v>61</v>
      </c>
      <c r="B63" s="57" t="s">
        <v>102</v>
      </c>
      <c r="C63" s="29"/>
      <c r="D63" s="20"/>
      <c r="E63" s="29"/>
      <c r="F63" s="45"/>
      <c r="G63" s="11" t="str">
        <f>IF(LEN(tbl_PCR[[#This Row],[sWGA identifier]])=0,"",CONCATENATE(exp_id,"_",tbl_PCR[[#This Row],[Well]]))</f>
        <v/>
      </c>
      <c r="H63" s="47"/>
      <c r="I63" s="47"/>
      <c r="J63" s="3" t="str">
        <f t="shared" si="0"/>
        <v/>
      </c>
      <c r="K63" s="49"/>
    </row>
    <row r="64" spans="1:11" ht="15.75" customHeight="1" x14ac:dyDescent="0.25">
      <c r="A64" s="57">
        <v>62</v>
      </c>
      <c r="B64" s="57" t="s">
        <v>103</v>
      </c>
      <c r="C64" s="29"/>
      <c r="D64" s="20"/>
      <c r="E64" s="29"/>
      <c r="F64" s="45"/>
      <c r="G64" s="11" t="str">
        <f>IF(LEN(tbl_PCR[[#This Row],[sWGA identifier]])=0,"",CONCATENATE(exp_id,"_",tbl_PCR[[#This Row],[Well]]))</f>
        <v/>
      </c>
      <c r="H64" s="47"/>
      <c r="I64" s="47"/>
      <c r="J64" s="3" t="str">
        <f t="shared" si="0"/>
        <v/>
      </c>
      <c r="K64" s="49"/>
    </row>
    <row r="65" spans="1:11" ht="15.75" customHeight="1" x14ac:dyDescent="0.25">
      <c r="A65" s="57">
        <v>63</v>
      </c>
      <c r="B65" s="57" t="s">
        <v>104</v>
      </c>
      <c r="C65" s="29"/>
      <c r="D65" s="20"/>
      <c r="E65" s="29"/>
      <c r="F65" s="45"/>
      <c r="G65" s="11" t="str">
        <f>IF(LEN(tbl_PCR[[#This Row],[sWGA identifier]])=0,"",CONCATENATE(exp_id,"_",tbl_PCR[[#This Row],[Well]]))</f>
        <v/>
      </c>
      <c r="H65" s="47"/>
      <c r="I65" s="47"/>
      <c r="J65" s="3" t="str">
        <f t="shared" si="0"/>
        <v/>
      </c>
      <c r="K65" s="49"/>
    </row>
    <row r="66" spans="1:11" ht="15.75" customHeight="1" x14ac:dyDescent="0.25">
      <c r="A66" s="57">
        <v>64</v>
      </c>
      <c r="B66" s="57" t="s">
        <v>105</v>
      </c>
      <c r="C66" s="29"/>
      <c r="D66" s="20"/>
      <c r="E66" s="29"/>
      <c r="F66" s="45"/>
      <c r="G66" s="11" t="str">
        <f>IF(LEN(tbl_PCR[[#This Row],[sWGA identifier]])=0,"",CONCATENATE(exp_id,"_",tbl_PCR[[#This Row],[Well]]))</f>
        <v/>
      </c>
      <c r="H66" s="47"/>
      <c r="I66" s="47"/>
      <c r="J66" s="3" t="str">
        <f t="shared" si="0"/>
        <v/>
      </c>
      <c r="K66" s="49"/>
    </row>
    <row r="67" spans="1:11" ht="15.75" customHeight="1" x14ac:dyDescent="0.25">
      <c r="A67" s="57">
        <v>65</v>
      </c>
      <c r="B67" s="57" t="s">
        <v>45</v>
      </c>
      <c r="C67" s="29"/>
      <c r="D67" s="20"/>
      <c r="E67" s="29"/>
      <c r="F67" s="45"/>
      <c r="G67" s="11" t="str">
        <f>IF(LEN(tbl_PCR[[#This Row],[sWGA identifier]])=0,"",CONCATENATE(exp_id,"_",tbl_PCR[[#This Row],[Well]]))</f>
        <v/>
      </c>
      <c r="H67" s="47"/>
      <c r="I67" s="47"/>
      <c r="J67" s="3" t="str">
        <f t="shared" si="0"/>
        <v/>
      </c>
      <c r="K67" s="49"/>
    </row>
    <row r="68" spans="1:11" ht="15.75" customHeight="1" x14ac:dyDescent="0.25">
      <c r="A68" s="57">
        <v>66</v>
      </c>
      <c r="B68" s="57" t="s">
        <v>57</v>
      </c>
      <c r="C68" s="29"/>
      <c r="D68" s="20"/>
      <c r="E68" s="29"/>
      <c r="F68" s="45"/>
      <c r="G68" s="11" t="str">
        <f>IF(LEN(tbl_PCR[[#This Row],[sWGA identifier]])=0,"",CONCATENATE(exp_id,"_",tbl_PCR[[#This Row],[Well]]))</f>
        <v/>
      </c>
      <c r="H68" s="47"/>
      <c r="I68" s="47"/>
      <c r="J68" s="3" t="str">
        <f t="shared" ref="J68:J98" si="1">IF(OR(H68="",I68=""),"",SUM(H68*I68))</f>
        <v/>
      </c>
      <c r="K68" s="49"/>
    </row>
    <row r="69" spans="1:11" ht="15.75" customHeight="1" x14ac:dyDescent="0.25">
      <c r="A69" s="57">
        <v>67</v>
      </c>
      <c r="B69" s="57" t="s">
        <v>106</v>
      </c>
      <c r="C69" s="29"/>
      <c r="D69" s="20"/>
      <c r="E69" s="29"/>
      <c r="F69" s="45"/>
      <c r="G69" s="11" t="str">
        <f>IF(LEN(tbl_PCR[[#This Row],[sWGA identifier]])=0,"",CONCATENATE(exp_id,"_",tbl_PCR[[#This Row],[Well]]))</f>
        <v/>
      </c>
      <c r="H69" s="47"/>
      <c r="I69" s="47"/>
      <c r="J69" s="3" t="str">
        <f t="shared" si="1"/>
        <v/>
      </c>
      <c r="K69" s="49"/>
    </row>
    <row r="70" spans="1:11" ht="15.75" customHeight="1" x14ac:dyDescent="0.25">
      <c r="A70" s="57">
        <v>68</v>
      </c>
      <c r="B70" s="57" t="s">
        <v>107</v>
      </c>
      <c r="C70" s="29"/>
      <c r="D70" s="20"/>
      <c r="E70" s="29"/>
      <c r="F70" s="45"/>
      <c r="G70" s="11" t="str">
        <f>IF(LEN(tbl_PCR[[#This Row],[sWGA identifier]])=0,"",CONCATENATE(exp_id,"_",tbl_PCR[[#This Row],[Well]]))</f>
        <v/>
      </c>
      <c r="H70" s="47"/>
      <c r="I70" s="47"/>
      <c r="J70" s="3" t="str">
        <f t="shared" si="1"/>
        <v/>
      </c>
      <c r="K70" s="49"/>
    </row>
    <row r="71" spans="1:11" ht="15.75" customHeight="1" x14ac:dyDescent="0.25">
      <c r="A71" s="57">
        <v>69</v>
      </c>
      <c r="B71" s="57" t="s">
        <v>108</v>
      </c>
      <c r="C71" s="29"/>
      <c r="D71" s="20"/>
      <c r="E71" s="29"/>
      <c r="F71" s="45"/>
      <c r="G71" s="11" t="str">
        <f>IF(LEN(tbl_PCR[[#This Row],[sWGA identifier]])=0,"",CONCATENATE(exp_id,"_",tbl_PCR[[#This Row],[Well]]))</f>
        <v/>
      </c>
      <c r="H71" s="47"/>
      <c r="I71" s="47"/>
      <c r="J71" s="3" t="str">
        <f t="shared" si="1"/>
        <v/>
      </c>
      <c r="K71" s="49"/>
    </row>
    <row r="72" spans="1:11" ht="15.75" customHeight="1" x14ac:dyDescent="0.25">
      <c r="A72" s="57">
        <v>70</v>
      </c>
      <c r="B72" s="57" t="s">
        <v>109</v>
      </c>
      <c r="C72" s="29"/>
      <c r="D72" s="20"/>
      <c r="E72" s="29"/>
      <c r="F72" s="45"/>
      <c r="G72" s="11" t="str">
        <f>IF(LEN(tbl_PCR[[#This Row],[sWGA identifier]])=0,"",CONCATENATE(exp_id,"_",tbl_PCR[[#This Row],[Well]]))</f>
        <v/>
      </c>
      <c r="H72" s="47"/>
      <c r="I72" s="47"/>
      <c r="J72" s="3" t="str">
        <f t="shared" si="1"/>
        <v/>
      </c>
      <c r="K72" s="49"/>
    </row>
    <row r="73" spans="1:11" ht="15.75" customHeight="1" x14ac:dyDescent="0.25">
      <c r="A73" s="57">
        <v>71</v>
      </c>
      <c r="B73" s="57" t="s">
        <v>110</v>
      </c>
      <c r="C73" s="29"/>
      <c r="D73" s="20"/>
      <c r="E73" s="29"/>
      <c r="F73" s="45"/>
      <c r="G73" s="11" t="str">
        <f>IF(LEN(tbl_PCR[[#This Row],[sWGA identifier]])=0,"",CONCATENATE(exp_id,"_",tbl_PCR[[#This Row],[Well]]))</f>
        <v/>
      </c>
      <c r="H73" s="47"/>
      <c r="I73" s="47"/>
      <c r="J73" s="3" t="str">
        <f t="shared" si="1"/>
        <v/>
      </c>
      <c r="K73" s="49"/>
    </row>
    <row r="74" spans="1:11" ht="15.75" customHeight="1" x14ac:dyDescent="0.25">
      <c r="A74" s="57">
        <v>72</v>
      </c>
      <c r="B74" s="57" t="s">
        <v>111</v>
      </c>
      <c r="C74" s="29"/>
      <c r="D74" s="20"/>
      <c r="E74" s="29"/>
      <c r="F74" s="45"/>
      <c r="G74" s="11" t="str">
        <f>IF(LEN(tbl_PCR[[#This Row],[sWGA identifier]])=0,"",CONCATENATE(exp_id,"_",tbl_PCR[[#This Row],[Well]]))</f>
        <v/>
      </c>
      <c r="H74" s="47"/>
      <c r="I74" s="47"/>
      <c r="J74" s="3" t="str">
        <f t="shared" si="1"/>
        <v/>
      </c>
      <c r="K74" s="49"/>
    </row>
    <row r="75" spans="1:11" ht="15.75" customHeight="1" x14ac:dyDescent="0.25">
      <c r="A75" s="57">
        <v>73</v>
      </c>
      <c r="B75" s="57" t="s">
        <v>46</v>
      </c>
      <c r="C75" s="29"/>
      <c r="D75" s="20"/>
      <c r="E75" s="29"/>
      <c r="F75" s="45"/>
      <c r="G75" s="11" t="str">
        <f>IF(LEN(tbl_PCR[[#This Row],[sWGA identifier]])=0,"",CONCATENATE(exp_id,"_",tbl_PCR[[#This Row],[Well]]))</f>
        <v/>
      </c>
      <c r="H75" s="47"/>
      <c r="I75" s="47"/>
      <c r="J75" s="3" t="str">
        <f t="shared" si="1"/>
        <v/>
      </c>
      <c r="K75" s="49"/>
    </row>
    <row r="76" spans="1:11" ht="15.75" customHeight="1" x14ac:dyDescent="0.25">
      <c r="A76" s="57">
        <v>74</v>
      </c>
      <c r="B76" s="57" t="s">
        <v>112</v>
      </c>
      <c r="C76" s="29"/>
      <c r="D76" s="20"/>
      <c r="E76" s="29"/>
      <c r="F76" s="45"/>
      <c r="G76" s="11" t="str">
        <f>IF(LEN(tbl_PCR[[#This Row],[sWGA identifier]])=0,"",CONCATENATE(exp_id,"_",tbl_PCR[[#This Row],[Well]]))</f>
        <v/>
      </c>
      <c r="H76" s="47"/>
      <c r="I76" s="47"/>
      <c r="J76" s="3" t="str">
        <f t="shared" si="1"/>
        <v/>
      </c>
      <c r="K76" s="49"/>
    </row>
    <row r="77" spans="1:11" ht="15.75" customHeight="1" x14ac:dyDescent="0.25">
      <c r="A77" s="57">
        <v>75</v>
      </c>
      <c r="B77" s="57" t="s">
        <v>113</v>
      </c>
      <c r="C77" s="29"/>
      <c r="D77" s="20"/>
      <c r="E77" s="29"/>
      <c r="F77" s="45"/>
      <c r="G77" s="11" t="str">
        <f>IF(LEN(tbl_PCR[[#This Row],[sWGA identifier]])=0,"",CONCATENATE(exp_id,"_",tbl_PCR[[#This Row],[Well]]))</f>
        <v/>
      </c>
      <c r="H77" s="47"/>
      <c r="I77" s="47"/>
      <c r="J77" s="3" t="str">
        <f t="shared" si="1"/>
        <v/>
      </c>
      <c r="K77" s="49"/>
    </row>
    <row r="78" spans="1:11" ht="15.75" customHeight="1" x14ac:dyDescent="0.25">
      <c r="A78" s="57">
        <v>76</v>
      </c>
      <c r="B78" s="57" t="s">
        <v>114</v>
      </c>
      <c r="C78" s="29"/>
      <c r="D78" s="20"/>
      <c r="E78" s="29"/>
      <c r="F78" s="45"/>
      <c r="G78" s="11" t="str">
        <f>IF(LEN(tbl_PCR[[#This Row],[sWGA identifier]])=0,"",CONCATENATE(exp_id,"_",tbl_PCR[[#This Row],[Well]]))</f>
        <v/>
      </c>
      <c r="H78" s="47"/>
      <c r="I78" s="47"/>
      <c r="J78" s="3" t="str">
        <f t="shared" si="1"/>
        <v/>
      </c>
      <c r="K78" s="49"/>
    </row>
    <row r="79" spans="1:11" ht="15.75" customHeight="1" x14ac:dyDescent="0.25">
      <c r="A79" s="57">
        <v>77</v>
      </c>
      <c r="B79" s="57" t="s">
        <v>115</v>
      </c>
      <c r="C79" s="29"/>
      <c r="D79" s="20"/>
      <c r="E79" s="29"/>
      <c r="F79" s="45"/>
      <c r="G79" s="11" t="str">
        <f>IF(LEN(tbl_PCR[[#This Row],[sWGA identifier]])=0,"",CONCATENATE(exp_id,"_",tbl_PCR[[#This Row],[Well]]))</f>
        <v/>
      </c>
      <c r="H79" s="47"/>
      <c r="I79" s="47"/>
      <c r="J79" s="3" t="str">
        <f t="shared" si="1"/>
        <v/>
      </c>
      <c r="K79" s="49"/>
    </row>
    <row r="80" spans="1:11" ht="15.75" customHeight="1" x14ac:dyDescent="0.25">
      <c r="A80" s="57">
        <v>78</v>
      </c>
      <c r="B80" s="57" t="s">
        <v>116</v>
      </c>
      <c r="C80" s="29"/>
      <c r="D80" s="20"/>
      <c r="E80" s="29"/>
      <c r="F80" s="45"/>
      <c r="G80" s="11" t="str">
        <f>IF(LEN(tbl_PCR[[#This Row],[sWGA identifier]])=0,"",CONCATENATE(exp_id,"_",tbl_PCR[[#This Row],[Well]]))</f>
        <v/>
      </c>
      <c r="H80" s="47"/>
      <c r="I80" s="47"/>
      <c r="J80" s="3" t="str">
        <f t="shared" si="1"/>
        <v/>
      </c>
      <c r="K80" s="49"/>
    </row>
    <row r="81" spans="1:11" ht="15.75" customHeight="1" x14ac:dyDescent="0.25">
      <c r="A81" s="57">
        <v>79</v>
      </c>
      <c r="B81" s="57" t="s">
        <v>117</v>
      </c>
      <c r="C81" s="29"/>
      <c r="D81" s="20"/>
      <c r="E81" s="29"/>
      <c r="F81" s="45"/>
      <c r="G81" s="11" t="str">
        <f>IF(LEN(tbl_PCR[[#This Row],[sWGA identifier]])=0,"",CONCATENATE(exp_id,"_",tbl_PCR[[#This Row],[Well]]))</f>
        <v/>
      </c>
      <c r="H81" s="47"/>
      <c r="I81" s="47"/>
      <c r="J81" s="3" t="str">
        <f t="shared" si="1"/>
        <v/>
      </c>
      <c r="K81" s="49"/>
    </row>
    <row r="82" spans="1:11" ht="15.75" customHeight="1" x14ac:dyDescent="0.25">
      <c r="A82" s="57">
        <v>80</v>
      </c>
      <c r="B82" s="57" t="s">
        <v>118</v>
      </c>
      <c r="C82" s="29"/>
      <c r="D82" s="20"/>
      <c r="E82" s="29"/>
      <c r="F82" s="45"/>
      <c r="G82" s="11" t="str">
        <f>IF(LEN(tbl_PCR[[#This Row],[sWGA identifier]])=0,"",CONCATENATE(exp_id,"_",tbl_PCR[[#This Row],[Well]]))</f>
        <v/>
      </c>
      <c r="H82" s="47"/>
      <c r="I82" s="47"/>
      <c r="J82" s="3" t="str">
        <f t="shared" si="1"/>
        <v/>
      </c>
      <c r="K82" s="49"/>
    </row>
    <row r="83" spans="1:11" ht="15.75" customHeight="1" x14ac:dyDescent="0.25">
      <c r="A83" s="57">
        <v>81</v>
      </c>
      <c r="B83" s="57" t="s">
        <v>47</v>
      </c>
      <c r="C83" s="29"/>
      <c r="D83" s="20"/>
      <c r="E83" s="29"/>
      <c r="F83" s="45"/>
      <c r="G83" s="11" t="str">
        <f>IF(LEN(tbl_PCR[[#This Row],[sWGA identifier]])=0,"",CONCATENATE(exp_id,"_",tbl_PCR[[#This Row],[Well]]))</f>
        <v/>
      </c>
      <c r="H83" s="47"/>
      <c r="I83" s="47"/>
      <c r="J83" s="3" t="str">
        <f t="shared" si="1"/>
        <v/>
      </c>
      <c r="K83" s="49"/>
    </row>
    <row r="84" spans="1:11" ht="15.75" customHeight="1" x14ac:dyDescent="0.25">
      <c r="A84" s="57">
        <v>82</v>
      </c>
      <c r="B84" s="57" t="s">
        <v>119</v>
      </c>
      <c r="C84" s="29"/>
      <c r="D84" s="20"/>
      <c r="E84" s="29"/>
      <c r="F84" s="45"/>
      <c r="G84" s="11" t="str">
        <f>IF(LEN(tbl_PCR[[#This Row],[sWGA identifier]])=0,"",CONCATENATE(exp_id,"_",tbl_PCR[[#This Row],[Well]]))</f>
        <v/>
      </c>
      <c r="H84" s="47"/>
      <c r="I84" s="47"/>
      <c r="J84" s="3" t="str">
        <f t="shared" si="1"/>
        <v/>
      </c>
      <c r="K84" s="49"/>
    </row>
    <row r="85" spans="1:11" ht="15.75" customHeight="1" x14ac:dyDescent="0.25">
      <c r="A85" s="57">
        <v>83</v>
      </c>
      <c r="B85" s="57" t="s">
        <v>120</v>
      </c>
      <c r="C85" s="29"/>
      <c r="D85" s="20"/>
      <c r="E85" s="29"/>
      <c r="F85" s="45"/>
      <c r="G85" s="11" t="str">
        <f>IF(LEN(tbl_PCR[[#This Row],[sWGA identifier]])=0,"",CONCATENATE(exp_id,"_",tbl_PCR[[#This Row],[Well]]))</f>
        <v/>
      </c>
      <c r="H85" s="47"/>
      <c r="I85" s="47"/>
      <c r="J85" s="3" t="str">
        <f t="shared" si="1"/>
        <v/>
      </c>
      <c r="K85" s="49"/>
    </row>
    <row r="86" spans="1:11" ht="15.75" customHeight="1" x14ac:dyDescent="0.25">
      <c r="A86" s="57">
        <v>84</v>
      </c>
      <c r="B86" s="57" t="s">
        <v>121</v>
      </c>
      <c r="C86" s="29"/>
      <c r="D86" s="20"/>
      <c r="E86" s="29"/>
      <c r="F86" s="45"/>
      <c r="G86" s="11" t="str">
        <f>IF(LEN(tbl_PCR[[#This Row],[sWGA identifier]])=0,"",CONCATENATE(exp_id,"_",tbl_PCR[[#This Row],[Well]]))</f>
        <v/>
      </c>
      <c r="H86" s="47"/>
      <c r="I86" s="47"/>
      <c r="J86" s="3" t="str">
        <f t="shared" si="1"/>
        <v/>
      </c>
      <c r="K86" s="49"/>
    </row>
    <row r="87" spans="1:11" ht="15.75" customHeight="1" x14ac:dyDescent="0.25">
      <c r="A87" s="57">
        <v>85</v>
      </c>
      <c r="B87" s="57" t="s">
        <v>122</v>
      </c>
      <c r="C87" s="29"/>
      <c r="D87" s="20"/>
      <c r="E87" s="29"/>
      <c r="F87" s="45"/>
      <c r="G87" s="11" t="str">
        <f>IF(LEN(tbl_PCR[[#This Row],[sWGA identifier]])=0,"",CONCATENATE(exp_id,"_",tbl_PCR[[#This Row],[Well]]))</f>
        <v/>
      </c>
      <c r="H87" s="47"/>
      <c r="I87" s="47"/>
      <c r="J87" s="3" t="str">
        <f t="shared" si="1"/>
        <v/>
      </c>
      <c r="K87" s="49"/>
    </row>
    <row r="88" spans="1:11" ht="15.75" customHeight="1" x14ac:dyDescent="0.25">
      <c r="A88" s="57">
        <v>86</v>
      </c>
      <c r="B88" s="57" t="s">
        <v>123</v>
      </c>
      <c r="C88" s="29"/>
      <c r="D88" s="20"/>
      <c r="E88" s="29"/>
      <c r="F88" s="45"/>
      <c r="G88" s="11" t="str">
        <f>IF(LEN(tbl_PCR[[#This Row],[sWGA identifier]])=0,"",CONCATENATE(exp_id,"_",tbl_PCR[[#This Row],[Well]]))</f>
        <v/>
      </c>
      <c r="H88" s="47"/>
      <c r="I88" s="47"/>
      <c r="J88" s="3" t="str">
        <f t="shared" si="1"/>
        <v/>
      </c>
      <c r="K88" s="49"/>
    </row>
    <row r="89" spans="1:11" ht="15.75" customHeight="1" x14ac:dyDescent="0.25">
      <c r="A89" s="57">
        <v>87</v>
      </c>
      <c r="B89" s="57" t="s">
        <v>124</v>
      </c>
      <c r="C89" s="29"/>
      <c r="D89" s="20"/>
      <c r="E89" s="29"/>
      <c r="F89" s="45"/>
      <c r="G89" s="11" t="str">
        <f>IF(LEN(tbl_PCR[[#This Row],[sWGA identifier]])=0,"",CONCATENATE(exp_id,"_",tbl_PCR[[#This Row],[Well]]))</f>
        <v/>
      </c>
      <c r="H89" s="47"/>
      <c r="I89" s="47"/>
      <c r="J89" s="3" t="str">
        <f t="shared" si="1"/>
        <v/>
      </c>
      <c r="K89" s="49"/>
    </row>
    <row r="90" spans="1:11" ht="15.75" customHeight="1" x14ac:dyDescent="0.25">
      <c r="A90" s="57">
        <v>88</v>
      </c>
      <c r="B90" s="57" t="s">
        <v>125</v>
      </c>
      <c r="C90" s="29"/>
      <c r="D90" s="20"/>
      <c r="E90" s="29"/>
      <c r="F90" s="45"/>
      <c r="G90" s="11" t="str">
        <f>IF(LEN(tbl_PCR[[#This Row],[sWGA identifier]])=0,"",CONCATENATE(exp_id,"_",tbl_PCR[[#This Row],[Well]]))</f>
        <v/>
      </c>
      <c r="H90" s="47"/>
      <c r="I90" s="47"/>
      <c r="J90" s="3" t="str">
        <f t="shared" si="1"/>
        <v/>
      </c>
      <c r="K90" s="49"/>
    </row>
    <row r="91" spans="1:11" ht="15.75" customHeight="1" x14ac:dyDescent="0.25">
      <c r="A91" s="57">
        <v>89</v>
      </c>
      <c r="B91" s="57" t="s">
        <v>48</v>
      </c>
      <c r="C91" s="29"/>
      <c r="D91" s="20"/>
      <c r="E91" s="29"/>
      <c r="F91" s="45"/>
      <c r="G91" s="11" t="str">
        <f>IF(LEN(tbl_PCR[[#This Row],[sWGA identifier]])=0,"",CONCATENATE(exp_id,"_",tbl_PCR[[#This Row],[Well]]))</f>
        <v/>
      </c>
      <c r="H91" s="47"/>
      <c r="I91" s="47"/>
      <c r="J91" s="3" t="str">
        <f t="shared" si="1"/>
        <v/>
      </c>
      <c r="K91" s="49"/>
    </row>
    <row r="92" spans="1:11" ht="15.75" customHeight="1" x14ac:dyDescent="0.25">
      <c r="A92" s="57">
        <v>90</v>
      </c>
      <c r="B92" s="57" t="s">
        <v>126</v>
      </c>
      <c r="C92" s="29"/>
      <c r="D92" s="20"/>
      <c r="E92" s="29"/>
      <c r="F92" s="45"/>
      <c r="G92" s="11" t="str">
        <f>IF(LEN(tbl_PCR[[#This Row],[sWGA identifier]])=0,"",CONCATENATE(exp_id,"_",tbl_PCR[[#This Row],[Well]]))</f>
        <v/>
      </c>
      <c r="H92" s="47"/>
      <c r="I92" s="47"/>
      <c r="J92" s="3" t="str">
        <f t="shared" si="1"/>
        <v/>
      </c>
      <c r="K92" s="49"/>
    </row>
    <row r="93" spans="1:11" ht="15.75" customHeight="1" x14ac:dyDescent="0.25">
      <c r="A93" s="57">
        <v>91</v>
      </c>
      <c r="B93" s="57" t="s">
        <v>127</v>
      </c>
      <c r="C93" s="29"/>
      <c r="D93" s="20"/>
      <c r="E93" s="29"/>
      <c r="F93" s="45"/>
      <c r="G93" s="11" t="str">
        <f>IF(LEN(tbl_PCR[[#This Row],[sWGA identifier]])=0,"",CONCATENATE(exp_id,"_",tbl_PCR[[#This Row],[Well]]))</f>
        <v/>
      </c>
      <c r="H93" s="47"/>
      <c r="I93" s="47"/>
      <c r="J93" s="3" t="str">
        <f t="shared" si="1"/>
        <v/>
      </c>
      <c r="K93" s="49"/>
    </row>
    <row r="94" spans="1:11" ht="15.75" customHeight="1" x14ac:dyDescent="0.25">
      <c r="A94" s="57">
        <v>92</v>
      </c>
      <c r="B94" s="57" t="s">
        <v>128</v>
      </c>
      <c r="C94" s="29"/>
      <c r="D94" s="20"/>
      <c r="E94" s="29"/>
      <c r="F94" s="45"/>
      <c r="G94" s="11" t="str">
        <f>IF(LEN(tbl_PCR[[#This Row],[sWGA identifier]])=0,"",CONCATENATE(exp_id,"_",tbl_PCR[[#This Row],[Well]]))</f>
        <v/>
      </c>
      <c r="H94" s="47"/>
      <c r="I94" s="47"/>
      <c r="J94" s="3" t="str">
        <f t="shared" si="1"/>
        <v/>
      </c>
      <c r="K94" s="49"/>
    </row>
    <row r="95" spans="1:11" ht="15.75" customHeight="1" x14ac:dyDescent="0.25">
      <c r="A95" s="57">
        <v>93</v>
      </c>
      <c r="B95" s="57" t="s">
        <v>129</v>
      </c>
      <c r="C95" s="29"/>
      <c r="D95" s="20"/>
      <c r="E95" s="29"/>
      <c r="F95" s="45"/>
      <c r="G95" s="11" t="str">
        <f>IF(LEN(tbl_PCR[[#This Row],[sWGA identifier]])=0,"",CONCATENATE(exp_id,"_",tbl_PCR[[#This Row],[Well]]))</f>
        <v/>
      </c>
      <c r="H95" s="47"/>
      <c r="I95" s="47"/>
      <c r="J95" s="3" t="str">
        <f t="shared" si="1"/>
        <v/>
      </c>
      <c r="K95" s="49"/>
    </row>
    <row r="96" spans="1:11" ht="15.75" customHeight="1" x14ac:dyDescent="0.25">
      <c r="A96" s="57">
        <v>94</v>
      </c>
      <c r="B96" s="57" t="s">
        <v>130</v>
      </c>
      <c r="C96" s="29"/>
      <c r="D96" s="20"/>
      <c r="E96" s="29"/>
      <c r="F96" s="45"/>
      <c r="G96" s="11" t="str">
        <f>IF(LEN(tbl_PCR[[#This Row],[sWGA identifier]])=0,"",CONCATENATE(exp_id,"_",tbl_PCR[[#This Row],[Well]]))</f>
        <v/>
      </c>
      <c r="H96" s="47"/>
      <c r="I96" s="47"/>
      <c r="J96" s="3" t="str">
        <f t="shared" si="1"/>
        <v/>
      </c>
      <c r="K96" s="49"/>
    </row>
    <row r="97" spans="1:11" ht="15.75" customHeight="1" x14ac:dyDescent="0.25">
      <c r="A97" s="57">
        <v>95</v>
      </c>
      <c r="B97" s="57" t="s">
        <v>131</v>
      </c>
      <c r="C97" s="29"/>
      <c r="D97" s="20"/>
      <c r="E97" s="29"/>
      <c r="F97" s="45"/>
      <c r="G97" s="11" t="str">
        <f>IF(LEN(tbl_PCR[[#This Row],[sWGA identifier]])=0,"",CONCATENATE(exp_id,"_",tbl_PCR[[#This Row],[Well]]))</f>
        <v/>
      </c>
      <c r="H97" s="47"/>
      <c r="I97" s="47"/>
      <c r="J97" s="3" t="str">
        <f t="shared" si="1"/>
        <v/>
      </c>
      <c r="K97" s="49"/>
    </row>
    <row r="98" spans="1:11" ht="15.75" customHeight="1" x14ac:dyDescent="0.25">
      <c r="A98" s="59">
        <v>96</v>
      </c>
      <c r="B98" s="59" t="s">
        <v>132</v>
      </c>
      <c r="C98" s="29"/>
      <c r="D98" s="20"/>
      <c r="E98" s="29"/>
      <c r="F98" s="46"/>
      <c r="G98" s="17" t="str">
        <f>IF(LEN(tbl_PCR[[#This Row],[sWGA identifier]])=0,"",CONCATENATE(exp_id,"_",tbl_PCR[[#This Row],[Well]]))</f>
        <v/>
      </c>
      <c r="H98" s="48"/>
      <c r="I98" s="48"/>
      <c r="J98" s="18" t="str">
        <f t="shared" si="1"/>
        <v/>
      </c>
      <c r="K98" s="49"/>
    </row>
    <row r="99" spans="1:11" s="14" customFormat="1" x14ac:dyDescent="0.25">
      <c r="A99" s="13"/>
      <c r="B99" s="13"/>
      <c r="C99" s="13">
        <v>1</v>
      </c>
      <c r="D99" s="13"/>
      <c r="E99" s="13">
        <v>1</v>
      </c>
      <c r="F99" s="13"/>
      <c r="G99" s="13"/>
    </row>
    <row r="100" spans="1:11" x14ac:dyDescent="0.25">
      <c r="A100" s="1"/>
      <c r="B100" s="1"/>
      <c r="C100" s="1"/>
      <c r="D100" s="1"/>
      <c r="F100" s="1"/>
      <c r="G100" s="1"/>
    </row>
    <row r="101" spans="1:11" x14ac:dyDescent="0.25">
      <c r="A101" s="1"/>
      <c r="B101" s="1"/>
      <c r="C101" s="1"/>
      <c r="D101" s="1"/>
      <c r="F101" s="1"/>
      <c r="G101" s="1"/>
    </row>
    <row r="102" spans="1:11" x14ac:dyDescent="0.25">
      <c r="A102" s="1"/>
      <c r="B102" s="1"/>
      <c r="C102" s="1"/>
      <c r="D102" s="1"/>
      <c r="F102" s="1"/>
      <c r="G102" s="1"/>
    </row>
    <row r="103" spans="1:11" x14ac:dyDescent="0.25">
      <c r="A103" s="1"/>
      <c r="B103" s="1"/>
      <c r="C103" s="1"/>
      <c r="D103" s="1"/>
      <c r="F103" s="1"/>
      <c r="G103" s="1"/>
    </row>
    <row r="104" spans="1:11" x14ac:dyDescent="0.25">
      <c r="A104" s="1"/>
      <c r="B104" s="1"/>
      <c r="C104" s="1"/>
      <c r="D104" s="1"/>
      <c r="F104" s="1"/>
      <c r="G104" s="1"/>
    </row>
    <row r="105" spans="1:11" x14ac:dyDescent="0.25">
      <c r="A105" s="1"/>
      <c r="B105" s="1"/>
      <c r="C105" s="1"/>
      <c r="D105" s="1"/>
      <c r="F105" s="1"/>
      <c r="G105" s="1"/>
    </row>
    <row r="106" spans="1:11" x14ac:dyDescent="0.25">
      <c r="A106" s="1"/>
      <c r="B106" s="1"/>
      <c r="C106" s="1"/>
      <c r="D106" s="1"/>
      <c r="F106" s="1"/>
      <c r="G106" s="1"/>
    </row>
    <row r="107" spans="1:11" x14ac:dyDescent="0.25">
      <c r="A107" s="1"/>
      <c r="B107" s="1"/>
      <c r="C107" s="1"/>
      <c r="D107" s="1"/>
      <c r="F107" s="1"/>
      <c r="G107" s="1"/>
    </row>
    <row r="108" spans="1:11" x14ac:dyDescent="0.25">
      <c r="A108" s="1"/>
      <c r="B108" s="1"/>
      <c r="C108" s="1"/>
      <c r="D108" s="1"/>
      <c r="F108" s="1"/>
      <c r="G108" s="1"/>
    </row>
    <row r="109" spans="1:11" x14ac:dyDescent="0.25">
      <c r="A109" s="1"/>
      <c r="B109" s="1"/>
      <c r="C109" s="1"/>
      <c r="D109" s="1"/>
      <c r="F109" s="1"/>
      <c r="G109" s="1"/>
    </row>
    <row r="110" spans="1:11" x14ac:dyDescent="0.25">
      <c r="A110" s="1"/>
      <c r="B110" s="1"/>
      <c r="C110" s="1"/>
      <c r="D110" s="1"/>
      <c r="F110" s="1"/>
      <c r="G110" s="1"/>
    </row>
    <row r="111" spans="1:11" x14ac:dyDescent="0.25">
      <c r="A111" s="1"/>
      <c r="B111" s="1"/>
      <c r="C111" s="1"/>
      <c r="D111" s="1"/>
      <c r="F111" s="1"/>
      <c r="G111" s="1"/>
    </row>
  </sheetData>
  <sheetProtection sheet="1" objects="1" scenarios="1" sort="0" autoFilter="0"/>
  <protectedRanges>
    <protectedRange sqref="F2:K98 A2:D2 A3:E98" name="AllowSortFilter"/>
    <protectedRange sqref="E2" name="FilterTbl"/>
  </protectedRanges>
  <mergeCells count="2">
    <mergeCell ref="C1:E1"/>
    <mergeCell ref="G1:K1"/>
  </mergeCells>
  <phoneticPr fontId="5" type="noConversion"/>
  <conditionalFormatting sqref="C3:E98">
    <cfRule type="containsText" dxfId="27" priority="7" operator="containsText" text=" ">
      <formula>NOT(ISERROR(SEARCH(" ",C3)))</formula>
    </cfRule>
  </conditionalFormatting>
  <conditionalFormatting sqref="H3:I98 K3:K98 C3:F98">
    <cfRule type="expression" dxfId="26" priority="10">
      <formula>COUNTIF(C3,"")</formula>
    </cfRule>
  </conditionalFormatting>
  <dataValidations count="2">
    <dataValidation type="list" allowBlank="1" showInputMessage="1" showErrorMessage="1" sqref="K3:K98" xr:uid="{6B4D1BF1-FBF5-42B6-9889-49E5BF117D18}">
      <formula1>"Yes,No"</formula1>
    </dataValidation>
    <dataValidation type="textLength" errorStyle="warning" operator="greaterThan" allowBlank="1" showErrorMessage="1" error="The Extraction ID cannot be left blank." prompt="Enter the Extraction ID" sqref="C3:D98" xr:uid="{51285661-A40B-4DE6-841D-9FB51A517C0E}">
      <formula1>0</formula1>
    </dataValidation>
  </dataValidations>
  <pageMargins left="0.23622047244094491" right="0.23622047244094491" top="0.74803149606299213" bottom="0.74803149606299213" header="0.31496062992125984" footer="0.31496062992125984"/>
  <pageSetup paperSize="9" scale="52" fitToHeight="2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operator="greaterThan" allowBlank="1" showErrorMessage="1" error="The Extraction ID cannot be left blank." prompt="Enter the Extraction ID" xr:uid="{8E0776D0-6EAB-4DDE-8153-1989A81E152C}">
          <x14:formula1>
            <xm:f>reference!$E$19:$E$21</xm:f>
          </x14:formula1>
          <xm:sqref>E3:E98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C5AB-6D4F-45E9-A9BD-10EA236BDB46}">
  <sheetPr codeName="Sheet3">
    <tabColor rgb="FF92D050"/>
  </sheetPr>
  <dimension ref="A1:B1"/>
  <sheetViews>
    <sheetView workbookViewId="0">
      <selection activeCell="A3" sqref="A3"/>
    </sheetView>
  </sheetViews>
  <sheetFormatPr defaultRowHeight="15.75" x14ac:dyDescent="0.25"/>
  <cols>
    <col min="1" max="2" width="10.25" customWidth="1"/>
  </cols>
  <sheetData>
    <row r="1" spans="1:2" x14ac:dyDescent="0.25">
      <c r="A1" t="s">
        <v>133</v>
      </c>
      <c r="B1" t="s">
        <v>195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822BC-EB65-47E0-AF90-9D941680FB8A}">
  <sheetPr codeName="Sheet5">
    <tabColor rgb="FFFFC000"/>
  </sheetPr>
  <dimension ref="A1:R21"/>
  <sheetViews>
    <sheetView workbookViewId="0">
      <selection activeCell="E22" sqref="E22"/>
    </sheetView>
  </sheetViews>
  <sheetFormatPr defaultRowHeight="15.75" x14ac:dyDescent="0.25"/>
  <cols>
    <col min="1" max="1" width="34.25" customWidth="1"/>
    <col min="5" max="5" width="20" bestFit="1" customWidth="1"/>
    <col min="6" max="6" width="12.75" bestFit="1" customWidth="1"/>
    <col min="7" max="7" width="13" bestFit="1" customWidth="1"/>
    <col min="9" max="9" width="32.875" customWidth="1"/>
    <col min="10" max="10" width="10.875" customWidth="1"/>
  </cols>
  <sheetData>
    <row r="1" spans="1:18" ht="18.75" x14ac:dyDescent="0.3">
      <c r="A1" s="5" t="s">
        <v>0</v>
      </c>
      <c r="C1" s="4"/>
      <c r="D1" s="4"/>
      <c r="E1" s="5" t="s">
        <v>26</v>
      </c>
      <c r="F1" s="4"/>
      <c r="I1" s="5" t="s">
        <v>207</v>
      </c>
    </row>
    <row r="2" spans="1:18" ht="16.5" thickBot="1" x14ac:dyDescent="0.3">
      <c r="A2" s="23" t="s">
        <v>22</v>
      </c>
      <c r="B2" s="24"/>
      <c r="C2" s="24"/>
      <c r="E2" s="33" t="s">
        <v>141</v>
      </c>
      <c r="F2" s="33" t="s">
        <v>142</v>
      </c>
      <c r="G2" s="33" t="s">
        <v>143</v>
      </c>
      <c r="I2" s="31" t="s">
        <v>152</v>
      </c>
      <c r="J2" s="31" t="s">
        <v>153</v>
      </c>
      <c r="L2" s="31" t="s">
        <v>212</v>
      </c>
    </row>
    <row r="3" spans="1:18" x14ac:dyDescent="0.25">
      <c r="C3" s="6"/>
      <c r="E3" s="34" t="s">
        <v>144</v>
      </c>
      <c r="F3" s="34" t="s">
        <v>145</v>
      </c>
      <c r="G3" s="34" t="s">
        <v>146</v>
      </c>
      <c r="I3" s="53" t="s">
        <v>248</v>
      </c>
      <c r="J3" s="53" t="s">
        <v>249</v>
      </c>
      <c r="L3" s="53" t="s">
        <v>220</v>
      </c>
    </row>
    <row r="4" spans="1:18" x14ac:dyDescent="0.25">
      <c r="D4" s="6"/>
      <c r="E4" s="34" t="s">
        <v>147</v>
      </c>
      <c r="F4" s="34" t="s">
        <v>148</v>
      </c>
      <c r="G4" s="34" t="s">
        <v>149</v>
      </c>
      <c r="I4" s="53" t="s">
        <v>252</v>
      </c>
      <c r="J4" s="53" t="s">
        <v>250</v>
      </c>
      <c r="L4" s="53" t="s">
        <v>221</v>
      </c>
    </row>
    <row r="5" spans="1:18" ht="16.5" thickBot="1" x14ac:dyDescent="0.3">
      <c r="A5" s="23" t="s">
        <v>171</v>
      </c>
      <c r="B5" s="24"/>
      <c r="C5" s="24"/>
      <c r="D5" s="6"/>
      <c r="E5" s="1" t="s">
        <v>213</v>
      </c>
      <c r="F5" s="1" t="s">
        <v>214</v>
      </c>
      <c r="G5" s="1" t="s">
        <v>268</v>
      </c>
      <c r="I5" s="53" t="s">
        <v>253</v>
      </c>
      <c r="J5" s="53" t="s">
        <v>251</v>
      </c>
      <c r="L5" s="53" t="s">
        <v>222</v>
      </c>
    </row>
    <row r="6" spans="1:18" x14ac:dyDescent="0.25">
      <c r="A6" s="2" t="s">
        <v>173</v>
      </c>
      <c r="B6" t="s">
        <v>23</v>
      </c>
      <c r="E6" s="34" t="s">
        <v>266</v>
      </c>
      <c r="F6" s="34" t="s">
        <v>271</v>
      </c>
      <c r="G6" s="34" t="s">
        <v>269</v>
      </c>
      <c r="I6" s="53"/>
      <c r="J6" s="53"/>
      <c r="L6" s="53"/>
    </row>
    <row r="7" spans="1:18" x14ac:dyDescent="0.25">
      <c r="A7" s="2" t="s">
        <v>172</v>
      </c>
      <c r="B7">
        <v>8</v>
      </c>
      <c r="E7" s="34" t="s">
        <v>267</v>
      </c>
      <c r="F7" s="34" t="s">
        <v>272</v>
      </c>
      <c r="G7" s="34" t="s">
        <v>270</v>
      </c>
      <c r="I7" s="53"/>
      <c r="J7" s="53"/>
      <c r="L7" s="53"/>
    </row>
    <row r="8" spans="1:18" x14ac:dyDescent="0.25">
      <c r="E8" s="1"/>
      <c r="F8" s="1"/>
      <c r="G8" s="1"/>
      <c r="I8" s="53"/>
      <c r="J8" s="53"/>
      <c r="L8" s="53"/>
    </row>
    <row r="9" spans="1:18" ht="16.5" thickBot="1" x14ac:dyDescent="0.3">
      <c r="A9" s="23" t="s">
        <v>216</v>
      </c>
      <c r="E9" s="23" t="s">
        <v>255</v>
      </c>
      <c r="I9" s="32" t="s">
        <v>208</v>
      </c>
    </row>
    <row r="10" spans="1:18" x14ac:dyDescent="0.25">
      <c r="A10" t="s">
        <v>275</v>
      </c>
      <c r="E10" t="s">
        <v>257</v>
      </c>
      <c r="I10" s="32" t="s">
        <v>242</v>
      </c>
    </row>
    <row r="11" spans="1:18" x14ac:dyDescent="0.25">
      <c r="E11" t="s">
        <v>258</v>
      </c>
      <c r="I11" s="32" t="s">
        <v>209</v>
      </c>
    </row>
    <row r="12" spans="1:18" x14ac:dyDescent="0.25">
      <c r="I12" s="32" t="s">
        <v>210</v>
      </c>
      <c r="Q12" s="4"/>
      <c r="R12" s="4"/>
    </row>
    <row r="13" spans="1:18" ht="16.5" thickBot="1" x14ac:dyDescent="0.3">
      <c r="E13" s="23" t="s">
        <v>256</v>
      </c>
      <c r="I13" s="32" t="s">
        <v>211</v>
      </c>
      <c r="O13" s="4"/>
      <c r="P13" s="4"/>
    </row>
    <row r="14" spans="1:18" x14ac:dyDescent="0.25">
      <c r="E14" t="s">
        <v>259</v>
      </c>
    </row>
    <row r="15" spans="1:18" x14ac:dyDescent="0.25">
      <c r="E15" t="s">
        <v>263</v>
      </c>
    </row>
    <row r="16" spans="1:18" x14ac:dyDescent="0.25">
      <c r="E16" t="s">
        <v>260</v>
      </c>
    </row>
    <row r="18" spans="5:5" ht="16.5" thickBot="1" x14ac:dyDescent="0.3">
      <c r="E18" s="23" t="s">
        <v>273</v>
      </c>
    </row>
    <row r="19" spans="5:5" x14ac:dyDescent="0.25">
      <c r="E19" t="s">
        <v>276</v>
      </c>
    </row>
    <row r="20" spans="5:5" x14ac:dyDescent="0.25">
      <c r="E20" t="s">
        <v>277</v>
      </c>
    </row>
    <row r="21" spans="5:5" x14ac:dyDescent="0.25">
      <c r="E21" t="s">
        <v>278</v>
      </c>
    </row>
  </sheetData>
  <sheetProtection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A7B0-D4D5-4D95-A9F1-1EE467C8E8C1}">
  <sheetPr codeName="Sheet4">
    <tabColor rgb="FFFF0000"/>
  </sheetPr>
  <dimension ref="A1:C27"/>
  <sheetViews>
    <sheetView tabSelected="1" workbookViewId="0"/>
  </sheetViews>
  <sheetFormatPr defaultRowHeight="15.75" x14ac:dyDescent="0.25"/>
  <cols>
    <col min="1" max="1" width="38.875" customWidth="1"/>
    <col min="2" max="2" width="20" bestFit="1" customWidth="1"/>
    <col min="3" max="3" width="19.125" customWidth="1"/>
    <col min="4" max="13" width="16.125" bestFit="1" customWidth="1"/>
    <col min="14" max="14" width="11" bestFit="1" customWidth="1"/>
    <col min="15" max="20" width="16.125" bestFit="1" customWidth="1"/>
    <col min="21" max="21" width="11" bestFit="1" customWidth="1"/>
  </cols>
  <sheetData>
    <row r="1" spans="1:3" ht="46.5" x14ac:dyDescent="0.7">
      <c r="A1" s="35" t="s">
        <v>223</v>
      </c>
      <c r="B1" s="36"/>
      <c r="C1" s="36"/>
    </row>
    <row r="2" spans="1:3" ht="31.5" x14ac:dyDescent="0.5">
      <c r="A2" s="37" t="s">
        <v>235</v>
      </c>
      <c r="B2" s="36"/>
      <c r="C2" s="36"/>
    </row>
    <row r="3" spans="1:3" ht="31.5" x14ac:dyDescent="0.5">
      <c r="A3" s="37"/>
      <c r="B3" s="36"/>
      <c r="C3" s="36"/>
    </row>
    <row r="4" spans="1:3" ht="31.5" x14ac:dyDescent="0.5">
      <c r="A4" s="38" t="s">
        <v>224</v>
      </c>
      <c r="B4" s="36"/>
      <c r="C4" s="36"/>
    </row>
    <row r="5" spans="1:3" ht="31.5" x14ac:dyDescent="0.5">
      <c r="A5" s="36" t="s">
        <v>225</v>
      </c>
      <c r="B5" s="36"/>
      <c r="C5" s="36"/>
    </row>
    <row r="6" spans="1:3" ht="31.5" x14ac:dyDescent="0.5">
      <c r="A6" s="39" t="s">
        <v>178</v>
      </c>
      <c r="B6" s="37" t="s">
        <v>226</v>
      </c>
      <c r="C6" s="36"/>
    </row>
    <row r="7" spans="1:3" ht="31.5" x14ac:dyDescent="0.5">
      <c r="A7" s="39" t="s">
        <v>23</v>
      </c>
      <c r="B7" s="37" t="s">
        <v>236</v>
      </c>
      <c r="C7" s="36"/>
    </row>
    <row r="8" spans="1:3" ht="31.5" x14ac:dyDescent="0.5">
      <c r="A8" s="39" t="s">
        <v>179</v>
      </c>
      <c r="B8" s="37" t="s">
        <v>241</v>
      </c>
      <c r="C8" s="36"/>
    </row>
    <row r="9" spans="1:3" ht="31.5" x14ac:dyDescent="0.5">
      <c r="A9" s="40" t="s">
        <v>180</v>
      </c>
      <c r="B9" s="37" t="s">
        <v>227</v>
      </c>
      <c r="C9" s="36"/>
    </row>
    <row r="10" spans="1:3" ht="31.5" x14ac:dyDescent="0.5">
      <c r="A10" s="41" t="s">
        <v>228</v>
      </c>
      <c r="B10" s="37" t="s">
        <v>229</v>
      </c>
      <c r="C10" s="36"/>
    </row>
    <row r="11" spans="1:3" ht="31.5" x14ac:dyDescent="0.5">
      <c r="A11" s="41" t="s">
        <v>183</v>
      </c>
      <c r="B11" s="37" t="s">
        <v>230</v>
      </c>
      <c r="C11" s="36"/>
    </row>
    <row r="12" spans="1:3" ht="31.5" x14ac:dyDescent="0.5">
      <c r="A12" s="37" t="s">
        <v>231</v>
      </c>
      <c r="B12" s="37"/>
      <c r="C12" s="36"/>
    </row>
    <row r="13" spans="1:3" ht="31.5" x14ac:dyDescent="0.5">
      <c r="A13" s="36"/>
      <c r="B13" s="36"/>
      <c r="C13" s="36"/>
    </row>
    <row r="14" spans="1:3" ht="31.5" x14ac:dyDescent="0.5">
      <c r="A14" s="42" t="s">
        <v>232</v>
      </c>
      <c r="B14" s="36"/>
      <c r="C14" s="36"/>
    </row>
    <row r="15" spans="1:3" ht="31.5" x14ac:dyDescent="0.5">
      <c r="A15" s="36" t="s">
        <v>237</v>
      </c>
      <c r="B15" s="36"/>
      <c r="C15" s="36"/>
    </row>
    <row r="16" spans="1:3" ht="31.5" x14ac:dyDescent="0.5">
      <c r="A16" s="36" t="s">
        <v>243</v>
      </c>
      <c r="B16" s="36"/>
      <c r="C16" s="36"/>
    </row>
    <row r="17" spans="1:3" ht="31.5" x14ac:dyDescent="0.5">
      <c r="A17" s="36" t="s">
        <v>244</v>
      </c>
      <c r="B17" s="36"/>
      <c r="C17" s="36"/>
    </row>
    <row r="18" spans="1:3" ht="31.5" x14ac:dyDescent="0.5">
      <c r="A18" s="37" t="s">
        <v>245</v>
      </c>
      <c r="B18" s="36"/>
      <c r="C18" s="36"/>
    </row>
    <row r="19" spans="1:3" ht="31.5" x14ac:dyDescent="0.5">
      <c r="A19" s="37" t="s">
        <v>238</v>
      </c>
      <c r="B19" s="36"/>
      <c r="C19" s="36"/>
    </row>
    <row r="20" spans="1:3" ht="31.5" x14ac:dyDescent="0.5">
      <c r="A20" s="37" t="s">
        <v>239</v>
      </c>
      <c r="B20" s="36"/>
      <c r="C20" s="36"/>
    </row>
    <row r="21" spans="1:3" ht="31.5" x14ac:dyDescent="0.5">
      <c r="A21" s="37" t="s">
        <v>246</v>
      </c>
      <c r="B21" s="36"/>
      <c r="C21" s="36"/>
    </row>
    <row r="22" spans="1:3" ht="31.5" x14ac:dyDescent="0.5">
      <c r="A22" s="37" t="s">
        <v>247</v>
      </c>
      <c r="B22" s="36"/>
      <c r="C22" s="36"/>
    </row>
    <row r="23" spans="1:3" ht="31.5" x14ac:dyDescent="0.5">
      <c r="A23" s="43" t="s">
        <v>240</v>
      </c>
      <c r="B23" s="36"/>
      <c r="C23" s="36"/>
    </row>
    <row r="24" spans="1:3" ht="31.5" x14ac:dyDescent="0.5">
      <c r="A24" s="43"/>
      <c r="B24" s="36"/>
      <c r="C24" s="36"/>
    </row>
    <row r="25" spans="1:3" ht="31.5" x14ac:dyDescent="0.5">
      <c r="A25" s="38" t="s">
        <v>233</v>
      </c>
      <c r="B25" s="36"/>
      <c r="C25" s="36"/>
    </row>
    <row r="26" spans="1:3" ht="31.5" x14ac:dyDescent="0.5">
      <c r="A26" s="37" t="s">
        <v>231</v>
      </c>
      <c r="B26" s="36"/>
      <c r="C26" s="36"/>
    </row>
    <row r="27" spans="1:3" ht="31.5" x14ac:dyDescent="0.5">
      <c r="A27" s="36" t="s">
        <v>234</v>
      </c>
      <c r="B27" s="36"/>
      <c r="C27" s="36"/>
    </row>
  </sheetData>
  <sheetProtection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65F5-1D7C-4412-B86A-5DAB745F33C0}">
  <sheetPr codeName="Sheet6">
    <tabColor rgb="FFFF0000"/>
  </sheetPr>
  <dimension ref="A1:M2"/>
  <sheetViews>
    <sheetView workbookViewId="0">
      <selection activeCell="L1" sqref="L1:L1048576"/>
    </sheetView>
  </sheetViews>
  <sheetFormatPr defaultRowHeight="15.75" x14ac:dyDescent="0.25"/>
  <cols>
    <col min="1" max="1" width="9.125" customWidth="1"/>
    <col min="2" max="2" width="11.375" customWidth="1"/>
    <col min="3" max="7" width="12.125" customWidth="1"/>
    <col min="8" max="8" width="31.625" customWidth="1"/>
    <col min="9" max="12" width="12.125" customWidth="1"/>
    <col min="13" max="13" width="16.75" bestFit="1" customWidth="1"/>
  </cols>
  <sheetData>
    <row r="1" spans="1:13" x14ac:dyDescent="0.25">
      <c r="A1" t="s">
        <v>168</v>
      </c>
      <c r="B1" t="s">
        <v>169</v>
      </c>
      <c r="C1" t="s">
        <v>170</v>
      </c>
      <c r="D1" t="s">
        <v>175</v>
      </c>
      <c r="E1" t="s">
        <v>174</v>
      </c>
      <c r="F1" t="s">
        <v>184</v>
      </c>
      <c r="G1" t="s">
        <v>191</v>
      </c>
      <c r="H1" t="s">
        <v>197</v>
      </c>
      <c r="I1" t="s">
        <v>198</v>
      </c>
      <c r="J1" t="s">
        <v>176</v>
      </c>
      <c r="K1" t="s">
        <v>194</v>
      </c>
      <c r="L1" t="s">
        <v>177</v>
      </c>
      <c r="M1" t="s">
        <v>215</v>
      </c>
    </row>
    <row r="2" spans="1:13" x14ac:dyDescent="0.25">
      <c r="A2" t="str">
        <f>IF(LEN(exp_id)=0,"",exp_id)</f>
        <v/>
      </c>
      <c r="B2" t="str">
        <f>IF(LEN(exp_date)=0,"",exp_date)</f>
        <v/>
      </c>
      <c r="C2" t="str">
        <f>IF(LEN(exp_user)=0,"",exp_user)</f>
        <v/>
      </c>
      <c r="D2" t="str">
        <f>IF(LEN(exp_type)=0,"",exp_type)</f>
        <v>PCR</v>
      </c>
      <c r="E2">
        <f>IF(LEN(exp_version)=0,"",exp_version)</f>
        <v>8</v>
      </c>
      <c r="F2" t="str">
        <f>IF(LEN(exp_assay)=0,"",exp_assay)</f>
        <v/>
      </c>
      <c r="G2" t="str">
        <f>IF(LEN(exp_notes)=0,"",exp_notes)</f>
        <v/>
      </c>
      <c r="H2" t="str">
        <f>IF(LEN(exp_summary)=0,"",exp_summary)</f>
        <v/>
      </c>
      <c r="I2" t="str">
        <f>IF(LEN(exp_rxns)=0,"",exp_rxns)</f>
        <v/>
      </c>
      <c r="J2" t="str">
        <f>IF(LEN(pcr_primers)=0,"",pcr_primers)</f>
        <v/>
      </c>
      <c r="K2" t="str">
        <f>IF(LEN(pcr_primersource)=0,"",pcr_primersource)</f>
        <v/>
      </c>
      <c r="L2" t="str">
        <f>IF(LEN(pcr_targetpanel)=0,"",pcr_targetpanel)</f>
        <v/>
      </c>
      <c r="M2" t="str">
        <f>IF(pcr_enzyme=0,"",pcr_enzyme)</f>
        <v/>
      </c>
    </row>
  </sheetData>
  <sheetProtection algorithmName="SHA-512" hashValue="38/yEmFxISJT1sY8Z2orWimA3cEyEJZ0P1DXv9yg/yio8fwMqxXUFmuz44H2ybJU+WY3aTg/nsN+nWFHZW5RJw==" saltValue="dQEaq+u+fjoGcyZDox/wsw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E960-52E4-4AD5-BF9A-214863E61A87}">
  <sheetPr codeName="Sheet7">
    <tabColor rgb="FFFF0000"/>
  </sheetPr>
  <dimension ref="A1:G97"/>
  <sheetViews>
    <sheetView workbookViewId="0">
      <selection activeCell="C2" sqref="C2"/>
    </sheetView>
  </sheetViews>
  <sheetFormatPr defaultRowHeight="15.75" x14ac:dyDescent="0.25"/>
  <cols>
    <col min="1" max="1" width="11.25" customWidth="1"/>
    <col min="2" max="4" width="13.75" customWidth="1"/>
    <col min="5" max="6" width="26.375" customWidth="1"/>
    <col min="7" max="7" width="33.875" customWidth="1"/>
  </cols>
  <sheetData>
    <row r="1" spans="1:7" x14ac:dyDescent="0.25">
      <c r="A1" t="s">
        <v>181</v>
      </c>
      <c r="B1" t="s">
        <v>182</v>
      </c>
      <c r="C1" t="s">
        <v>274</v>
      </c>
      <c r="D1" t="s">
        <v>168</v>
      </c>
      <c r="E1" t="s">
        <v>188</v>
      </c>
      <c r="F1" t="s">
        <v>189</v>
      </c>
      <c r="G1" t="s">
        <v>185</v>
      </c>
    </row>
    <row r="2" spans="1:7" x14ac:dyDescent="0.25">
      <c r="A2" t="str">
        <f>IF(LEN(PCR!C3),PCR!C3,"")</f>
        <v/>
      </c>
      <c r="B2" t="str">
        <f>IF(LEN(PCR!D3),PCR!D3,"")</f>
        <v/>
      </c>
      <c r="C2" t="str">
        <f>IF(LEN(PCR!E3),PCR!E3,"")</f>
        <v/>
      </c>
      <c r="D2" t="str">
        <f>IF(LEN(PCR!F3)=0,"",exp_id)</f>
        <v/>
      </c>
      <c r="E2" t="str">
        <f>IF(LEN(PCR!F3),PCR!F3,"")</f>
        <v/>
      </c>
      <c r="F2" t="str">
        <f>IF(LEN(PCR!G3),PCR!G3,"")</f>
        <v/>
      </c>
      <c r="G2" t="str">
        <f>PCR!J3</f>
        <v/>
      </c>
    </row>
    <row r="3" spans="1:7" x14ac:dyDescent="0.25">
      <c r="A3" t="str">
        <f>IF(LEN(PCR!C4),PCR!C4,"")</f>
        <v/>
      </c>
      <c r="B3" t="str">
        <f>IF(LEN(PCR!D4),PCR!D4,"")</f>
        <v/>
      </c>
      <c r="C3" t="str">
        <f>IF(LEN(PCR!E4),PCR!E4,"")</f>
        <v/>
      </c>
      <c r="D3" t="str">
        <f>IF(LEN(PCR!F4)=0,"",exp_id)</f>
        <v/>
      </c>
      <c r="E3" t="str">
        <f>IF(LEN(PCR!F4),PCR!F4,"")</f>
        <v/>
      </c>
      <c r="F3" t="str">
        <f>IF(LEN(PCR!G4),PCR!G4,"")</f>
        <v/>
      </c>
      <c r="G3" t="str">
        <f>PCR!J4</f>
        <v/>
      </c>
    </row>
    <row r="4" spans="1:7" x14ac:dyDescent="0.25">
      <c r="A4" t="str">
        <f>IF(LEN(PCR!C5),PCR!C5,"")</f>
        <v/>
      </c>
      <c r="B4" t="str">
        <f>IF(LEN(PCR!D5),PCR!D5,"")</f>
        <v/>
      </c>
      <c r="C4" t="str">
        <f>IF(LEN(PCR!E5),PCR!E5,"")</f>
        <v/>
      </c>
      <c r="D4" t="str">
        <f>IF(LEN(PCR!F5)=0,"",exp_id)</f>
        <v/>
      </c>
      <c r="E4" t="str">
        <f>IF(LEN(PCR!F5),PCR!F5,"")</f>
        <v/>
      </c>
      <c r="F4" t="str">
        <f>IF(LEN(PCR!G5),PCR!G5,"")</f>
        <v/>
      </c>
      <c r="G4" t="str">
        <f>PCR!J5</f>
        <v/>
      </c>
    </row>
    <row r="5" spans="1:7" x14ac:dyDescent="0.25">
      <c r="A5" t="str">
        <f>IF(LEN(PCR!C6),PCR!C6,"")</f>
        <v/>
      </c>
      <c r="B5" t="str">
        <f>IF(LEN(PCR!D6),PCR!D6,"")</f>
        <v/>
      </c>
      <c r="C5" t="str">
        <f>IF(LEN(PCR!E6),PCR!E6,"")</f>
        <v/>
      </c>
      <c r="D5" t="str">
        <f>IF(LEN(PCR!F6)=0,"",exp_id)</f>
        <v/>
      </c>
      <c r="E5" t="str">
        <f>IF(LEN(PCR!F6),PCR!F6,"")</f>
        <v/>
      </c>
      <c r="F5" t="str">
        <f>IF(LEN(PCR!G6),PCR!G6,"")</f>
        <v/>
      </c>
      <c r="G5" t="str">
        <f>PCR!J6</f>
        <v/>
      </c>
    </row>
    <row r="6" spans="1:7" x14ac:dyDescent="0.25">
      <c r="A6" t="str">
        <f>IF(LEN(PCR!C7),PCR!C7,"")</f>
        <v/>
      </c>
      <c r="B6" t="str">
        <f>IF(LEN(PCR!D7),PCR!D7,"")</f>
        <v/>
      </c>
      <c r="C6" t="str">
        <f>IF(LEN(PCR!E7),PCR!E7,"")</f>
        <v/>
      </c>
      <c r="D6" t="str">
        <f>IF(LEN(PCR!F7)=0,"",exp_id)</f>
        <v/>
      </c>
      <c r="E6" t="str">
        <f>IF(LEN(PCR!F7),PCR!F7,"")</f>
        <v/>
      </c>
      <c r="F6" t="str">
        <f>IF(LEN(PCR!G7),PCR!G7,"")</f>
        <v/>
      </c>
      <c r="G6" t="str">
        <f>PCR!J7</f>
        <v/>
      </c>
    </row>
    <row r="7" spans="1:7" x14ac:dyDescent="0.25">
      <c r="A7" t="str">
        <f>IF(LEN(PCR!C8),PCR!C8,"")</f>
        <v/>
      </c>
      <c r="B7" t="str">
        <f>IF(LEN(PCR!D8),PCR!D8,"")</f>
        <v/>
      </c>
      <c r="C7" t="str">
        <f>IF(LEN(PCR!E8),PCR!E8,"")</f>
        <v/>
      </c>
      <c r="D7" t="str">
        <f>IF(LEN(PCR!F8)=0,"",exp_id)</f>
        <v/>
      </c>
      <c r="E7" t="str">
        <f>IF(LEN(PCR!F8),PCR!F8,"")</f>
        <v/>
      </c>
      <c r="F7" t="str">
        <f>IF(LEN(PCR!G8),PCR!G8,"")</f>
        <v/>
      </c>
      <c r="G7" t="str">
        <f>PCR!J8</f>
        <v/>
      </c>
    </row>
    <row r="8" spans="1:7" x14ac:dyDescent="0.25">
      <c r="A8" t="str">
        <f>IF(LEN(PCR!C9),PCR!C9,"")</f>
        <v/>
      </c>
      <c r="B8" t="str">
        <f>IF(LEN(PCR!D9),PCR!D9,"")</f>
        <v/>
      </c>
      <c r="C8" t="str">
        <f>IF(LEN(PCR!E9),PCR!E9,"")</f>
        <v/>
      </c>
      <c r="D8" t="str">
        <f>IF(LEN(PCR!F9)=0,"",exp_id)</f>
        <v/>
      </c>
      <c r="E8" t="str">
        <f>IF(LEN(PCR!F9),PCR!F9,"")</f>
        <v/>
      </c>
      <c r="F8" t="str">
        <f>IF(LEN(PCR!G9),PCR!G9,"")</f>
        <v/>
      </c>
      <c r="G8" t="str">
        <f>PCR!J9</f>
        <v/>
      </c>
    </row>
    <row r="9" spans="1:7" x14ac:dyDescent="0.25">
      <c r="A9" t="str">
        <f>IF(LEN(PCR!C10),PCR!C10,"")</f>
        <v/>
      </c>
      <c r="B9" t="str">
        <f>IF(LEN(PCR!D10),PCR!D10,"")</f>
        <v/>
      </c>
      <c r="C9" t="str">
        <f>IF(LEN(PCR!E10),PCR!E10,"")</f>
        <v/>
      </c>
      <c r="D9" t="str">
        <f>IF(LEN(PCR!F10)=0,"",exp_id)</f>
        <v/>
      </c>
      <c r="E9" t="str">
        <f>IF(LEN(PCR!F10),PCR!F10,"")</f>
        <v/>
      </c>
      <c r="F9" t="str">
        <f>IF(LEN(PCR!G10),PCR!G10,"")</f>
        <v/>
      </c>
      <c r="G9" t="str">
        <f>PCR!J10</f>
        <v/>
      </c>
    </row>
    <row r="10" spans="1:7" x14ac:dyDescent="0.25">
      <c r="A10" t="str">
        <f>IF(LEN(PCR!C11),PCR!C11,"")</f>
        <v/>
      </c>
      <c r="B10" t="str">
        <f>IF(LEN(PCR!D11),PCR!D11,"")</f>
        <v/>
      </c>
      <c r="C10" t="str">
        <f>IF(LEN(PCR!E11),PCR!E11,"")</f>
        <v/>
      </c>
      <c r="D10" t="str">
        <f>IF(LEN(PCR!F11)=0,"",exp_id)</f>
        <v/>
      </c>
      <c r="E10" t="str">
        <f>IF(LEN(PCR!F11),PCR!F11,"")</f>
        <v/>
      </c>
      <c r="F10" t="str">
        <f>IF(LEN(PCR!G11),PCR!G11,"")</f>
        <v/>
      </c>
      <c r="G10" t="str">
        <f>PCR!J11</f>
        <v/>
      </c>
    </row>
    <row r="11" spans="1:7" x14ac:dyDescent="0.25">
      <c r="A11" t="str">
        <f>IF(LEN(PCR!C12),PCR!C12,"")</f>
        <v/>
      </c>
      <c r="B11" t="str">
        <f>IF(LEN(PCR!D12),PCR!D12,"")</f>
        <v/>
      </c>
      <c r="C11" t="str">
        <f>IF(LEN(PCR!E12),PCR!E12,"")</f>
        <v/>
      </c>
      <c r="D11" t="str">
        <f>IF(LEN(PCR!F12)=0,"",exp_id)</f>
        <v/>
      </c>
      <c r="E11" t="str">
        <f>IF(LEN(PCR!F12),PCR!F12,"")</f>
        <v/>
      </c>
      <c r="F11" t="str">
        <f>IF(LEN(PCR!G12),PCR!G12,"")</f>
        <v/>
      </c>
      <c r="G11" t="str">
        <f>PCR!J12</f>
        <v/>
      </c>
    </row>
    <row r="12" spans="1:7" x14ac:dyDescent="0.25">
      <c r="A12" t="str">
        <f>IF(LEN(PCR!C13),PCR!C13,"")</f>
        <v/>
      </c>
      <c r="B12" t="str">
        <f>IF(LEN(PCR!D13),PCR!D13,"")</f>
        <v/>
      </c>
      <c r="C12" t="str">
        <f>IF(LEN(PCR!E13),PCR!E13,"")</f>
        <v/>
      </c>
      <c r="D12" t="str">
        <f>IF(LEN(PCR!F13)=0,"",exp_id)</f>
        <v/>
      </c>
      <c r="E12" t="str">
        <f>IF(LEN(PCR!F13),PCR!F13,"")</f>
        <v/>
      </c>
      <c r="F12" t="str">
        <f>IF(LEN(PCR!G13),PCR!G13,"")</f>
        <v/>
      </c>
      <c r="G12" t="str">
        <f>PCR!J13</f>
        <v/>
      </c>
    </row>
    <row r="13" spans="1:7" x14ac:dyDescent="0.25">
      <c r="A13" t="str">
        <f>IF(LEN(PCR!C14),PCR!C14,"")</f>
        <v/>
      </c>
      <c r="B13" t="str">
        <f>IF(LEN(PCR!D14),PCR!D14,"")</f>
        <v/>
      </c>
      <c r="C13" t="str">
        <f>IF(LEN(PCR!E14),PCR!E14,"")</f>
        <v/>
      </c>
      <c r="D13" t="str">
        <f>IF(LEN(PCR!F14)=0,"",exp_id)</f>
        <v/>
      </c>
      <c r="E13" t="str">
        <f>IF(LEN(PCR!F14),PCR!F14,"")</f>
        <v/>
      </c>
      <c r="F13" t="str">
        <f>IF(LEN(PCR!G14),PCR!G14,"")</f>
        <v/>
      </c>
      <c r="G13" t="str">
        <f>PCR!J14</f>
        <v/>
      </c>
    </row>
    <row r="14" spans="1:7" x14ac:dyDescent="0.25">
      <c r="A14" t="str">
        <f>IF(LEN(PCR!C15),PCR!C15,"")</f>
        <v/>
      </c>
      <c r="B14" t="str">
        <f>IF(LEN(PCR!D15),PCR!D15,"")</f>
        <v/>
      </c>
      <c r="C14" t="str">
        <f>IF(LEN(PCR!E15),PCR!E15,"")</f>
        <v/>
      </c>
      <c r="D14" t="str">
        <f>IF(LEN(PCR!F15)=0,"",exp_id)</f>
        <v/>
      </c>
      <c r="E14" t="str">
        <f>IF(LEN(PCR!F15),PCR!F15,"")</f>
        <v/>
      </c>
      <c r="F14" t="str">
        <f>IF(LEN(PCR!G15),PCR!G15,"")</f>
        <v/>
      </c>
      <c r="G14" t="str">
        <f>PCR!J15</f>
        <v/>
      </c>
    </row>
    <row r="15" spans="1:7" x14ac:dyDescent="0.25">
      <c r="A15" t="str">
        <f>IF(LEN(PCR!C16),PCR!C16,"")</f>
        <v/>
      </c>
      <c r="B15" t="str">
        <f>IF(LEN(PCR!D16),PCR!D16,"")</f>
        <v/>
      </c>
      <c r="C15" t="str">
        <f>IF(LEN(PCR!E16),PCR!E16,"")</f>
        <v/>
      </c>
      <c r="D15" t="str">
        <f>IF(LEN(PCR!F16)=0,"",exp_id)</f>
        <v/>
      </c>
      <c r="E15" t="str">
        <f>IF(LEN(PCR!F16),PCR!F16,"")</f>
        <v/>
      </c>
      <c r="F15" t="str">
        <f>IF(LEN(PCR!G16),PCR!G16,"")</f>
        <v/>
      </c>
      <c r="G15" t="str">
        <f>PCR!J16</f>
        <v/>
      </c>
    </row>
    <row r="16" spans="1:7" x14ac:dyDescent="0.25">
      <c r="A16" t="str">
        <f>IF(LEN(PCR!C17),PCR!C17,"")</f>
        <v/>
      </c>
      <c r="B16" t="str">
        <f>IF(LEN(PCR!D17),PCR!D17,"")</f>
        <v/>
      </c>
      <c r="C16" t="str">
        <f>IF(LEN(PCR!E17),PCR!E17,"")</f>
        <v/>
      </c>
      <c r="D16" t="str">
        <f>IF(LEN(PCR!F17)=0,"",exp_id)</f>
        <v/>
      </c>
      <c r="E16" t="str">
        <f>IF(LEN(PCR!F17),PCR!F17,"")</f>
        <v/>
      </c>
      <c r="F16" t="str">
        <f>IF(LEN(PCR!G17),PCR!G17,"")</f>
        <v/>
      </c>
      <c r="G16" t="str">
        <f>PCR!J17</f>
        <v/>
      </c>
    </row>
    <row r="17" spans="1:7" x14ac:dyDescent="0.25">
      <c r="A17" t="str">
        <f>IF(LEN(PCR!C18),PCR!C18,"")</f>
        <v/>
      </c>
      <c r="B17" t="str">
        <f>IF(LEN(PCR!D18),PCR!D18,"")</f>
        <v/>
      </c>
      <c r="C17" t="str">
        <f>IF(LEN(PCR!E18),PCR!E18,"")</f>
        <v/>
      </c>
      <c r="D17" t="str">
        <f>IF(LEN(PCR!F18)=0,"",exp_id)</f>
        <v/>
      </c>
      <c r="E17" t="str">
        <f>IF(LEN(PCR!F18),PCR!F18,"")</f>
        <v/>
      </c>
      <c r="F17" t="str">
        <f>IF(LEN(PCR!G18),PCR!G18,"")</f>
        <v/>
      </c>
      <c r="G17" t="str">
        <f>PCR!J18</f>
        <v/>
      </c>
    </row>
    <row r="18" spans="1:7" x14ac:dyDescent="0.25">
      <c r="A18" t="str">
        <f>IF(LEN(PCR!C19),PCR!C19,"")</f>
        <v/>
      </c>
      <c r="B18" t="str">
        <f>IF(LEN(PCR!D19),PCR!D19,"")</f>
        <v/>
      </c>
      <c r="C18" t="str">
        <f>IF(LEN(PCR!E19),PCR!E19,"")</f>
        <v/>
      </c>
      <c r="D18" t="str">
        <f>IF(LEN(PCR!F19)=0,"",exp_id)</f>
        <v/>
      </c>
      <c r="E18" t="str">
        <f>IF(LEN(PCR!F19),PCR!F19,"")</f>
        <v/>
      </c>
      <c r="F18" t="str">
        <f>IF(LEN(PCR!G19),PCR!G19,"")</f>
        <v/>
      </c>
      <c r="G18" t="str">
        <f>PCR!J19</f>
        <v/>
      </c>
    </row>
    <row r="19" spans="1:7" x14ac:dyDescent="0.25">
      <c r="A19" t="str">
        <f>IF(LEN(PCR!C20),PCR!C20,"")</f>
        <v/>
      </c>
      <c r="B19" t="str">
        <f>IF(LEN(PCR!D20),PCR!D20,"")</f>
        <v/>
      </c>
      <c r="C19" t="str">
        <f>IF(LEN(PCR!E20),PCR!E20,"")</f>
        <v/>
      </c>
      <c r="D19" t="str">
        <f>IF(LEN(PCR!F20)=0,"",exp_id)</f>
        <v/>
      </c>
      <c r="E19" t="str">
        <f>IF(LEN(PCR!F20),PCR!F20,"")</f>
        <v/>
      </c>
      <c r="F19" t="str">
        <f>IF(LEN(PCR!G20),PCR!G20,"")</f>
        <v/>
      </c>
      <c r="G19" t="str">
        <f>PCR!J20</f>
        <v/>
      </c>
    </row>
    <row r="20" spans="1:7" x14ac:dyDescent="0.25">
      <c r="A20" t="str">
        <f>IF(LEN(PCR!C21),PCR!C21,"")</f>
        <v/>
      </c>
      <c r="B20" t="str">
        <f>IF(LEN(PCR!D21),PCR!D21,"")</f>
        <v/>
      </c>
      <c r="C20" t="str">
        <f>IF(LEN(PCR!E21),PCR!E21,"")</f>
        <v/>
      </c>
      <c r="D20" t="str">
        <f>IF(LEN(PCR!F21)=0,"",exp_id)</f>
        <v/>
      </c>
      <c r="E20" t="str">
        <f>IF(LEN(PCR!F21),PCR!F21,"")</f>
        <v/>
      </c>
      <c r="F20" t="str">
        <f>IF(LEN(PCR!G21),PCR!G21,"")</f>
        <v/>
      </c>
      <c r="G20" t="str">
        <f>PCR!J21</f>
        <v/>
      </c>
    </row>
    <row r="21" spans="1:7" x14ac:dyDescent="0.25">
      <c r="A21" t="str">
        <f>IF(LEN(PCR!C22),PCR!C22,"")</f>
        <v/>
      </c>
      <c r="B21" t="str">
        <f>IF(LEN(PCR!D22),PCR!D22,"")</f>
        <v/>
      </c>
      <c r="C21" t="str">
        <f>IF(LEN(PCR!E22),PCR!E22,"")</f>
        <v/>
      </c>
      <c r="D21" t="str">
        <f>IF(LEN(PCR!F22)=0,"",exp_id)</f>
        <v/>
      </c>
      <c r="E21" t="str">
        <f>IF(LEN(PCR!F22),PCR!F22,"")</f>
        <v/>
      </c>
      <c r="F21" t="str">
        <f>IF(LEN(PCR!G22),PCR!G22,"")</f>
        <v/>
      </c>
      <c r="G21" t="str">
        <f>PCR!J22</f>
        <v/>
      </c>
    </row>
    <row r="22" spans="1:7" x14ac:dyDescent="0.25">
      <c r="A22" t="str">
        <f>IF(LEN(PCR!C23),PCR!C23,"")</f>
        <v/>
      </c>
      <c r="B22" t="str">
        <f>IF(LEN(PCR!D23),PCR!D23,"")</f>
        <v/>
      </c>
      <c r="C22" t="str">
        <f>IF(LEN(PCR!E23),PCR!E23,"")</f>
        <v/>
      </c>
      <c r="D22" t="str">
        <f>IF(LEN(PCR!F23)=0,"",exp_id)</f>
        <v/>
      </c>
      <c r="E22" t="str">
        <f>IF(LEN(PCR!F23),PCR!F23,"")</f>
        <v/>
      </c>
      <c r="F22" t="str">
        <f>IF(LEN(PCR!G23),PCR!G23,"")</f>
        <v/>
      </c>
      <c r="G22" t="str">
        <f>PCR!J23</f>
        <v/>
      </c>
    </row>
    <row r="23" spans="1:7" x14ac:dyDescent="0.25">
      <c r="A23" t="str">
        <f>IF(LEN(PCR!C24),PCR!C24,"")</f>
        <v/>
      </c>
      <c r="B23" t="str">
        <f>IF(LEN(PCR!D24),PCR!D24,"")</f>
        <v/>
      </c>
      <c r="C23" t="str">
        <f>IF(LEN(PCR!E24),PCR!E24,"")</f>
        <v/>
      </c>
      <c r="D23" t="str">
        <f>IF(LEN(PCR!F24)=0,"",exp_id)</f>
        <v/>
      </c>
      <c r="E23" t="str">
        <f>IF(LEN(PCR!F24),PCR!F24,"")</f>
        <v/>
      </c>
      <c r="F23" t="str">
        <f>IF(LEN(PCR!G24),PCR!G24,"")</f>
        <v/>
      </c>
      <c r="G23" t="str">
        <f>PCR!J24</f>
        <v/>
      </c>
    </row>
    <row r="24" spans="1:7" x14ac:dyDescent="0.25">
      <c r="A24" t="str">
        <f>IF(LEN(PCR!C25),PCR!C25,"")</f>
        <v/>
      </c>
      <c r="B24" t="str">
        <f>IF(LEN(PCR!D25),PCR!D25,"")</f>
        <v/>
      </c>
      <c r="C24" t="str">
        <f>IF(LEN(PCR!E25),PCR!E25,"")</f>
        <v/>
      </c>
      <c r="D24" t="str">
        <f>IF(LEN(PCR!F25)=0,"",exp_id)</f>
        <v/>
      </c>
      <c r="E24" t="str">
        <f>IF(LEN(PCR!F25),PCR!F25,"")</f>
        <v/>
      </c>
      <c r="F24" t="str">
        <f>IF(LEN(PCR!G25),PCR!G25,"")</f>
        <v/>
      </c>
      <c r="G24" t="str">
        <f>PCR!J25</f>
        <v/>
      </c>
    </row>
    <row r="25" spans="1:7" x14ac:dyDescent="0.25">
      <c r="A25" t="str">
        <f>IF(LEN(PCR!C26),PCR!C26,"")</f>
        <v/>
      </c>
      <c r="B25" t="str">
        <f>IF(LEN(PCR!D26),PCR!D26,"")</f>
        <v/>
      </c>
      <c r="C25" t="str">
        <f>IF(LEN(PCR!E26),PCR!E26,"")</f>
        <v/>
      </c>
      <c r="D25" t="str">
        <f>IF(LEN(PCR!F26)=0,"",exp_id)</f>
        <v/>
      </c>
      <c r="E25" t="str">
        <f>IF(LEN(PCR!F26),PCR!F26,"")</f>
        <v/>
      </c>
      <c r="F25" t="str">
        <f>IF(LEN(PCR!G26),PCR!G26,"")</f>
        <v/>
      </c>
      <c r="G25" t="str">
        <f>PCR!J26</f>
        <v/>
      </c>
    </row>
    <row r="26" spans="1:7" x14ac:dyDescent="0.25">
      <c r="A26" t="str">
        <f>IF(LEN(PCR!C27),PCR!C27,"")</f>
        <v/>
      </c>
      <c r="B26" t="str">
        <f>IF(LEN(PCR!D27),PCR!D27,"")</f>
        <v/>
      </c>
      <c r="C26" t="str">
        <f>IF(LEN(PCR!E27),PCR!E27,"")</f>
        <v/>
      </c>
      <c r="D26" t="str">
        <f>IF(LEN(PCR!F27)=0,"",exp_id)</f>
        <v/>
      </c>
      <c r="E26" t="str">
        <f>IF(LEN(PCR!F27),PCR!F27,"")</f>
        <v/>
      </c>
      <c r="F26" t="str">
        <f>IF(LEN(PCR!G27),PCR!G27,"")</f>
        <v/>
      </c>
      <c r="G26" t="str">
        <f>PCR!J27</f>
        <v/>
      </c>
    </row>
    <row r="27" spans="1:7" x14ac:dyDescent="0.25">
      <c r="A27" t="str">
        <f>IF(LEN(PCR!C28),PCR!C28,"")</f>
        <v/>
      </c>
      <c r="B27" t="str">
        <f>IF(LEN(PCR!D28),PCR!D28,"")</f>
        <v/>
      </c>
      <c r="C27" t="str">
        <f>IF(LEN(PCR!E28),PCR!E28,"")</f>
        <v/>
      </c>
      <c r="D27" t="str">
        <f>IF(LEN(PCR!F28)=0,"",exp_id)</f>
        <v/>
      </c>
      <c r="E27" t="str">
        <f>IF(LEN(PCR!F28),PCR!F28,"")</f>
        <v/>
      </c>
      <c r="F27" t="str">
        <f>IF(LEN(PCR!G28),PCR!G28,"")</f>
        <v/>
      </c>
      <c r="G27" t="str">
        <f>PCR!J28</f>
        <v/>
      </c>
    </row>
    <row r="28" spans="1:7" x14ac:dyDescent="0.25">
      <c r="A28" t="str">
        <f>IF(LEN(PCR!C29),PCR!C29,"")</f>
        <v/>
      </c>
      <c r="B28" t="str">
        <f>IF(LEN(PCR!D29),PCR!D29,"")</f>
        <v/>
      </c>
      <c r="C28" t="str">
        <f>IF(LEN(PCR!E29),PCR!E29,"")</f>
        <v/>
      </c>
      <c r="D28" t="str">
        <f>IF(LEN(PCR!F29)=0,"",exp_id)</f>
        <v/>
      </c>
      <c r="E28" t="str">
        <f>IF(LEN(PCR!F29),PCR!F29,"")</f>
        <v/>
      </c>
      <c r="F28" t="str">
        <f>IF(LEN(PCR!G29),PCR!G29,"")</f>
        <v/>
      </c>
      <c r="G28" t="str">
        <f>PCR!J29</f>
        <v/>
      </c>
    </row>
    <row r="29" spans="1:7" x14ac:dyDescent="0.25">
      <c r="A29" t="str">
        <f>IF(LEN(PCR!C30),PCR!C30,"")</f>
        <v/>
      </c>
      <c r="B29" t="str">
        <f>IF(LEN(PCR!D30),PCR!D30,"")</f>
        <v/>
      </c>
      <c r="C29" t="str">
        <f>IF(LEN(PCR!E30),PCR!E30,"")</f>
        <v/>
      </c>
      <c r="D29" t="str">
        <f>IF(LEN(PCR!F30)=0,"",exp_id)</f>
        <v/>
      </c>
      <c r="E29" t="str">
        <f>IF(LEN(PCR!F30),PCR!F30,"")</f>
        <v/>
      </c>
      <c r="F29" t="str">
        <f>IF(LEN(PCR!G30),PCR!G30,"")</f>
        <v/>
      </c>
      <c r="G29" t="str">
        <f>PCR!J30</f>
        <v/>
      </c>
    </row>
    <row r="30" spans="1:7" x14ac:dyDescent="0.25">
      <c r="A30" t="str">
        <f>IF(LEN(PCR!C31),PCR!C31,"")</f>
        <v/>
      </c>
      <c r="B30" t="str">
        <f>IF(LEN(PCR!D31),PCR!D31,"")</f>
        <v/>
      </c>
      <c r="C30" t="str">
        <f>IF(LEN(PCR!E31),PCR!E31,"")</f>
        <v/>
      </c>
      <c r="D30" t="str">
        <f>IF(LEN(PCR!F31)=0,"",exp_id)</f>
        <v/>
      </c>
      <c r="E30" t="str">
        <f>IF(LEN(PCR!F31),PCR!F31,"")</f>
        <v/>
      </c>
      <c r="F30" t="str">
        <f>IF(LEN(PCR!G31),PCR!G31,"")</f>
        <v/>
      </c>
      <c r="G30" t="str">
        <f>PCR!J31</f>
        <v/>
      </c>
    </row>
    <row r="31" spans="1:7" x14ac:dyDescent="0.25">
      <c r="A31" t="str">
        <f>IF(LEN(PCR!C32),PCR!C32,"")</f>
        <v/>
      </c>
      <c r="B31" t="str">
        <f>IF(LEN(PCR!D32),PCR!D32,"")</f>
        <v/>
      </c>
      <c r="C31" t="str">
        <f>IF(LEN(PCR!E32),PCR!E32,"")</f>
        <v/>
      </c>
      <c r="D31" t="str">
        <f>IF(LEN(PCR!F32)=0,"",exp_id)</f>
        <v/>
      </c>
      <c r="E31" t="str">
        <f>IF(LEN(PCR!F32),PCR!F32,"")</f>
        <v/>
      </c>
      <c r="F31" t="str">
        <f>IF(LEN(PCR!G32),PCR!G32,"")</f>
        <v/>
      </c>
      <c r="G31" t="str">
        <f>PCR!J32</f>
        <v/>
      </c>
    </row>
    <row r="32" spans="1:7" x14ac:dyDescent="0.25">
      <c r="A32" t="str">
        <f>IF(LEN(PCR!C33),PCR!C33,"")</f>
        <v/>
      </c>
      <c r="B32" t="str">
        <f>IF(LEN(PCR!D33),PCR!D33,"")</f>
        <v/>
      </c>
      <c r="C32" t="str">
        <f>IF(LEN(PCR!E33),PCR!E33,"")</f>
        <v/>
      </c>
      <c r="D32" t="str">
        <f>IF(LEN(PCR!F33)=0,"",exp_id)</f>
        <v/>
      </c>
      <c r="E32" t="str">
        <f>IF(LEN(PCR!F33),PCR!F33,"")</f>
        <v/>
      </c>
      <c r="F32" t="str">
        <f>IF(LEN(PCR!G33),PCR!G33,"")</f>
        <v/>
      </c>
      <c r="G32" t="str">
        <f>PCR!J33</f>
        <v/>
      </c>
    </row>
    <row r="33" spans="1:7" x14ac:dyDescent="0.25">
      <c r="A33" t="str">
        <f>IF(LEN(PCR!C34),PCR!C34,"")</f>
        <v/>
      </c>
      <c r="B33" t="str">
        <f>IF(LEN(PCR!D34),PCR!D34,"")</f>
        <v/>
      </c>
      <c r="C33" t="str">
        <f>IF(LEN(PCR!E34),PCR!E34,"")</f>
        <v/>
      </c>
      <c r="D33" t="str">
        <f>IF(LEN(PCR!F34)=0,"",exp_id)</f>
        <v/>
      </c>
      <c r="E33" t="str">
        <f>IF(LEN(PCR!F34),PCR!F34,"")</f>
        <v/>
      </c>
      <c r="F33" t="str">
        <f>IF(LEN(PCR!G34),PCR!G34,"")</f>
        <v/>
      </c>
      <c r="G33" t="str">
        <f>PCR!J34</f>
        <v/>
      </c>
    </row>
    <row r="34" spans="1:7" x14ac:dyDescent="0.25">
      <c r="A34" t="str">
        <f>IF(LEN(PCR!C35),PCR!C35,"")</f>
        <v/>
      </c>
      <c r="B34" t="str">
        <f>IF(LEN(PCR!D35),PCR!D35,"")</f>
        <v/>
      </c>
      <c r="C34" t="str">
        <f>IF(LEN(PCR!E35),PCR!E35,"")</f>
        <v/>
      </c>
      <c r="D34" t="str">
        <f>IF(LEN(PCR!F35)=0,"",exp_id)</f>
        <v/>
      </c>
      <c r="E34" t="str">
        <f>IF(LEN(PCR!F35),PCR!F35,"")</f>
        <v/>
      </c>
      <c r="F34" t="str">
        <f>IF(LEN(PCR!G35),PCR!G35,"")</f>
        <v/>
      </c>
      <c r="G34" t="str">
        <f>PCR!J35</f>
        <v/>
      </c>
    </row>
    <row r="35" spans="1:7" x14ac:dyDescent="0.25">
      <c r="A35" t="str">
        <f>IF(LEN(PCR!C36),PCR!C36,"")</f>
        <v/>
      </c>
      <c r="B35" t="str">
        <f>IF(LEN(PCR!D36),PCR!D36,"")</f>
        <v/>
      </c>
      <c r="C35" t="str">
        <f>IF(LEN(PCR!E36),PCR!E36,"")</f>
        <v/>
      </c>
      <c r="D35" t="str">
        <f>IF(LEN(PCR!F36)=0,"",exp_id)</f>
        <v/>
      </c>
      <c r="E35" t="str">
        <f>IF(LEN(PCR!F36),PCR!F36,"")</f>
        <v/>
      </c>
      <c r="F35" t="str">
        <f>IF(LEN(PCR!G36),PCR!G36,"")</f>
        <v/>
      </c>
      <c r="G35" t="str">
        <f>PCR!J36</f>
        <v/>
      </c>
    </row>
    <row r="36" spans="1:7" x14ac:dyDescent="0.25">
      <c r="A36" t="str">
        <f>IF(LEN(PCR!C37),PCR!C37,"")</f>
        <v/>
      </c>
      <c r="B36" t="str">
        <f>IF(LEN(PCR!D37),PCR!D37,"")</f>
        <v/>
      </c>
      <c r="C36" t="str">
        <f>IF(LEN(PCR!E37),PCR!E37,"")</f>
        <v/>
      </c>
      <c r="D36" t="str">
        <f>IF(LEN(PCR!F37)=0,"",exp_id)</f>
        <v/>
      </c>
      <c r="E36" t="str">
        <f>IF(LEN(PCR!F37),PCR!F37,"")</f>
        <v/>
      </c>
      <c r="F36" t="str">
        <f>IF(LEN(PCR!G37),PCR!G37,"")</f>
        <v/>
      </c>
      <c r="G36" t="str">
        <f>PCR!J37</f>
        <v/>
      </c>
    </row>
    <row r="37" spans="1:7" x14ac:dyDescent="0.25">
      <c r="A37" t="str">
        <f>IF(LEN(PCR!C38),PCR!C38,"")</f>
        <v/>
      </c>
      <c r="B37" t="str">
        <f>IF(LEN(PCR!D38),PCR!D38,"")</f>
        <v/>
      </c>
      <c r="C37" t="str">
        <f>IF(LEN(PCR!E38),PCR!E38,"")</f>
        <v/>
      </c>
      <c r="D37" t="str">
        <f>IF(LEN(PCR!F38)=0,"",exp_id)</f>
        <v/>
      </c>
      <c r="E37" t="str">
        <f>IF(LEN(PCR!F38),PCR!F38,"")</f>
        <v/>
      </c>
      <c r="F37" t="str">
        <f>IF(LEN(PCR!G38),PCR!G38,"")</f>
        <v/>
      </c>
      <c r="G37" t="str">
        <f>PCR!J38</f>
        <v/>
      </c>
    </row>
    <row r="38" spans="1:7" x14ac:dyDescent="0.25">
      <c r="A38" t="str">
        <f>IF(LEN(PCR!C39),PCR!C39,"")</f>
        <v/>
      </c>
      <c r="B38" t="str">
        <f>IF(LEN(PCR!D39),PCR!D39,"")</f>
        <v/>
      </c>
      <c r="C38" t="str">
        <f>IF(LEN(PCR!E39),PCR!E39,"")</f>
        <v/>
      </c>
      <c r="D38" t="str">
        <f>IF(LEN(PCR!F39)=0,"",exp_id)</f>
        <v/>
      </c>
      <c r="E38" t="str">
        <f>IF(LEN(PCR!F39),PCR!F39,"")</f>
        <v/>
      </c>
      <c r="F38" t="str">
        <f>IF(LEN(PCR!G39),PCR!G39,"")</f>
        <v/>
      </c>
      <c r="G38" t="str">
        <f>PCR!J39</f>
        <v/>
      </c>
    </row>
    <row r="39" spans="1:7" x14ac:dyDescent="0.25">
      <c r="A39" t="str">
        <f>IF(LEN(PCR!C40),PCR!C40,"")</f>
        <v/>
      </c>
      <c r="B39" t="str">
        <f>IF(LEN(PCR!D40),PCR!D40,"")</f>
        <v/>
      </c>
      <c r="C39" t="str">
        <f>IF(LEN(PCR!E40),PCR!E40,"")</f>
        <v/>
      </c>
      <c r="D39" t="str">
        <f>IF(LEN(PCR!F40)=0,"",exp_id)</f>
        <v/>
      </c>
      <c r="E39" t="str">
        <f>IF(LEN(PCR!F40),PCR!F40,"")</f>
        <v/>
      </c>
      <c r="F39" t="str">
        <f>IF(LEN(PCR!G40),PCR!G40,"")</f>
        <v/>
      </c>
      <c r="G39" t="str">
        <f>PCR!J40</f>
        <v/>
      </c>
    </row>
    <row r="40" spans="1:7" x14ac:dyDescent="0.25">
      <c r="A40" t="str">
        <f>IF(LEN(PCR!C41),PCR!C41,"")</f>
        <v/>
      </c>
      <c r="B40" t="str">
        <f>IF(LEN(PCR!D41),PCR!D41,"")</f>
        <v/>
      </c>
      <c r="C40" t="str">
        <f>IF(LEN(PCR!E41),PCR!E41,"")</f>
        <v/>
      </c>
      <c r="D40" t="str">
        <f>IF(LEN(PCR!F41)=0,"",exp_id)</f>
        <v/>
      </c>
      <c r="E40" t="str">
        <f>IF(LEN(PCR!F41),PCR!F41,"")</f>
        <v/>
      </c>
      <c r="F40" t="str">
        <f>IF(LEN(PCR!G41),PCR!G41,"")</f>
        <v/>
      </c>
      <c r="G40" t="str">
        <f>PCR!J41</f>
        <v/>
      </c>
    </row>
    <row r="41" spans="1:7" x14ac:dyDescent="0.25">
      <c r="A41" t="str">
        <f>IF(LEN(PCR!C42),PCR!C42,"")</f>
        <v/>
      </c>
      <c r="B41" t="str">
        <f>IF(LEN(PCR!D42),PCR!D42,"")</f>
        <v/>
      </c>
      <c r="C41" t="str">
        <f>IF(LEN(PCR!E42),PCR!E42,"")</f>
        <v/>
      </c>
      <c r="D41" t="str">
        <f>IF(LEN(PCR!F42)=0,"",exp_id)</f>
        <v/>
      </c>
      <c r="E41" t="str">
        <f>IF(LEN(PCR!F42),PCR!F42,"")</f>
        <v/>
      </c>
      <c r="F41" t="str">
        <f>IF(LEN(PCR!G42),PCR!G42,"")</f>
        <v/>
      </c>
      <c r="G41" t="str">
        <f>PCR!J42</f>
        <v/>
      </c>
    </row>
    <row r="42" spans="1:7" x14ac:dyDescent="0.25">
      <c r="A42" t="str">
        <f>IF(LEN(PCR!C43),PCR!C43,"")</f>
        <v/>
      </c>
      <c r="B42" t="str">
        <f>IF(LEN(PCR!D43),PCR!D43,"")</f>
        <v/>
      </c>
      <c r="C42" t="str">
        <f>IF(LEN(PCR!E43),PCR!E43,"")</f>
        <v/>
      </c>
      <c r="D42" t="str">
        <f>IF(LEN(PCR!F43)=0,"",exp_id)</f>
        <v/>
      </c>
      <c r="E42" t="str">
        <f>IF(LEN(PCR!F43),PCR!F43,"")</f>
        <v/>
      </c>
      <c r="F42" t="str">
        <f>IF(LEN(PCR!G43),PCR!G43,"")</f>
        <v/>
      </c>
      <c r="G42" t="str">
        <f>PCR!J43</f>
        <v/>
      </c>
    </row>
    <row r="43" spans="1:7" x14ac:dyDescent="0.25">
      <c r="A43" t="str">
        <f>IF(LEN(PCR!C44),PCR!C44,"")</f>
        <v/>
      </c>
      <c r="B43" t="str">
        <f>IF(LEN(PCR!D44),PCR!D44,"")</f>
        <v/>
      </c>
      <c r="C43" t="str">
        <f>IF(LEN(PCR!E44),PCR!E44,"")</f>
        <v/>
      </c>
      <c r="D43" t="str">
        <f>IF(LEN(PCR!F44)=0,"",exp_id)</f>
        <v/>
      </c>
      <c r="E43" t="str">
        <f>IF(LEN(PCR!F44),PCR!F44,"")</f>
        <v/>
      </c>
      <c r="F43" t="str">
        <f>IF(LEN(PCR!G44),PCR!G44,"")</f>
        <v/>
      </c>
      <c r="G43" t="str">
        <f>PCR!J44</f>
        <v/>
      </c>
    </row>
    <row r="44" spans="1:7" x14ac:dyDescent="0.25">
      <c r="A44" t="str">
        <f>IF(LEN(PCR!C45),PCR!C45,"")</f>
        <v/>
      </c>
      <c r="B44" t="str">
        <f>IF(LEN(PCR!D45),PCR!D45,"")</f>
        <v/>
      </c>
      <c r="C44" t="str">
        <f>IF(LEN(PCR!E45),PCR!E45,"")</f>
        <v/>
      </c>
      <c r="D44" t="str">
        <f>IF(LEN(PCR!F45)=0,"",exp_id)</f>
        <v/>
      </c>
      <c r="E44" t="str">
        <f>IF(LEN(PCR!F45),PCR!F45,"")</f>
        <v/>
      </c>
      <c r="F44" t="str">
        <f>IF(LEN(PCR!G45),PCR!G45,"")</f>
        <v/>
      </c>
      <c r="G44" t="str">
        <f>PCR!J45</f>
        <v/>
      </c>
    </row>
    <row r="45" spans="1:7" x14ac:dyDescent="0.25">
      <c r="A45" t="str">
        <f>IF(LEN(PCR!C46),PCR!C46,"")</f>
        <v/>
      </c>
      <c r="B45" t="str">
        <f>IF(LEN(PCR!D46),PCR!D46,"")</f>
        <v/>
      </c>
      <c r="C45" t="str">
        <f>IF(LEN(PCR!E46),PCR!E46,"")</f>
        <v/>
      </c>
      <c r="D45" t="str">
        <f>IF(LEN(PCR!F46)=0,"",exp_id)</f>
        <v/>
      </c>
      <c r="E45" t="str">
        <f>IF(LEN(PCR!F46),PCR!F46,"")</f>
        <v/>
      </c>
      <c r="F45" t="str">
        <f>IF(LEN(PCR!G46),PCR!G46,"")</f>
        <v/>
      </c>
      <c r="G45" t="str">
        <f>PCR!J46</f>
        <v/>
      </c>
    </row>
    <row r="46" spans="1:7" x14ac:dyDescent="0.25">
      <c r="A46" t="str">
        <f>IF(LEN(PCR!C47),PCR!C47,"")</f>
        <v/>
      </c>
      <c r="B46" t="str">
        <f>IF(LEN(PCR!D47),PCR!D47,"")</f>
        <v/>
      </c>
      <c r="C46" t="str">
        <f>IF(LEN(PCR!E47),PCR!E47,"")</f>
        <v/>
      </c>
      <c r="D46" t="str">
        <f>IF(LEN(PCR!F47)=0,"",exp_id)</f>
        <v/>
      </c>
      <c r="E46" t="str">
        <f>IF(LEN(PCR!F47),PCR!F47,"")</f>
        <v/>
      </c>
      <c r="F46" t="str">
        <f>IF(LEN(PCR!G47),PCR!G47,"")</f>
        <v/>
      </c>
      <c r="G46" t="str">
        <f>PCR!J47</f>
        <v/>
      </c>
    </row>
    <row r="47" spans="1:7" x14ac:dyDescent="0.25">
      <c r="A47" t="str">
        <f>IF(LEN(PCR!C48),PCR!C48,"")</f>
        <v/>
      </c>
      <c r="B47" t="str">
        <f>IF(LEN(PCR!D48),PCR!D48,"")</f>
        <v/>
      </c>
      <c r="C47" t="str">
        <f>IF(LEN(PCR!E48),PCR!E48,"")</f>
        <v/>
      </c>
      <c r="D47" t="str">
        <f>IF(LEN(PCR!F48)=0,"",exp_id)</f>
        <v/>
      </c>
      <c r="E47" t="str">
        <f>IF(LEN(PCR!F48),PCR!F48,"")</f>
        <v/>
      </c>
      <c r="F47" t="str">
        <f>IF(LEN(PCR!G48),PCR!G48,"")</f>
        <v/>
      </c>
      <c r="G47" t="str">
        <f>PCR!J48</f>
        <v/>
      </c>
    </row>
    <row r="48" spans="1:7" x14ac:dyDescent="0.25">
      <c r="A48" t="str">
        <f>IF(LEN(PCR!C49),PCR!C49,"")</f>
        <v/>
      </c>
      <c r="B48" t="str">
        <f>IF(LEN(PCR!D49),PCR!D49,"")</f>
        <v/>
      </c>
      <c r="C48" t="str">
        <f>IF(LEN(PCR!E49),PCR!E49,"")</f>
        <v/>
      </c>
      <c r="D48" t="str">
        <f>IF(LEN(PCR!F49)=0,"",exp_id)</f>
        <v/>
      </c>
      <c r="E48" t="str">
        <f>IF(LEN(PCR!F49),PCR!F49,"")</f>
        <v/>
      </c>
      <c r="F48" t="str">
        <f>IF(LEN(PCR!G49),PCR!G49,"")</f>
        <v/>
      </c>
      <c r="G48" t="str">
        <f>PCR!J49</f>
        <v/>
      </c>
    </row>
    <row r="49" spans="1:7" x14ac:dyDescent="0.25">
      <c r="A49" t="str">
        <f>IF(LEN(PCR!C50),PCR!C50,"")</f>
        <v/>
      </c>
      <c r="B49" t="str">
        <f>IF(LEN(PCR!D50),PCR!D50,"")</f>
        <v/>
      </c>
      <c r="C49" t="str">
        <f>IF(LEN(PCR!E50),PCR!E50,"")</f>
        <v/>
      </c>
      <c r="D49" t="str">
        <f>IF(LEN(PCR!F50)=0,"",exp_id)</f>
        <v/>
      </c>
      <c r="E49" t="str">
        <f>IF(LEN(PCR!F50),PCR!F50,"")</f>
        <v/>
      </c>
      <c r="F49" t="str">
        <f>IF(LEN(PCR!G50),PCR!G50,"")</f>
        <v/>
      </c>
      <c r="G49" t="str">
        <f>PCR!J50</f>
        <v/>
      </c>
    </row>
    <row r="50" spans="1:7" x14ac:dyDescent="0.25">
      <c r="A50" t="str">
        <f>IF(LEN(PCR!C51),PCR!C51,"")</f>
        <v/>
      </c>
      <c r="B50" t="str">
        <f>IF(LEN(PCR!D51),PCR!D51,"")</f>
        <v/>
      </c>
      <c r="C50" t="str">
        <f>IF(LEN(PCR!E51),PCR!E51,"")</f>
        <v/>
      </c>
      <c r="D50" t="str">
        <f>IF(LEN(PCR!F51)=0,"",exp_id)</f>
        <v/>
      </c>
      <c r="E50" t="str">
        <f>IF(LEN(PCR!F51),PCR!F51,"")</f>
        <v/>
      </c>
      <c r="F50" t="str">
        <f>IF(LEN(PCR!G51),PCR!G51,"")</f>
        <v/>
      </c>
      <c r="G50" t="str">
        <f>PCR!J51</f>
        <v/>
      </c>
    </row>
    <row r="51" spans="1:7" x14ac:dyDescent="0.25">
      <c r="A51" t="str">
        <f>IF(LEN(PCR!C52),PCR!C52,"")</f>
        <v/>
      </c>
      <c r="B51" t="str">
        <f>IF(LEN(PCR!D52),PCR!D52,"")</f>
        <v/>
      </c>
      <c r="C51" t="str">
        <f>IF(LEN(PCR!E52),PCR!E52,"")</f>
        <v/>
      </c>
      <c r="D51" t="str">
        <f>IF(LEN(PCR!F52)=0,"",exp_id)</f>
        <v/>
      </c>
      <c r="E51" t="str">
        <f>IF(LEN(PCR!F52),PCR!F52,"")</f>
        <v/>
      </c>
      <c r="F51" t="str">
        <f>IF(LEN(PCR!G52),PCR!G52,"")</f>
        <v/>
      </c>
      <c r="G51" t="str">
        <f>PCR!J52</f>
        <v/>
      </c>
    </row>
    <row r="52" spans="1:7" x14ac:dyDescent="0.25">
      <c r="A52" t="str">
        <f>IF(LEN(PCR!C53),PCR!C53,"")</f>
        <v/>
      </c>
      <c r="B52" t="str">
        <f>IF(LEN(PCR!D53),PCR!D53,"")</f>
        <v/>
      </c>
      <c r="C52" t="str">
        <f>IF(LEN(PCR!E53),PCR!E53,"")</f>
        <v/>
      </c>
      <c r="D52" t="str">
        <f>IF(LEN(PCR!F53)=0,"",exp_id)</f>
        <v/>
      </c>
      <c r="E52" t="str">
        <f>IF(LEN(PCR!F53),PCR!F53,"")</f>
        <v/>
      </c>
      <c r="F52" t="str">
        <f>IF(LEN(PCR!G53),PCR!G53,"")</f>
        <v/>
      </c>
      <c r="G52" t="str">
        <f>PCR!J53</f>
        <v/>
      </c>
    </row>
    <row r="53" spans="1:7" x14ac:dyDescent="0.25">
      <c r="A53" t="str">
        <f>IF(LEN(PCR!C54),PCR!C54,"")</f>
        <v/>
      </c>
      <c r="B53" t="str">
        <f>IF(LEN(PCR!D54),PCR!D54,"")</f>
        <v/>
      </c>
      <c r="C53" t="str">
        <f>IF(LEN(PCR!E54),PCR!E54,"")</f>
        <v/>
      </c>
      <c r="D53" t="str">
        <f>IF(LEN(PCR!F54)=0,"",exp_id)</f>
        <v/>
      </c>
      <c r="E53" t="str">
        <f>IF(LEN(PCR!F54),PCR!F54,"")</f>
        <v/>
      </c>
      <c r="F53" t="str">
        <f>IF(LEN(PCR!G54),PCR!G54,"")</f>
        <v/>
      </c>
      <c r="G53" t="str">
        <f>PCR!J54</f>
        <v/>
      </c>
    </row>
    <row r="54" spans="1:7" x14ac:dyDescent="0.25">
      <c r="A54" t="str">
        <f>IF(LEN(PCR!C55),PCR!C55,"")</f>
        <v/>
      </c>
      <c r="B54" t="str">
        <f>IF(LEN(PCR!D55),PCR!D55,"")</f>
        <v/>
      </c>
      <c r="C54" t="str">
        <f>IF(LEN(PCR!E55),PCR!E55,"")</f>
        <v/>
      </c>
      <c r="D54" t="str">
        <f>IF(LEN(PCR!F55)=0,"",exp_id)</f>
        <v/>
      </c>
      <c r="E54" t="str">
        <f>IF(LEN(PCR!F55),PCR!F55,"")</f>
        <v/>
      </c>
      <c r="F54" t="str">
        <f>IF(LEN(PCR!G55),PCR!G55,"")</f>
        <v/>
      </c>
      <c r="G54" t="str">
        <f>PCR!J55</f>
        <v/>
      </c>
    </row>
    <row r="55" spans="1:7" x14ac:dyDescent="0.25">
      <c r="A55" t="str">
        <f>IF(LEN(PCR!C56),PCR!C56,"")</f>
        <v/>
      </c>
      <c r="B55" t="str">
        <f>IF(LEN(PCR!D56),PCR!D56,"")</f>
        <v/>
      </c>
      <c r="C55" t="str">
        <f>IF(LEN(PCR!E56),PCR!E56,"")</f>
        <v/>
      </c>
      <c r="D55" t="str">
        <f>IF(LEN(PCR!F56)=0,"",exp_id)</f>
        <v/>
      </c>
      <c r="E55" t="str">
        <f>IF(LEN(PCR!F56),PCR!F56,"")</f>
        <v/>
      </c>
      <c r="F55" t="str">
        <f>IF(LEN(PCR!G56),PCR!G56,"")</f>
        <v/>
      </c>
      <c r="G55" t="str">
        <f>PCR!J56</f>
        <v/>
      </c>
    </row>
    <row r="56" spans="1:7" x14ac:dyDescent="0.25">
      <c r="A56" t="str">
        <f>IF(LEN(PCR!C57),PCR!C57,"")</f>
        <v/>
      </c>
      <c r="B56" t="str">
        <f>IF(LEN(PCR!D57),PCR!D57,"")</f>
        <v/>
      </c>
      <c r="C56" t="str">
        <f>IF(LEN(PCR!E57),PCR!E57,"")</f>
        <v/>
      </c>
      <c r="D56" t="str">
        <f>IF(LEN(PCR!F57)=0,"",exp_id)</f>
        <v/>
      </c>
      <c r="E56" t="str">
        <f>IF(LEN(PCR!F57),PCR!F57,"")</f>
        <v/>
      </c>
      <c r="F56" t="str">
        <f>IF(LEN(PCR!G57),PCR!G57,"")</f>
        <v/>
      </c>
      <c r="G56" t="str">
        <f>PCR!J57</f>
        <v/>
      </c>
    </row>
    <row r="57" spans="1:7" x14ac:dyDescent="0.25">
      <c r="A57" t="str">
        <f>IF(LEN(PCR!C58),PCR!C58,"")</f>
        <v/>
      </c>
      <c r="B57" t="str">
        <f>IF(LEN(PCR!D58),PCR!D58,"")</f>
        <v/>
      </c>
      <c r="C57" t="str">
        <f>IF(LEN(PCR!E58),PCR!E58,"")</f>
        <v/>
      </c>
      <c r="D57" t="str">
        <f>IF(LEN(PCR!F58)=0,"",exp_id)</f>
        <v/>
      </c>
      <c r="E57" t="str">
        <f>IF(LEN(PCR!F58),PCR!F58,"")</f>
        <v/>
      </c>
      <c r="F57" t="str">
        <f>IF(LEN(PCR!G58),PCR!G58,"")</f>
        <v/>
      </c>
      <c r="G57" t="str">
        <f>PCR!J58</f>
        <v/>
      </c>
    </row>
    <row r="58" spans="1:7" x14ac:dyDescent="0.25">
      <c r="A58" t="str">
        <f>IF(LEN(PCR!C59),PCR!C59,"")</f>
        <v/>
      </c>
      <c r="B58" t="str">
        <f>IF(LEN(PCR!D59),PCR!D59,"")</f>
        <v/>
      </c>
      <c r="C58" t="str">
        <f>IF(LEN(PCR!E59),PCR!E59,"")</f>
        <v/>
      </c>
      <c r="D58" t="str">
        <f>IF(LEN(PCR!F59)=0,"",exp_id)</f>
        <v/>
      </c>
      <c r="E58" t="str">
        <f>IF(LEN(PCR!F59),PCR!F59,"")</f>
        <v/>
      </c>
      <c r="F58" t="str">
        <f>IF(LEN(PCR!G59),PCR!G59,"")</f>
        <v/>
      </c>
      <c r="G58" t="str">
        <f>PCR!J59</f>
        <v/>
      </c>
    </row>
    <row r="59" spans="1:7" x14ac:dyDescent="0.25">
      <c r="A59" t="str">
        <f>IF(LEN(PCR!C60),PCR!C60,"")</f>
        <v/>
      </c>
      <c r="B59" t="str">
        <f>IF(LEN(PCR!D60),PCR!D60,"")</f>
        <v/>
      </c>
      <c r="C59" t="str">
        <f>IF(LEN(PCR!E60),PCR!E60,"")</f>
        <v/>
      </c>
      <c r="D59" t="str">
        <f>IF(LEN(PCR!F60)=0,"",exp_id)</f>
        <v/>
      </c>
      <c r="E59" t="str">
        <f>IF(LEN(PCR!F60),PCR!F60,"")</f>
        <v/>
      </c>
      <c r="F59" t="str">
        <f>IF(LEN(PCR!G60),PCR!G60,"")</f>
        <v/>
      </c>
      <c r="G59" t="str">
        <f>PCR!J60</f>
        <v/>
      </c>
    </row>
    <row r="60" spans="1:7" x14ac:dyDescent="0.25">
      <c r="A60" t="str">
        <f>IF(LEN(PCR!C61),PCR!C61,"")</f>
        <v/>
      </c>
      <c r="B60" t="str">
        <f>IF(LEN(PCR!D61),PCR!D61,"")</f>
        <v/>
      </c>
      <c r="C60" t="str">
        <f>IF(LEN(PCR!E61),PCR!E61,"")</f>
        <v/>
      </c>
      <c r="D60" t="str">
        <f>IF(LEN(PCR!F61)=0,"",exp_id)</f>
        <v/>
      </c>
      <c r="E60" t="str">
        <f>IF(LEN(PCR!F61),PCR!F61,"")</f>
        <v/>
      </c>
      <c r="F60" t="str">
        <f>IF(LEN(PCR!G61),PCR!G61,"")</f>
        <v/>
      </c>
      <c r="G60" t="str">
        <f>PCR!J61</f>
        <v/>
      </c>
    </row>
    <row r="61" spans="1:7" x14ac:dyDescent="0.25">
      <c r="A61" t="str">
        <f>IF(LEN(PCR!C62),PCR!C62,"")</f>
        <v/>
      </c>
      <c r="B61" t="str">
        <f>IF(LEN(PCR!D62),PCR!D62,"")</f>
        <v/>
      </c>
      <c r="C61" t="str">
        <f>IF(LEN(PCR!E62),PCR!E62,"")</f>
        <v/>
      </c>
      <c r="D61" t="str">
        <f>IF(LEN(PCR!F62)=0,"",exp_id)</f>
        <v/>
      </c>
      <c r="E61" t="str">
        <f>IF(LEN(PCR!F62),PCR!F62,"")</f>
        <v/>
      </c>
      <c r="F61" t="str">
        <f>IF(LEN(PCR!G62),PCR!G62,"")</f>
        <v/>
      </c>
      <c r="G61" t="str">
        <f>PCR!J62</f>
        <v/>
      </c>
    </row>
    <row r="62" spans="1:7" x14ac:dyDescent="0.25">
      <c r="A62" t="str">
        <f>IF(LEN(PCR!C63),PCR!C63,"")</f>
        <v/>
      </c>
      <c r="B62" t="str">
        <f>IF(LEN(PCR!D63),PCR!D63,"")</f>
        <v/>
      </c>
      <c r="C62" t="str">
        <f>IF(LEN(PCR!E63),PCR!E63,"")</f>
        <v/>
      </c>
      <c r="D62" t="str">
        <f>IF(LEN(PCR!F63)=0,"",exp_id)</f>
        <v/>
      </c>
      <c r="E62" t="str">
        <f>IF(LEN(PCR!F63),PCR!F63,"")</f>
        <v/>
      </c>
      <c r="F62" t="str">
        <f>IF(LEN(PCR!G63),PCR!G63,"")</f>
        <v/>
      </c>
      <c r="G62" t="str">
        <f>PCR!J63</f>
        <v/>
      </c>
    </row>
    <row r="63" spans="1:7" x14ac:dyDescent="0.25">
      <c r="A63" t="str">
        <f>IF(LEN(PCR!C64),PCR!C64,"")</f>
        <v/>
      </c>
      <c r="B63" t="str">
        <f>IF(LEN(PCR!D64),PCR!D64,"")</f>
        <v/>
      </c>
      <c r="C63" t="str">
        <f>IF(LEN(PCR!E64),PCR!E64,"")</f>
        <v/>
      </c>
      <c r="D63" t="str">
        <f>IF(LEN(PCR!F64)=0,"",exp_id)</f>
        <v/>
      </c>
      <c r="E63" t="str">
        <f>IF(LEN(PCR!F64),PCR!F64,"")</f>
        <v/>
      </c>
      <c r="F63" t="str">
        <f>IF(LEN(PCR!G64),PCR!G64,"")</f>
        <v/>
      </c>
      <c r="G63" t="str">
        <f>PCR!J64</f>
        <v/>
      </c>
    </row>
    <row r="64" spans="1:7" x14ac:dyDescent="0.25">
      <c r="A64" t="str">
        <f>IF(LEN(PCR!C65),PCR!C65,"")</f>
        <v/>
      </c>
      <c r="B64" t="str">
        <f>IF(LEN(PCR!D65),PCR!D65,"")</f>
        <v/>
      </c>
      <c r="C64" t="str">
        <f>IF(LEN(PCR!E65),PCR!E65,"")</f>
        <v/>
      </c>
      <c r="D64" t="str">
        <f>IF(LEN(PCR!F65)=0,"",exp_id)</f>
        <v/>
      </c>
      <c r="E64" t="str">
        <f>IF(LEN(PCR!F65),PCR!F65,"")</f>
        <v/>
      </c>
      <c r="F64" t="str">
        <f>IF(LEN(PCR!G65),PCR!G65,"")</f>
        <v/>
      </c>
      <c r="G64" t="str">
        <f>PCR!J65</f>
        <v/>
      </c>
    </row>
    <row r="65" spans="1:7" x14ac:dyDescent="0.25">
      <c r="A65" t="str">
        <f>IF(LEN(PCR!C66),PCR!C66,"")</f>
        <v/>
      </c>
      <c r="B65" t="str">
        <f>IF(LEN(PCR!D66),PCR!D66,"")</f>
        <v/>
      </c>
      <c r="C65" t="str">
        <f>IF(LEN(PCR!E66),PCR!E66,"")</f>
        <v/>
      </c>
      <c r="D65" t="str">
        <f>IF(LEN(PCR!F66)=0,"",exp_id)</f>
        <v/>
      </c>
      <c r="E65" t="str">
        <f>IF(LEN(PCR!F66),PCR!F66,"")</f>
        <v/>
      </c>
      <c r="F65" t="str">
        <f>IF(LEN(PCR!G66),PCR!G66,"")</f>
        <v/>
      </c>
      <c r="G65" t="str">
        <f>PCR!J66</f>
        <v/>
      </c>
    </row>
    <row r="66" spans="1:7" x14ac:dyDescent="0.25">
      <c r="A66" t="str">
        <f>IF(LEN(PCR!C67),PCR!C67,"")</f>
        <v/>
      </c>
      <c r="B66" t="str">
        <f>IF(LEN(PCR!D67),PCR!D67,"")</f>
        <v/>
      </c>
      <c r="C66" t="str">
        <f>IF(LEN(PCR!E67),PCR!E67,"")</f>
        <v/>
      </c>
      <c r="D66" t="str">
        <f>IF(LEN(PCR!F67)=0,"",exp_id)</f>
        <v/>
      </c>
      <c r="E66" t="str">
        <f>IF(LEN(PCR!F67),PCR!F67,"")</f>
        <v/>
      </c>
      <c r="F66" t="str">
        <f>IF(LEN(PCR!G67),PCR!G67,"")</f>
        <v/>
      </c>
      <c r="G66" t="str">
        <f>PCR!J67</f>
        <v/>
      </c>
    </row>
    <row r="67" spans="1:7" x14ac:dyDescent="0.25">
      <c r="A67" t="str">
        <f>IF(LEN(PCR!C68),PCR!C68,"")</f>
        <v/>
      </c>
      <c r="B67" t="str">
        <f>IF(LEN(PCR!D68),PCR!D68,"")</f>
        <v/>
      </c>
      <c r="C67" t="str">
        <f>IF(LEN(PCR!E68),PCR!E68,"")</f>
        <v/>
      </c>
      <c r="D67" t="str">
        <f>IF(LEN(PCR!F68)=0,"",exp_id)</f>
        <v/>
      </c>
      <c r="E67" t="str">
        <f>IF(LEN(PCR!F68),PCR!F68,"")</f>
        <v/>
      </c>
      <c r="F67" t="str">
        <f>IF(LEN(PCR!G68),PCR!G68,"")</f>
        <v/>
      </c>
      <c r="G67" t="str">
        <f>PCR!J68</f>
        <v/>
      </c>
    </row>
    <row r="68" spans="1:7" x14ac:dyDescent="0.25">
      <c r="A68" t="str">
        <f>IF(LEN(PCR!C69),PCR!C69,"")</f>
        <v/>
      </c>
      <c r="B68" t="str">
        <f>IF(LEN(PCR!D69),PCR!D69,"")</f>
        <v/>
      </c>
      <c r="C68" t="str">
        <f>IF(LEN(PCR!E69),PCR!E69,"")</f>
        <v/>
      </c>
      <c r="D68" t="str">
        <f>IF(LEN(PCR!F69)=0,"",exp_id)</f>
        <v/>
      </c>
      <c r="E68" t="str">
        <f>IF(LEN(PCR!F69),PCR!F69,"")</f>
        <v/>
      </c>
      <c r="F68" t="str">
        <f>IF(LEN(PCR!G69),PCR!G69,"")</f>
        <v/>
      </c>
      <c r="G68" t="str">
        <f>PCR!J69</f>
        <v/>
      </c>
    </row>
    <row r="69" spans="1:7" x14ac:dyDescent="0.25">
      <c r="A69" t="str">
        <f>IF(LEN(PCR!C70),PCR!C70,"")</f>
        <v/>
      </c>
      <c r="B69" t="str">
        <f>IF(LEN(PCR!D70),PCR!D70,"")</f>
        <v/>
      </c>
      <c r="C69" t="str">
        <f>IF(LEN(PCR!E70),PCR!E70,"")</f>
        <v/>
      </c>
      <c r="D69" t="str">
        <f>IF(LEN(PCR!F70)=0,"",exp_id)</f>
        <v/>
      </c>
      <c r="E69" t="str">
        <f>IF(LEN(PCR!F70),PCR!F70,"")</f>
        <v/>
      </c>
      <c r="F69" t="str">
        <f>IF(LEN(PCR!G70),PCR!G70,"")</f>
        <v/>
      </c>
      <c r="G69" t="str">
        <f>PCR!J70</f>
        <v/>
      </c>
    </row>
    <row r="70" spans="1:7" x14ac:dyDescent="0.25">
      <c r="A70" t="str">
        <f>IF(LEN(PCR!C71),PCR!C71,"")</f>
        <v/>
      </c>
      <c r="B70" t="str">
        <f>IF(LEN(PCR!D71),PCR!D71,"")</f>
        <v/>
      </c>
      <c r="C70" t="str">
        <f>IF(LEN(PCR!E71),PCR!E71,"")</f>
        <v/>
      </c>
      <c r="D70" t="str">
        <f>IF(LEN(PCR!F71)=0,"",exp_id)</f>
        <v/>
      </c>
      <c r="E70" t="str">
        <f>IF(LEN(PCR!F71),PCR!F71,"")</f>
        <v/>
      </c>
      <c r="F70" t="str">
        <f>IF(LEN(PCR!G71),PCR!G71,"")</f>
        <v/>
      </c>
      <c r="G70" t="str">
        <f>PCR!J71</f>
        <v/>
      </c>
    </row>
    <row r="71" spans="1:7" x14ac:dyDescent="0.25">
      <c r="A71" t="str">
        <f>IF(LEN(PCR!C72),PCR!C72,"")</f>
        <v/>
      </c>
      <c r="B71" t="str">
        <f>IF(LEN(PCR!D72),PCR!D72,"")</f>
        <v/>
      </c>
      <c r="C71" t="str">
        <f>IF(LEN(PCR!E72),PCR!E72,"")</f>
        <v/>
      </c>
      <c r="D71" t="str">
        <f>IF(LEN(PCR!F72)=0,"",exp_id)</f>
        <v/>
      </c>
      <c r="E71" t="str">
        <f>IF(LEN(PCR!F72),PCR!F72,"")</f>
        <v/>
      </c>
      <c r="F71" t="str">
        <f>IF(LEN(PCR!G72),PCR!G72,"")</f>
        <v/>
      </c>
      <c r="G71" t="str">
        <f>PCR!J72</f>
        <v/>
      </c>
    </row>
    <row r="72" spans="1:7" x14ac:dyDescent="0.25">
      <c r="A72" t="str">
        <f>IF(LEN(PCR!C73),PCR!C73,"")</f>
        <v/>
      </c>
      <c r="B72" t="str">
        <f>IF(LEN(PCR!D73),PCR!D73,"")</f>
        <v/>
      </c>
      <c r="C72" t="str">
        <f>IF(LEN(PCR!E73),PCR!E73,"")</f>
        <v/>
      </c>
      <c r="D72" t="str">
        <f>IF(LEN(PCR!F73)=0,"",exp_id)</f>
        <v/>
      </c>
      <c r="E72" t="str">
        <f>IF(LEN(PCR!F73),PCR!F73,"")</f>
        <v/>
      </c>
      <c r="F72" t="str">
        <f>IF(LEN(PCR!G73),PCR!G73,"")</f>
        <v/>
      </c>
      <c r="G72" t="str">
        <f>PCR!J73</f>
        <v/>
      </c>
    </row>
    <row r="73" spans="1:7" x14ac:dyDescent="0.25">
      <c r="A73" t="str">
        <f>IF(LEN(PCR!C74),PCR!C74,"")</f>
        <v/>
      </c>
      <c r="B73" t="str">
        <f>IF(LEN(PCR!D74),PCR!D74,"")</f>
        <v/>
      </c>
      <c r="C73" t="str">
        <f>IF(LEN(PCR!E74),PCR!E74,"")</f>
        <v/>
      </c>
      <c r="D73" t="str">
        <f>IF(LEN(PCR!F74)=0,"",exp_id)</f>
        <v/>
      </c>
      <c r="E73" t="str">
        <f>IF(LEN(PCR!F74),PCR!F74,"")</f>
        <v/>
      </c>
      <c r="F73" t="str">
        <f>IF(LEN(PCR!G74),PCR!G74,"")</f>
        <v/>
      </c>
      <c r="G73" t="str">
        <f>PCR!J74</f>
        <v/>
      </c>
    </row>
    <row r="74" spans="1:7" x14ac:dyDescent="0.25">
      <c r="A74" t="str">
        <f>IF(LEN(PCR!C75),PCR!C75,"")</f>
        <v/>
      </c>
      <c r="B74" t="str">
        <f>IF(LEN(PCR!D75),PCR!D75,"")</f>
        <v/>
      </c>
      <c r="C74" t="str">
        <f>IF(LEN(PCR!E75),PCR!E75,"")</f>
        <v/>
      </c>
      <c r="D74" t="str">
        <f>IF(LEN(PCR!F75)=0,"",exp_id)</f>
        <v/>
      </c>
      <c r="E74" t="str">
        <f>IF(LEN(PCR!F75),PCR!F75,"")</f>
        <v/>
      </c>
      <c r="F74" t="str">
        <f>IF(LEN(PCR!G75),PCR!G75,"")</f>
        <v/>
      </c>
      <c r="G74" t="str">
        <f>PCR!J75</f>
        <v/>
      </c>
    </row>
    <row r="75" spans="1:7" x14ac:dyDescent="0.25">
      <c r="A75" t="str">
        <f>IF(LEN(PCR!C76),PCR!C76,"")</f>
        <v/>
      </c>
      <c r="B75" t="str">
        <f>IF(LEN(PCR!D76),PCR!D76,"")</f>
        <v/>
      </c>
      <c r="C75" t="str">
        <f>IF(LEN(PCR!E76),PCR!E76,"")</f>
        <v/>
      </c>
      <c r="D75" t="str">
        <f>IF(LEN(PCR!F76)=0,"",exp_id)</f>
        <v/>
      </c>
      <c r="E75" t="str">
        <f>IF(LEN(PCR!F76),PCR!F76,"")</f>
        <v/>
      </c>
      <c r="F75" t="str">
        <f>IF(LEN(PCR!G76),PCR!G76,"")</f>
        <v/>
      </c>
      <c r="G75" t="str">
        <f>PCR!J76</f>
        <v/>
      </c>
    </row>
    <row r="76" spans="1:7" x14ac:dyDescent="0.25">
      <c r="A76" t="str">
        <f>IF(LEN(PCR!C77),PCR!C77,"")</f>
        <v/>
      </c>
      <c r="B76" t="str">
        <f>IF(LEN(PCR!D77),PCR!D77,"")</f>
        <v/>
      </c>
      <c r="C76" t="str">
        <f>IF(LEN(PCR!E77),PCR!E77,"")</f>
        <v/>
      </c>
      <c r="D76" t="str">
        <f>IF(LEN(PCR!F77)=0,"",exp_id)</f>
        <v/>
      </c>
      <c r="E76" t="str">
        <f>IF(LEN(PCR!F77),PCR!F77,"")</f>
        <v/>
      </c>
      <c r="F76" t="str">
        <f>IF(LEN(PCR!G77),PCR!G77,"")</f>
        <v/>
      </c>
      <c r="G76" t="str">
        <f>PCR!J77</f>
        <v/>
      </c>
    </row>
    <row r="77" spans="1:7" x14ac:dyDescent="0.25">
      <c r="A77" t="str">
        <f>IF(LEN(PCR!C78),PCR!C78,"")</f>
        <v/>
      </c>
      <c r="B77" t="str">
        <f>IF(LEN(PCR!D78),PCR!D78,"")</f>
        <v/>
      </c>
      <c r="C77" t="str">
        <f>IF(LEN(PCR!E78),PCR!E78,"")</f>
        <v/>
      </c>
      <c r="D77" t="str">
        <f>IF(LEN(PCR!F78)=0,"",exp_id)</f>
        <v/>
      </c>
      <c r="E77" t="str">
        <f>IF(LEN(PCR!F78),PCR!F78,"")</f>
        <v/>
      </c>
      <c r="F77" t="str">
        <f>IF(LEN(PCR!G78),PCR!G78,"")</f>
        <v/>
      </c>
      <c r="G77" t="str">
        <f>PCR!J78</f>
        <v/>
      </c>
    </row>
    <row r="78" spans="1:7" x14ac:dyDescent="0.25">
      <c r="A78" t="str">
        <f>IF(LEN(PCR!C79),PCR!C79,"")</f>
        <v/>
      </c>
      <c r="B78" t="str">
        <f>IF(LEN(PCR!D79),PCR!D79,"")</f>
        <v/>
      </c>
      <c r="C78" t="str">
        <f>IF(LEN(PCR!E79),PCR!E79,"")</f>
        <v/>
      </c>
      <c r="D78" t="str">
        <f>IF(LEN(PCR!F79)=0,"",exp_id)</f>
        <v/>
      </c>
      <c r="E78" t="str">
        <f>IF(LEN(PCR!F79),PCR!F79,"")</f>
        <v/>
      </c>
      <c r="F78" t="str">
        <f>IF(LEN(PCR!G79),PCR!G79,"")</f>
        <v/>
      </c>
      <c r="G78" t="str">
        <f>PCR!J79</f>
        <v/>
      </c>
    </row>
    <row r="79" spans="1:7" x14ac:dyDescent="0.25">
      <c r="A79" t="str">
        <f>IF(LEN(PCR!C80),PCR!C80,"")</f>
        <v/>
      </c>
      <c r="B79" t="str">
        <f>IF(LEN(PCR!D80),PCR!D80,"")</f>
        <v/>
      </c>
      <c r="C79" t="str">
        <f>IF(LEN(PCR!E80),PCR!E80,"")</f>
        <v/>
      </c>
      <c r="D79" t="str">
        <f>IF(LEN(PCR!F80)=0,"",exp_id)</f>
        <v/>
      </c>
      <c r="E79" t="str">
        <f>IF(LEN(PCR!F80),PCR!F80,"")</f>
        <v/>
      </c>
      <c r="F79" t="str">
        <f>IF(LEN(PCR!G80),PCR!G80,"")</f>
        <v/>
      </c>
      <c r="G79" t="str">
        <f>PCR!J80</f>
        <v/>
      </c>
    </row>
    <row r="80" spans="1:7" x14ac:dyDescent="0.25">
      <c r="A80" t="str">
        <f>IF(LEN(PCR!C81),PCR!C81,"")</f>
        <v/>
      </c>
      <c r="B80" t="str">
        <f>IF(LEN(PCR!D81),PCR!D81,"")</f>
        <v/>
      </c>
      <c r="C80" t="str">
        <f>IF(LEN(PCR!E81),PCR!E81,"")</f>
        <v/>
      </c>
      <c r="D80" t="str">
        <f>IF(LEN(PCR!F81)=0,"",exp_id)</f>
        <v/>
      </c>
      <c r="E80" t="str">
        <f>IF(LEN(PCR!F81),PCR!F81,"")</f>
        <v/>
      </c>
      <c r="F80" t="str">
        <f>IF(LEN(PCR!G81),PCR!G81,"")</f>
        <v/>
      </c>
      <c r="G80" t="str">
        <f>PCR!J81</f>
        <v/>
      </c>
    </row>
    <row r="81" spans="1:7" x14ac:dyDescent="0.25">
      <c r="A81" t="str">
        <f>IF(LEN(PCR!C82),PCR!C82,"")</f>
        <v/>
      </c>
      <c r="B81" t="str">
        <f>IF(LEN(PCR!D82),PCR!D82,"")</f>
        <v/>
      </c>
      <c r="C81" t="str">
        <f>IF(LEN(PCR!E82),PCR!E82,"")</f>
        <v/>
      </c>
      <c r="D81" t="str">
        <f>IF(LEN(PCR!F82)=0,"",exp_id)</f>
        <v/>
      </c>
      <c r="E81" t="str">
        <f>IF(LEN(PCR!F82),PCR!F82,"")</f>
        <v/>
      </c>
      <c r="F81" t="str">
        <f>IF(LEN(PCR!G82),PCR!G82,"")</f>
        <v/>
      </c>
      <c r="G81" t="str">
        <f>PCR!J82</f>
        <v/>
      </c>
    </row>
    <row r="82" spans="1:7" x14ac:dyDescent="0.25">
      <c r="A82" t="str">
        <f>IF(LEN(PCR!C83),PCR!C83,"")</f>
        <v/>
      </c>
      <c r="B82" t="str">
        <f>IF(LEN(PCR!D83),PCR!D83,"")</f>
        <v/>
      </c>
      <c r="C82" t="str">
        <f>IF(LEN(PCR!E83),PCR!E83,"")</f>
        <v/>
      </c>
      <c r="D82" t="str">
        <f>IF(LEN(PCR!F83)=0,"",exp_id)</f>
        <v/>
      </c>
      <c r="E82" t="str">
        <f>IF(LEN(PCR!F83),PCR!F83,"")</f>
        <v/>
      </c>
      <c r="F82" t="str">
        <f>IF(LEN(PCR!G83),PCR!G83,"")</f>
        <v/>
      </c>
      <c r="G82" t="str">
        <f>PCR!J83</f>
        <v/>
      </c>
    </row>
    <row r="83" spans="1:7" x14ac:dyDescent="0.25">
      <c r="A83" t="str">
        <f>IF(LEN(PCR!C84),PCR!C84,"")</f>
        <v/>
      </c>
      <c r="B83" t="str">
        <f>IF(LEN(PCR!D84),PCR!D84,"")</f>
        <v/>
      </c>
      <c r="C83" t="str">
        <f>IF(LEN(PCR!E84),PCR!E84,"")</f>
        <v/>
      </c>
      <c r="D83" t="str">
        <f>IF(LEN(PCR!F84)=0,"",exp_id)</f>
        <v/>
      </c>
      <c r="E83" t="str">
        <f>IF(LEN(PCR!F84),PCR!F84,"")</f>
        <v/>
      </c>
      <c r="F83" t="str">
        <f>IF(LEN(PCR!G84),PCR!G84,"")</f>
        <v/>
      </c>
      <c r="G83" t="str">
        <f>PCR!J84</f>
        <v/>
      </c>
    </row>
    <row r="84" spans="1:7" x14ac:dyDescent="0.25">
      <c r="A84" t="str">
        <f>IF(LEN(PCR!C85),PCR!C85,"")</f>
        <v/>
      </c>
      <c r="B84" t="str">
        <f>IF(LEN(PCR!D85),PCR!D85,"")</f>
        <v/>
      </c>
      <c r="C84" t="str">
        <f>IF(LEN(PCR!E85),PCR!E85,"")</f>
        <v/>
      </c>
      <c r="D84" t="str">
        <f>IF(LEN(PCR!F85)=0,"",exp_id)</f>
        <v/>
      </c>
      <c r="E84" t="str">
        <f>IF(LEN(PCR!F85),PCR!F85,"")</f>
        <v/>
      </c>
      <c r="F84" t="str">
        <f>IF(LEN(PCR!G85),PCR!G85,"")</f>
        <v/>
      </c>
      <c r="G84" t="str">
        <f>PCR!J85</f>
        <v/>
      </c>
    </row>
    <row r="85" spans="1:7" x14ac:dyDescent="0.25">
      <c r="A85" t="str">
        <f>IF(LEN(PCR!C86),PCR!C86,"")</f>
        <v/>
      </c>
      <c r="B85" t="str">
        <f>IF(LEN(PCR!D86),PCR!D86,"")</f>
        <v/>
      </c>
      <c r="C85" t="str">
        <f>IF(LEN(PCR!E86),PCR!E86,"")</f>
        <v/>
      </c>
      <c r="D85" t="str">
        <f>IF(LEN(PCR!F86)=0,"",exp_id)</f>
        <v/>
      </c>
      <c r="E85" t="str">
        <f>IF(LEN(PCR!F86),PCR!F86,"")</f>
        <v/>
      </c>
      <c r="F85" t="str">
        <f>IF(LEN(PCR!G86),PCR!G86,"")</f>
        <v/>
      </c>
      <c r="G85" t="str">
        <f>PCR!J86</f>
        <v/>
      </c>
    </row>
    <row r="86" spans="1:7" x14ac:dyDescent="0.25">
      <c r="A86" t="str">
        <f>IF(LEN(PCR!C87),PCR!C87,"")</f>
        <v/>
      </c>
      <c r="B86" t="str">
        <f>IF(LEN(PCR!D87),PCR!D87,"")</f>
        <v/>
      </c>
      <c r="C86" t="str">
        <f>IF(LEN(PCR!E87),PCR!E87,"")</f>
        <v/>
      </c>
      <c r="D86" t="str">
        <f>IF(LEN(PCR!F87)=0,"",exp_id)</f>
        <v/>
      </c>
      <c r="E86" t="str">
        <f>IF(LEN(PCR!F87),PCR!F87,"")</f>
        <v/>
      </c>
      <c r="F86" t="str">
        <f>IF(LEN(PCR!G87),PCR!G87,"")</f>
        <v/>
      </c>
      <c r="G86" t="str">
        <f>PCR!J87</f>
        <v/>
      </c>
    </row>
    <row r="87" spans="1:7" x14ac:dyDescent="0.25">
      <c r="A87" t="str">
        <f>IF(LEN(PCR!C88),PCR!C88,"")</f>
        <v/>
      </c>
      <c r="B87" t="str">
        <f>IF(LEN(PCR!D88),PCR!D88,"")</f>
        <v/>
      </c>
      <c r="C87" t="str">
        <f>IF(LEN(PCR!E88),PCR!E88,"")</f>
        <v/>
      </c>
      <c r="D87" t="str">
        <f>IF(LEN(PCR!F88)=0,"",exp_id)</f>
        <v/>
      </c>
      <c r="E87" t="str">
        <f>IF(LEN(PCR!F88),PCR!F88,"")</f>
        <v/>
      </c>
      <c r="F87" t="str">
        <f>IF(LEN(PCR!G88),PCR!G88,"")</f>
        <v/>
      </c>
      <c r="G87" t="str">
        <f>PCR!J88</f>
        <v/>
      </c>
    </row>
    <row r="88" spans="1:7" x14ac:dyDescent="0.25">
      <c r="A88" t="str">
        <f>IF(LEN(PCR!C89),PCR!C89,"")</f>
        <v/>
      </c>
      <c r="B88" t="str">
        <f>IF(LEN(PCR!D89),PCR!D89,"")</f>
        <v/>
      </c>
      <c r="C88" t="str">
        <f>IF(LEN(PCR!E89),PCR!E89,"")</f>
        <v/>
      </c>
      <c r="D88" t="str">
        <f>IF(LEN(PCR!F89)=0,"",exp_id)</f>
        <v/>
      </c>
      <c r="E88" t="str">
        <f>IF(LEN(PCR!F89),PCR!F89,"")</f>
        <v/>
      </c>
      <c r="F88" t="str">
        <f>IF(LEN(PCR!G89),PCR!G89,"")</f>
        <v/>
      </c>
      <c r="G88" t="str">
        <f>PCR!J89</f>
        <v/>
      </c>
    </row>
    <row r="89" spans="1:7" x14ac:dyDescent="0.25">
      <c r="A89" t="str">
        <f>IF(LEN(PCR!C90),PCR!C90,"")</f>
        <v/>
      </c>
      <c r="B89" t="str">
        <f>IF(LEN(PCR!D90),PCR!D90,"")</f>
        <v/>
      </c>
      <c r="C89" t="str">
        <f>IF(LEN(PCR!E90),PCR!E90,"")</f>
        <v/>
      </c>
      <c r="D89" t="str">
        <f>IF(LEN(PCR!F90)=0,"",exp_id)</f>
        <v/>
      </c>
      <c r="E89" t="str">
        <f>IF(LEN(PCR!F90),PCR!F90,"")</f>
        <v/>
      </c>
      <c r="F89" t="str">
        <f>IF(LEN(PCR!G90),PCR!G90,"")</f>
        <v/>
      </c>
      <c r="G89" t="str">
        <f>PCR!J90</f>
        <v/>
      </c>
    </row>
    <row r="90" spans="1:7" x14ac:dyDescent="0.25">
      <c r="A90" t="str">
        <f>IF(LEN(PCR!C91),PCR!C91,"")</f>
        <v/>
      </c>
      <c r="B90" t="str">
        <f>IF(LEN(PCR!D91),PCR!D91,"")</f>
        <v/>
      </c>
      <c r="C90" t="str">
        <f>IF(LEN(PCR!E91),PCR!E91,"")</f>
        <v/>
      </c>
      <c r="D90" t="str">
        <f>IF(LEN(PCR!F91)=0,"",exp_id)</f>
        <v/>
      </c>
      <c r="E90" t="str">
        <f>IF(LEN(PCR!F91),PCR!F91,"")</f>
        <v/>
      </c>
      <c r="F90" t="str">
        <f>IF(LEN(PCR!G91),PCR!G91,"")</f>
        <v/>
      </c>
      <c r="G90" t="str">
        <f>PCR!J91</f>
        <v/>
      </c>
    </row>
    <row r="91" spans="1:7" x14ac:dyDescent="0.25">
      <c r="A91" t="str">
        <f>IF(LEN(PCR!C92),PCR!C92,"")</f>
        <v/>
      </c>
      <c r="B91" t="str">
        <f>IF(LEN(PCR!D92),PCR!D92,"")</f>
        <v/>
      </c>
      <c r="C91" t="str">
        <f>IF(LEN(PCR!E92),PCR!E92,"")</f>
        <v/>
      </c>
      <c r="D91" t="str">
        <f>IF(LEN(PCR!F92)=0,"",exp_id)</f>
        <v/>
      </c>
      <c r="E91" t="str">
        <f>IF(LEN(PCR!F92),PCR!F92,"")</f>
        <v/>
      </c>
      <c r="F91" t="str">
        <f>IF(LEN(PCR!G92),PCR!G92,"")</f>
        <v/>
      </c>
      <c r="G91" t="str">
        <f>PCR!J92</f>
        <v/>
      </c>
    </row>
    <row r="92" spans="1:7" x14ac:dyDescent="0.25">
      <c r="A92" t="str">
        <f>IF(LEN(PCR!C93),PCR!C93,"")</f>
        <v/>
      </c>
      <c r="B92" t="str">
        <f>IF(LEN(PCR!D93),PCR!D93,"")</f>
        <v/>
      </c>
      <c r="C92" t="str">
        <f>IF(LEN(PCR!E93),PCR!E93,"")</f>
        <v/>
      </c>
      <c r="D92" t="str">
        <f>IF(LEN(PCR!F93)=0,"",exp_id)</f>
        <v/>
      </c>
      <c r="E92" t="str">
        <f>IF(LEN(PCR!F93),PCR!F93,"")</f>
        <v/>
      </c>
      <c r="F92" t="str">
        <f>IF(LEN(PCR!G93),PCR!G93,"")</f>
        <v/>
      </c>
      <c r="G92" t="str">
        <f>PCR!J93</f>
        <v/>
      </c>
    </row>
    <row r="93" spans="1:7" x14ac:dyDescent="0.25">
      <c r="A93" t="str">
        <f>IF(LEN(PCR!C94),PCR!C94,"")</f>
        <v/>
      </c>
      <c r="B93" t="str">
        <f>IF(LEN(PCR!D94),PCR!D94,"")</f>
        <v/>
      </c>
      <c r="C93" t="str">
        <f>IF(LEN(PCR!E94),PCR!E94,"")</f>
        <v/>
      </c>
      <c r="D93" t="str">
        <f>IF(LEN(PCR!F94)=0,"",exp_id)</f>
        <v/>
      </c>
      <c r="E93" t="str">
        <f>IF(LEN(PCR!F94),PCR!F94,"")</f>
        <v/>
      </c>
      <c r="F93" t="str">
        <f>IF(LEN(PCR!G94),PCR!G94,"")</f>
        <v/>
      </c>
      <c r="G93" t="str">
        <f>PCR!J94</f>
        <v/>
      </c>
    </row>
    <row r="94" spans="1:7" x14ac:dyDescent="0.25">
      <c r="A94" t="str">
        <f>IF(LEN(PCR!C95),PCR!C95,"")</f>
        <v/>
      </c>
      <c r="B94" t="str">
        <f>IF(LEN(PCR!D95),PCR!D95,"")</f>
        <v/>
      </c>
      <c r="C94" t="str">
        <f>IF(LEN(PCR!E95),PCR!E95,"")</f>
        <v/>
      </c>
      <c r="D94" t="str">
        <f>IF(LEN(PCR!F95)=0,"",exp_id)</f>
        <v/>
      </c>
      <c r="E94" t="str">
        <f>IF(LEN(PCR!F95),PCR!F95,"")</f>
        <v/>
      </c>
      <c r="F94" t="str">
        <f>IF(LEN(PCR!G95),PCR!G95,"")</f>
        <v/>
      </c>
      <c r="G94" t="str">
        <f>PCR!J95</f>
        <v/>
      </c>
    </row>
    <row r="95" spans="1:7" x14ac:dyDescent="0.25">
      <c r="A95" t="str">
        <f>IF(LEN(PCR!C96),PCR!C96,"")</f>
        <v/>
      </c>
      <c r="B95" t="str">
        <f>IF(LEN(PCR!D96),PCR!D96,"")</f>
        <v/>
      </c>
      <c r="C95" t="str">
        <f>IF(LEN(PCR!E96),PCR!E96,"")</f>
        <v/>
      </c>
      <c r="D95" t="str">
        <f>IF(LEN(PCR!F96)=0,"",exp_id)</f>
        <v/>
      </c>
      <c r="E95" t="str">
        <f>IF(LEN(PCR!F96),PCR!F96,"")</f>
        <v/>
      </c>
      <c r="F95" t="str">
        <f>IF(LEN(PCR!G96),PCR!G96,"")</f>
        <v/>
      </c>
      <c r="G95" t="str">
        <f>PCR!J96</f>
        <v/>
      </c>
    </row>
    <row r="96" spans="1:7" x14ac:dyDescent="0.25">
      <c r="A96" t="str">
        <f>IF(LEN(PCR!C97),PCR!C97,"")</f>
        <v/>
      </c>
      <c r="B96" t="str">
        <f>IF(LEN(PCR!D97),PCR!D97,"")</f>
        <v/>
      </c>
      <c r="C96" t="str">
        <f>IF(LEN(PCR!E97),PCR!E97,"")</f>
        <v/>
      </c>
      <c r="D96" t="str">
        <f>IF(LEN(PCR!F97)=0,"",exp_id)</f>
        <v/>
      </c>
      <c r="E96" t="str">
        <f>IF(LEN(PCR!F97),PCR!F97,"")</f>
        <v/>
      </c>
      <c r="F96" t="str">
        <f>IF(LEN(PCR!G97),PCR!G97,"")</f>
        <v/>
      </c>
      <c r="G96" t="str">
        <f>PCR!J97</f>
        <v/>
      </c>
    </row>
    <row r="97" spans="1:7" x14ac:dyDescent="0.25">
      <c r="A97" t="str">
        <f>IF(LEN(PCR!C98),PCR!C98,"")</f>
        <v/>
      </c>
      <c r="B97" t="str">
        <f>IF(LEN(PCR!D98),PCR!D98,"")</f>
        <v/>
      </c>
      <c r="C97" t="str">
        <f>IF(LEN(PCR!E98),PCR!E98,"")</f>
        <v/>
      </c>
      <c r="D97" t="str">
        <f>IF(LEN(PCR!F98)=0,"",exp_id)</f>
        <v/>
      </c>
      <c r="E97" t="str">
        <f>IF(LEN(PCR!F98),PCR!F98,"")</f>
        <v/>
      </c>
      <c r="F97" t="str">
        <f>IF(LEN(PCR!G98),PCR!G98,"")</f>
        <v/>
      </c>
      <c r="G97" t="str">
        <f>PCR!J98</f>
        <v/>
      </c>
    </row>
  </sheetData>
  <sheetProtection algorithmName="SHA-512" hashValue="0YBHaD4a6NLBY27d4xlPGLHGHcpuKvyu/lfYw+Z7RfFFJgte+l50Qx8WzCtkEqkZgpRH0qWsBgeotW+ZIpVXNw==" saltValue="xqiEEwn+8q0Bm7Z28tkpIA==" spinCount="100000" sheet="1" objects="1" scenarios="1"/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Assay</vt:lpstr>
      <vt:lpstr>PCR</vt:lpstr>
      <vt:lpstr>Gel</vt:lpstr>
      <vt:lpstr>reference</vt:lpstr>
      <vt:lpstr>Instructions</vt:lpstr>
      <vt:lpstr>expt_metadata</vt:lpstr>
      <vt:lpstr>rxn_metadata</vt:lpstr>
      <vt:lpstr>exp_assay</vt:lpstr>
      <vt:lpstr>exp_date</vt:lpstr>
      <vt:lpstr>exp_id</vt:lpstr>
      <vt:lpstr>exp_notes</vt:lpstr>
      <vt:lpstr>exp_rxns</vt:lpstr>
      <vt:lpstr>exp_summary</vt:lpstr>
      <vt:lpstr>exp_type</vt:lpstr>
      <vt:lpstr>exp_user</vt:lpstr>
      <vt:lpstr>exp_version</vt:lpstr>
      <vt:lpstr>pcr_enzyme</vt:lpstr>
      <vt:lpstr>pcr_primers</vt:lpstr>
      <vt:lpstr>pcr_primersource</vt:lpstr>
      <vt:lpstr>pcr_targetpanel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 Bridges</cp:lastModifiedBy>
  <cp:lastPrinted>2023-06-20T18:25:51Z</cp:lastPrinted>
  <dcterms:created xsi:type="dcterms:W3CDTF">2022-03-21T12:22:51Z</dcterms:created>
  <dcterms:modified xsi:type="dcterms:W3CDTF">2024-10-31T19:03:34Z</dcterms:modified>
</cp:coreProperties>
</file>