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templates\experiments\"/>
    </mc:Choice>
  </mc:AlternateContent>
  <xr:revisionPtr revIDLastSave="0" documentId="13_ncr:1_{CC437290-52CA-4B63-8B10-9A7D72D9DA7C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6" l="1"/>
  <c r="M34" i="6"/>
  <c r="M35" i="6"/>
  <c r="M36" i="6"/>
  <c r="M37" i="6"/>
  <c r="M38" i="6"/>
  <c r="M39" i="6"/>
  <c r="M40" i="6"/>
  <c r="L34" i="6"/>
  <c r="L35" i="6"/>
  <c r="L36" i="6"/>
  <c r="L37" i="6"/>
  <c r="L38" i="6"/>
  <c r="L39" i="6"/>
  <c r="L40" i="6"/>
  <c r="M33" i="6"/>
  <c r="K34" i="6"/>
  <c r="K35" i="6"/>
  <c r="K36" i="6"/>
  <c r="K37" i="6"/>
  <c r="K38" i="6"/>
  <c r="K39" i="6"/>
  <c r="K40" i="6"/>
  <c r="L33" i="6"/>
  <c r="J34" i="6"/>
  <c r="J35" i="6"/>
  <c r="J36" i="6"/>
  <c r="J37" i="6"/>
  <c r="J38" i="6"/>
  <c r="J39" i="6"/>
  <c r="J40" i="6"/>
  <c r="K33" i="6"/>
  <c r="I34" i="6"/>
  <c r="I35" i="6"/>
  <c r="I36" i="6"/>
  <c r="I37" i="6"/>
  <c r="I38" i="6"/>
  <c r="I39" i="6"/>
  <c r="I40" i="6"/>
  <c r="J33" i="6"/>
  <c r="H34" i="6"/>
  <c r="H35" i="6"/>
  <c r="H36" i="6"/>
  <c r="H37" i="6"/>
  <c r="H38" i="6"/>
  <c r="H39" i="6"/>
  <c r="H40" i="6"/>
  <c r="I33" i="6"/>
  <c r="G34" i="6"/>
  <c r="G35" i="6"/>
  <c r="G36" i="6"/>
  <c r="G37" i="6"/>
  <c r="G38" i="6"/>
  <c r="G39" i="6"/>
  <c r="G40" i="6"/>
  <c r="H33" i="6"/>
  <c r="F34" i="6"/>
  <c r="F35" i="6"/>
  <c r="F36" i="6"/>
  <c r="F37" i="6"/>
  <c r="F38" i="6"/>
  <c r="F39" i="6"/>
  <c r="F40" i="6"/>
  <c r="G33" i="6"/>
  <c r="E34" i="6"/>
  <c r="E35" i="6"/>
  <c r="E36" i="6"/>
  <c r="E37" i="6"/>
  <c r="E38" i="6"/>
  <c r="E39" i="6"/>
  <c r="E40" i="6"/>
  <c r="F33" i="6"/>
  <c r="D34" i="6"/>
  <c r="D35" i="6"/>
  <c r="D36" i="6"/>
  <c r="D37" i="6"/>
  <c r="D38" i="6"/>
  <c r="D39" i="6"/>
  <c r="D40" i="6"/>
  <c r="E33" i="6"/>
  <c r="C34" i="6"/>
  <c r="C35" i="6"/>
  <c r="C36" i="6"/>
  <c r="C37" i="6"/>
  <c r="C38" i="6"/>
  <c r="C39" i="6"/>
  <c r="C40" i="6"/>
  <c r="D33" i="6"/>
  <c r="B34" i="6"/>
  <c r="B35" i="6"/>
  <c r="B36" i="6"/>
  <c r="B37" i="6"/>
  <c r="B38" i="6"/>
  <c r="B39" i="6"/>
  <c r="B40" i="6"/>
  <c r="C33" i="6"/>
  <c r="B33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C10" i="6" s="1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<sst xmlns="http://schemas.openxmlformats.org/spreadsheetml/2006/main" count="221" uniqueCount="214">
  <si>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</si>
  <si>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</si>
  <si>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</si>
  <si>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</si>
  <si>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</si>
  <si>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</si>
  <si>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</si>
  <si>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</si>
  <si>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</si>
  <si>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</si>
  <si>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</si>
  <si>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</si>
  <si>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</si>
  <si>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</si>
  <si>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</si>
  <si>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</si>
  <si>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</si>
  <si>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</si>
  <si>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</si>
  <si>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</si>
  <si>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</si>
  <si>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</si>
  <si>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</si>
  <si>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</si>
  <si>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</si>
  <si>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</si>
  <si>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</si>
  <si>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</si>
  <si>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</si>
  <si>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</si>
  <si>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</si>
  <si>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</si>
  <si>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</si>
  <si>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</si>
  <si>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</si>
  <si>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</si>
  <si>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</si>
  <si>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</si>
  <si>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</si>
  <si>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</si>
  <si>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</si>
  <si>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</si>
  <si>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</si>
  <si>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</si>
  <si>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</si>
  <si>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</si>
  <si>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</si>
  <si>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</si>
  <si>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</si>
  <si>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</si>
  <si>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</si>
  <si>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</si>
  <si>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</si>
  <si>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</si>
  <si>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</si>
  <si>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</si>
  <si>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</si>
  <si>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</si>
  <si>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</si>
  <si>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</si>
  <si>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</si>
  <si>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</si>
  <si>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</si>
  <si>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</si>
  <si>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</si>
  <si>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</si>
  <si>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</si>
  <si>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</si>
  <si>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</si>
  <si>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</si>
  <si>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</si>
  <si>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</si>
  <si>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</si>
  <si>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</si>
  <si>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</si>
  <si>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</si>
  <si>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</si>
  <si>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</si>
  <si>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</si>
  <si>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</si>
  <si>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</si>
  <si>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</si>
  <si>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</si>
  <si>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</si>
  <si>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</si>
  <si>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</si>
  <si>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</si>
  <si>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</si>
  <si>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</si>
  <si>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</si>
  <si>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</si>
  <si>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</si>
  <si>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</si>
  <si>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</si>
  <si>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</si>
  <si>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</si>
  <si>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</si>
  <si>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</si>
  <si>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</si>
  <si>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</si>
  <si>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</si>
  <si>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</si>
  <si>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</si>
  <si>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</si>
  <si>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</si>
  <si>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</si>
  <si>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</si>
  <si>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</si>
  <si>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</si>
  <si>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</si>
  <si>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</si>
  <si>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</si>
  <si>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</si>
  <si>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</si>
  <si>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</si>
  <si>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</si>
  <si>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</si>
  <si>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</si>
  <si>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</si>
  <si>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</si>
  <si>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</si>
  <si>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</si>
  <si>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</si>
  <si>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</si>
  <si>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</si>
  <si>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</si>
  <si>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</si>
  <si>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</si>
  <si>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</si>
  <si>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</si>
  <si>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</si>
  <si>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</si>
  <si>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</si>
  <si>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</si>
  <si>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</si>
  <si>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</si>
  <si>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</si>
  <si>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</si>
  <si>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</si>
  <si>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</si>
  <si>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</si>
  <si>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</si>
  <si>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</si>
  <si>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</si>
  <si>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Brenda Mambwe</t>
  </si>
  <si>
    <t>Mulenga Mwenda</t>
  </si>
  <si>
    <t>Initials</t>
  </si>
  <si>
    <t>BM</t>
  </si>
  <si>
    <t>MM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</si>
  <si>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</si>
  <si>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</si>
  <si>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</si>
  <si>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</si>
  <si>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</si>
  <si>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</si>
  <si>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</si>
  <si>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</si>
  <si>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</si>
  <si>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</si>
  <si>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</si>
  <si>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</si>
  <si>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</si>
  <si>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</si>
  <si>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</si>
  <si>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</si>
  <si>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</si>
  <si>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</si>
  <si>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</si>
  <si>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</si>
  <si>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</si>
  <si>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</si>
  <si>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</si>
  <si>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</si>
  <si>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</si>
  <si>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</si>
  <si>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</si>
  <si>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</si>
  <si>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</si>
  <si>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</si>
  <si>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contains look-up tables, assumptions etc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</si>
  <si>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</si>
  <si>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</si>
  <si>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</si>
  <si>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</si>
  <si>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</si>
  <si>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</si>
  <si>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</si>
  <si>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</si>
  <si>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</si>
  <si>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</si>
  <si>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</si>
  <si>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</si>
  <si>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</si>
  <si>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</si>
  <si>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</si>
  <si>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</si>
  <si>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</si>
  <si>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3. Export all experimental metadata to a csv file for nomadic pipeline ingestion by clicking button below:</t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</si>
  <si>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</si>
  <si>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</si>
  <si>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</si>
  <si>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</si>
  <si>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</si>
  <si>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</si>
  <si>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</si>
  <si>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</si>
  <si>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</si>
  <si>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</si>
  <si>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TES2022</t>
  </si>
  <si>
    <t>GenE8</t>
  </si>
  <si>
    <t>TES2023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</si>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</sst>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8" headerRowBorderDxfId="17" tableBorderDxfId="16" totalsRowBorderDxfId="15">
  <autoFilter ref="A2:J98" xr:uid="{4C103716-E393-43AA-872A-215BD28108E4}"/>
  <tableColumns count="10">
    <tableColumn id="1" xr3:uid="{AFEE5217-53A1-450F-B6A8-E87D945E0FAE}" name="#" dataDxfId="14"/>
    <tableColumn id="6" xr3:uid="{0CF8190A-662E-422B-8BDD-34F3D27B34F2}" name="Well" dataDxfId="13"/>
    <tableColumn id="2" xr3:uid="{CE61E1E1-E9B3-4D58-9DFE-1AB6DDFCD05A}" name="Sample ID" dataDxfId="12"/>
    <tableColumn id="3" xr3:uid="{9795EF0E-2DE1-455A-A3FF-0804F7CBA8C3}" name="Extraction ID" dataDxfId="11"/>
    <tableColumn id="7" xr3:uid="{AE7E794D-3E11-4B03-8051-B54164DF087E}" name="sWGA Identifier" dataDxfId="10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9"/>
    <tableColumn id="12" xr3:uid="{6392E74F-2A5C-4E61-A4E5-54FD59E2FF90}" name="sWGA qubit [DNA] (ng / ul)" dataDxfId="8"/>
    <tableColumn id="9" xr3:uid="{182C6360-B664-4CDB-83F5-523D173848EB}" name="sWGA Dilution Factor" dataDxfId="7"/>
    <tableColumn id="5" xr3:uid="{B3E809FC-AA96-4329-8BC3-6D3188F7C694}" name="sWGA product [DNA] (ng / ul)" dataDxfId="6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4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N17" sqref="N17"/>
    </sheetView>
  </sheetViews>
  <sheetFormatPr defaultRowHeight="15.75"/>
  <cols>
    <col min="1" max="8" width="9" style="7" customWidth="1"/>
  </cols>
  <sheetData>
    <row r="1" spans="1:13">
      <c r="A1" s="65" t="s">
        <v>154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5.75" customHeight="1">
      <c r="A2" s="51" t="s">
        <v>137</v>
      </c>
      <c r="B2" s="52"/>
      <c r="C2" s="69"/>
      <c r="D2" s="69"/>
      <c r="E2" s="69"/>
      <c r="F2" s="69"/>
      <c r="G2" s="66" t="s">
        <v>141</v>
      </c>
      <c r="H2" s="66"/>
      <c r="K2" s="77" t="s">
        <v>140</v>
      </c>
      <c r="L2" s="77"/>
    </row>
    <row r="3" spans="1:13" ht="15.75" customHeight="1">
      <c r="A3" s="51" t="s">
        <v>142</v>
      </c>
      <c r="B3" s="52"/>
      <c r="C3" s="70"/>
      <c r="D3" s="70"/>
      <c r="E3" s="70"/>
      <c r="F3" s="70"/>
      <c r="G3" t="s">
        <v>151</v>
      </c>
      <c r="K3" s="75" t="s">
        <v>6</v>
      </c>
      <c r="L3" s="75"/>
    </row>
    <row r="4" spans="1:13" ht="15.75" customHeight="1">
      <c r="A4" s="51" t="s">
        <v>152</v>
      </c>
      <c r="B4" s="52"/>
      <c r="C4" s="72"/>
      <c r="D4" s="72"/>
      <c r="E4" s="72"/>
      <c r="F4" s="72"/>
      <c r="G4" s="37" t="s">
        <v>150</v>
      </c>
      <c r="K4" s="76" t="s">
        <v>7</v>
      </c>
      <c r="L4" s="76"/>
    </row>
    <row r="5" spans="1:13">
      <c r="A5" s="67" t="s">
        <v>149</v>
      </c>
      <c r="B5" s="68"/>
      <c r="C5" s="71" t="str">
        <f>IF(OR(ISBLANK(C3),ISBLANK(C4)),"",_xlfn.CONCAT("SW",VLOOKUP(C3,Reference!E3:F4,2,FALSE),C4))</f>
        <v/>
      </c>
      <c r="D5" s="71"/>
      <c r="E5" s="71"/>
      <c r="F5" s="71"/>
      <c r="G5" s="23" t="s">
        <v>170</v>
      </c>
      <c r="K5" s="73" t="s">
        <v>203</v>
      </c>
      <c r="L5" s="73"/>
    </row>
    <row r="6" spans="1:13" ht="15.75" customHeight="1">
      <c r="A6" s="67" t="s">
        <v>138</v>
      </c>
      <c r="B6" s="68"/>
      <c r="C6" s="54" t="str">
        <f>IF(OR(ISBLANK(C2),ISBLANK(C3),LEN(C5)=0),"",_xlfn.CONCAT(C2,"_sWGA_",C5))</f>
        <v/>
      </c>
      <c r="D6" s="54"/>
      <c r="E6" s="54"/>
      <c r="F6" s="54"/>
      <c r="G6" s="34"/>
      <c r="K6" s="73"/>
      <c r="L6" s="73"/>
    </row>
    <row r="7" spans="1:13" ht="15.75" customHeight="1">
      <c r="A7" s="58" t="s">
        <v>204</v>
      </c>
      <c r="B7" s="58"/>
      <c r="C7" s="53"/>
      <c r="D7" s="53"/>
      <c r="E7" s="53"/>
      <c r="F7" s="53"/>
      <c r="G7" t="s">
        <v>151</v>
      </c>
    </row>
    <row r="8" spans="1:13" ht="15.75" customHeight="1">
      <c r="A8" s="58" t="s">
        <v>205</v>
      </c>
      <c r="B8" s="58"/>
      <c r="C8" s="53"/>
      <c r="D8" s="53"/>
      <c r="E8" s="53"/>
      <c r="F8" s="53"/>
      <c r="G8" t="s">
        <v>206</v>
      </c>
    </row>
    <row r="9" spans="1:13" ht="15.75" customHeight="1">
      <c r="A9" s="59" t="s">
        <v>201</v>
      </c>
      <c r="B9" s="59"/>
      <c r="C9" s="57" t="str">
        <f>IF(OR(LEN(C7)=0, LEN(C8)=0),"",_xlfn.CONCAT(C7,"_Batch",C8))</f>
        <v/>
      </c>
      <c r="D9" s="57"/>
      <c r="E9" s="57"/>
      <c r="F9" s="57"/>
      <c r="G9" s="23" t="s">
        <v>211</v>
      </c>
    </row>
    <row r="10" spans="1:13" ht="15.75" customHeight="1">
      <c r="A10" s="59" t="s">
        <v>212</v>
      </c>
      <c r="B10" s="59"/>
      <c r="C10" s="60" t="str">
        <f>IF(OR(LEN(C6)=0,LEN(exp_summary)=0),"",_xlfn.CONCAT(C6,"_",exp_summary,".xlsm"))</f>
        <v/>
      </c>
      <c r="D10" s="60"/>
      <c r="E10" s="60"/>
      <c r="F10" s="60"/>
      <c r="G10" s="60"/>
      <c r="H10" s="60"/>
    </row>
    <row r="11" spans="1:13">
      <c r="A11" s="51" t="s">
        <v>139</v>
      </c>
      <c r="B11" s="52"/>
      <c r="C11" s="53"/>
      <c r="D11" s="53"/>
      <c r="E11" s="53"/>
      <c r="F11" s="53"/>
      <c r="G11" s="23" t="s">
        <v>161</v>
      </c>
    </row>
    <row r="12" spans="1:13">
      <c r="A12" s="42"/>
      <c r="B12" s="44" t="s">
        <v>162</v>
      </c>
      <c r="C12" s="63"/>
      <c r="D12" s="63"/>
      <c r="E12" s="63"/>
      <c r="F12" s="63"/>
      <c r="G12" t="s">
        <v>151</v>
      </c>
    </row>
    <row r="13" spans="1:13">
      <c r="A13" s="42"/>
      <c r="B13" s="44" t="s">
        <v>199</v>
      </c>
      <c r="C13" s="82"/>
      <c r="D13" s="82"/>
      <c r="E13" s="82"/>
      <c r="F13" s="82"/>
      <c r="G13" s="82"/>
      <c r="H13" s="82"/>
      <c r="I13" s="82"/>
      <c r="J13" s="82"/>
      <c r="K13" s="82"/>
    </row>
    <row r="14" spans="1:13">
      <c r="A14" s="42"/>
      <c r="B14" s="44"/>
      <c r="C14" s="82"/>
      <c r="D14" s="82"/>
      <c r="E14" s="82"/>
      <c r="F14" s="82"/>
      <c r="G14" s="82"/>
      <c r="H14" s="82"/>
      <c r="I14" s="82"/>
      <c r="J14" s="82"/>
      <c r="K14" s="82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164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55" t="s">
        <v>9</v>
      </c>
      <c r="B18" s="55"/>
      <c r="C18" s="55"/>
      <c r="D18" s="56" t="s">
        <v>10</v>
      </c>
      <c r="E18" s="56"/>
      <c r="F18" s="56" t="str">
        <f>_xlfn.CONCAT("MM x",exp_rxns," (µl)")</f>
        <v>MM x (µl)</v>
      </c>
      <c r="G18" s="56"/>
      <c r="J18" s="80" t="s">
        <v>11</v>
      </c>
      <c r="K18" s="80"/>
      <c r="L18" s="13" t="s">
        <v>12</v>
      </c>
    </row>
    <row r="19" spans="1:13">
      <c r="A19" s="62" t="s">
        <v>3</v>
      </c>
      <c r="B19" s="62"/>
      <c r="C19" s="62"/>
      <c r="D19" s="61">
        <v>5</v>
      </c>
      <c r="E19" s="61"/>
      <c r="F19" s="64" t="str">
        <f t="shared" ref="F19:F24" si="0">IF(ISBLANK(swga_rxnvol),"",SUM(D19*exp_rxns*(1+$D$16)))</f>
        <v/>
      </c>
      <c r="G19" s="64"/>
      <c r="J19" s="81">
        <v>35</v>
      </c>
      <c r="K19" s="81"/>
      <c r="L19" s="11" t="s">
        <v>17</v>
      </c>
    </row>
    <row r="20" spans="1:13">
      <c r="A20" s="50" t="s">
        <v>26</v>
      </c>
      <c r="B20" s="50"/>
      <c r="C20" s="50"/>
      <c r="D20" s="61">
        <v>0.25</v>
      </c>
      <c r="E20" s="61"/>
      <c r="F20" s="64" t="str">
        <f t="shared" si="0"/>
        <v/>
      </c>
      <c r="G20" s="64"/>
      <c r="J20" s="81">
        <v>34</v>
      </c>
      <c r="K20" s="81"/>
      <c r="L20" s="11" t="s">
        <v>16</v>
      </c>
    </row>
    <row r="21" spans="1:13">
      <c r="A21" s="50" t="s">
        <v>38</v>
      </c>
      <c r="B21" s="50"/>
      <c r="C21" s="50"/>
      <c r="D21" s="61">
        <v>0.125</v>
      </c>
      <c r="E21" s="61"/>
      <c r="F21" s="64" t="str">
        <f t="shared" si="0"/>
        <v/>
      </c>
      <c r="G21" s="64"/>
      <c r="J21" s="78">
        <v>33</v>
      </c>
      <c r="K21" s="78"/>
      <c r="L21" s="7" t="s">
        <v>18</v>
      </c>
    </row>
    <row r="22" spans="1:13">
      <c r="A22" s="62" t="s">
        <v>4</v>
      </c>
      <c r="B22" s="62"/>
      <c r="C22" s="62"/>
      <c r="D22" s="61">
        <v>5</v>
      </c>
      <c r="E22" s="61"/>
      <c r="F22" s="64" t="str">
        <f t="shared" si="0"/>
        <v/>
      </c>
      <c r="G22" s="64"/>
      <c r="J22" s="79">
        <v>32</v>
      </c>
      <c r="K22" s="79"/>
      <c r="L22" s="8" t="s">
        <v>19</v>
      </c>
    </row>
    <row r="23" spans="1:13">
      <c r="A23" s="50" t="s">
        <v>14</v>
      </c>
      <c r="B23" s="50"/>
      <c r="C23" s="50"/>
      <c r="D23" s="61">
        <v>8.625</v>
      </c>
      <c r="E23" s="61"/>
      <c r="F23" s="64" t="str">
        <f t="shared" si="0"/>
        <v/>
      </c>
      <c r="G23" s="64"/>
      <c r="J23" s="78">
        <v>31</v>
      </c>
      <c r="K23" s="78"/>
      <c r="L23" s="7" t="s">
        <v>20</v>
      </c>
    </row>
    <row r="24" spans="1:13">
      <c r="A24" s="62" t="s">
        <v>5</v>
      </c>
      <c r="B24" s="62"/>
      <c r="C24" s="62"/>
      <c r="D24" s="61">
        <v>1</v>
      </c>
      <c r="E24" s="61"/>
      <c r="F24" s="64" t="str">
        <f t="shared" si="0"/>
        <v/>
      </c>
      <c r="G24" s="64"/>
      <c r="J24" s="78">
        <v>30</v>
      </c>
      <c r="K24" s="78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78">
        <v>65</v>
      </c>
      <c r="K25" s="78"/>
      <c r="L25" s="7" t="s">
        <v>18</v>
      </c>
    </row>
    <row r="26" spans="1:13">
      <c r="B26" s="8"/>
      <c r="C26" s="10"/>
      <c r="D26" s="8"/>
      <c r="G26" s="11"/>
      <c r="J26" s="78">
        <v>10</v>
      </c>
      <c r="K26" s="78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-20ul. Add TE as required.</v>
      </c>
      <c r="B27" s="8"/>
      <c r="C27" s="10"/>
      <c r="D27" s="8"/>
      <c r="F27" s="14"/>
      <c r="G27" s="11"/>
      <c r="K27" s="74" t="s">
        <v>153</v>
      </c>
      <c r="L27" s="74"/>
      <c r="M27" s="74"/>
    </row>
    <row r="28" spans="1:13">
      <c r="A28" s="15" t="s">
        <v>165</v>
      </c>
      <c r="B28" s="8"/>
      <c r="C28" s="10"/>
      <c r="D28" s="8"/>
      <c r="F28" s="14"/>
      <c r="G28" s="11"/>
    </row>
    <row r="29" spans="1:13" ht="18.75">
      <c r="A29" s="15" t="s">
        <v>166</v>
      </c>
      <c r="B29" s="8"/>
      <c r="C29" s="10"/>
      <c r="D29" s="8"/>
      <c r="F29" s="14"/>
      <c r="G29" s="11"/>
      <c r="K29" s="74" t="s">
        <v>153</v>
      </c>
      <c r="L29" s="74"/>
      <c r="M29" s="74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48">
        <f>sWGA!D3</f>
        <v>0</v>
      </c>
      <c r="C33" s="48">
        <f>sWGA!D11</f>
        <v>0</v>
      </c>
      <c r="D33" s="48">
        <f>sWGA!D19</f>
        <v>0</v>
      </c>
      <c r="E33" s="48">
        <f>sWGA!D27</f>
        <v>0</v>
      </c>
      <c r="F33" s="48">
        <f>sWGA!D35</f>
        <v>0</v>
      </c>
      <c r="G33" s="48">
        <f>sWGA!D43</f>
        <v>0</v>
      </c>
      <c r="H33" s="48">
        <f>sWGA!D51</f>
        <v>0</v>
      </c>
      <c r="I33" s="48">
        <f>sWGA!D59</f>
        <v>0</v>
      </c>
      <c r="J33" s="48">
        <f>sWGA!D67</f>
        <v>0</v>
      </c>
      <c r="K33" s="48">
        <f>sWGA!D75</f>
        <v>0</v>
      </c>
      <c r="L33" s="48">
        <f>sWGA!D83</f>
        <v>0</v>
      </c>
      <c r="M33" s="48">
        <f>sWGA!D91</f>
        <v>0</v>
      </c>
    </row>
    <row r="34" spans="1:13">
      <c r="A34" s="41" t="s">
        <v>29</v>
      </c>
      <c r="B34" s="48">
        <f>sWGA!D4</f>
        <v>0</v>
      </c>
      <c r="C34" s="48">
        <f>sWGA!D12</f>
        <v>0</v>
      </c>
      <c r="D34" s="48">
        <f>sWGA!D20</f>
        <v>0</v>
      </c>
      <c r="E34" s="48">
        <f>sWGA!D28</f>
        <v>0</v>
      </c>
      <c r="F34" s="48">
        <f>sWGA!D36</f>
        <v>0</v>
      </c>
      <c r="G34" s="48">
        <f>sWGA!D44</f>
        <v>0</v>
      </c>
      <c r="H34" s="48">
        <f>sWGA!D52</f>
        <v>0</v>
      </c>
      <c r="I34" s="48">
        <f>sWGA!D60</f>
        <v>0</v>
      </c>
      <c r="J34" s="48">
        <f>sWGA!D68</f>
        <v>0</v>
      </c>
      <c r="K34" s="48">
        <f>sWGA!D76</f>
        <v>0</v>
      </c>
      <c r="L34" s="48">
        <f>sWGA!D84</f>
        <v>0</v>
      </c>
      <c r="M34" s="48">
        <f>sWGA!D92</f>
        <v>0</v>
      </c>
    </row>
    <row r="35" spans="1:13">
      <c r="A35" s="41" t="s">
        <v>30</v>
      </c>
      <c r="B35" s="48">
        <f>sWGA!D5</f>
        <v>0</v>
      </c>
      <c r="C35" s="48">
        <f>sWGA!D13</f>
        <v>0</v>
      </c>
      <c r="D35" s="48">
        <f>sWGA!D21</f>
        <v>0</v>
      </c>
      <c r="E35" s="48">
        <f>sWGA!D29</f>
        <v>0</v>
      </c>
      <c r="F35" s="48">
        <f>sWGA!D37</f>
        <v>0</v>
      </c>
      <c r="G35" s="48">
        <f>sWGA!D45</f>
        <v>0</v>
      </c>
      <c r="H35" s="48">
        <f>sWGA!D53</f>
        <v>0</v>
      </c>
      <c r="I35" s="48">
        <f>sWGA!D61</f>
        <v>0</v>
      </c>
      <c r="J35" s="48">
        <f>sWGA!D69</f>
        <v>0</v>
      </c>
      <c r="K35" s="48">
        <f>sWGA!D77</f>
        <v>0</v>
      </c>
      <c r="L35" s="48">
        <f>sWGA!D85</f>
        <v>0</v>
      </c>
      <c r="M35" s="48">
        <f>sWGA!D93</f>
        <v>0</v>
      </c>
    </row>
    <row r="36" spans="1:13">
      <c r="A36" s="41" t="s">
        <v>31</v>
      </c>
      <c r="B36" s="48">
        <f>sWGA!D6</f>
        <v>0</v>
      </c>
      <c r="C36" s="48">
        <f>sWGA!D14</f>
        <v>0</v>
      </c>
      <c r="D36" s="48">
        <f>sWGA!D22</f>
        <v>0</v>
      </c>
      <c r="E36" s="48">
        <f>sWGA!D30</f>
        <v>0</v>
      </c>
      <c r="F36" s="48">
        <f>sWGA!D38</f>
        <v>0</v>
      </c>
      <c r="G36" s="48">
        <f>sWGA!D46</f>
        <v>0</v>
      </c>
      <c r="H36" s="48">
        <f>sWGA!D54</f>
        <v>0</v>
      </c>
      <c r="I36" s="48">
        <f>sWGA!D62</f>
        <v>0</v>
      </c>
      <c r="J36" s="48">
        <f>sWGA!D70</f>
        <v>0</v>
      </c>
      <c r="K36" s="48">
        <f>sWGA!D78</f>
        <v>0</v>
      </c>
      <c r="L36" s="48">
        <f>sWGA!D86</f>
        <v>0</v>
      </c>
      <c r="M36" s="48">
        <f>sWGA!D94</f>
        <v>0</v>
      </c>
    </row>
    <row r="37" spans="1:13">
      <c r="A37" s="41" t="s">
        <v>32</v>
      </c>
      <c r="B37" s="48">
        <f>sWGA!D7</f>
        <v>0</v>
      </c>
      <c r="C37" s="48">
        <f>sWGA!D15</f>
        <v>0</v>
      </c>
      <c r="D37" s="48">
        <f>sWGA!D23</f>
        <v>0</v>
      </c>
      <c r="E37" s="48">
        <f>sWGA!D31</f>
        <v>0</v>
      </c>
      <c r="F37" s="48">
        <f>sWGA!D39</f>
        <v>0</v>
      </c>
      <c r="G37" s="48">
        <f>sWGA!D47</f>
        <v>0</v>
      </c>
      <c r="H37" s="48">
        <f>sWGA!D55</f>
        <v>0</v>
      </c>
      <c r="I37" s="48">
        <f>sWGA!D63</f>
        <v>0</v>
      </c>
      <c r="J37" s="48">
        <f>sWGA!D71</f>
        <v>0</v>
      </c>
      <c r="K37" s="48">
        <f>sWGA!D79</f>
        <v>0</v>
      </c>
      <c r="L37" s="48">
        <f>sWGA!D87</f>
        <v>0</v>
      </c>
      <c r="M37" s="48">
        <f>sWGA!D95</f>
        <v>0</v>
      </c>
    </row>
    <row r="38" spans="1:13">
      <c r="A38" s="41" t="s">
        <v>33</v>
      </c>
      <c r="B38" s="48">
        <f>sWGA!D8</f>
        <v>0</v>
      </c>
      <c r="C38" s="48">
        <f>sWGA!D16</f>
        <v>0</v>
      </c>
      <c r="D38" s="48">
        <f>sWGA!D24</f>
        <v>0</v>
      </c>
      <c r="E38" s="48">
        <f>sWGA!D32</f>
        <v>0</v>
      </c>
      <c r="F38" s="48">
        <f>sWGA!D40</f>
        <v>0</v>
      </c>
      <c r="G38" s="48">
        <f>sWGA!D48</f>
        <v>0</v>
      </c>
      <c r="H38" s="48">
        <f>sWGA!D56</f>
        <v>0</v>
      </c>
      <c r="I38" s="48">
        <f>sWGA!D64</f>
        <v>0</v>
      </c>
      <c r="J38" s="48">
        <f>sWGA!D72</f>
        <v>0</v>
      </c>
      <c r="K38" s="48">
        <f>sWGA!D80</f>
        <v>0</v>
      </c>
      <c r="L38" s="48">
        <f>sWGA!D88</f>
        <v>0</v>
      </c>
      <c r="M38" s="48">
        <f>sWGA!D96</f>
        <v>0</v>
      </c>
    </row>
    <row r="39" spans="1:13">
      <c r="A39" s="41" t="s">
        <v>34</v>
      </c>
      <c r="B39" s="48">
        <f>sWGA!D9</f>
        <v>0</v>
      </c>
      <c r="C39" s="48">
        <f>sWGA!D17</f>
        <v>0</v>
      </c>
      <c r="D39" s="48">
        <f>sWGA!D25</f>
        <v>0</v>
      </c>
      <c r="E39" s="48">
        <f>sWGA!D33</f>
        <v>0</v>
      </c>
      <c r="F39" s="48">
        <f>sWGA!D41</f>
        <v>0</v>
      </c>
      <c r="G39" s="48">
        <f>sWGA!D49</f>
        <v>0</v>
      </c>
      <c r="H39" s="48">
        <f>sWGA!D57</f>
        <v>0</v>
      </c>
      <c r="I39" s="48">
        <f>sWGA!D65</f>
        <v>0</v>
      </c>
      <c r="J39" s="48">
        <f>sWGA!D73</f>
        <v>0</v>
      </c>
      <c r="K39" s="48">
        <f>sWGA!D81</f>
        <v>0</v>
      </c>
      <c r="L39" s="48">
        <f>sWGA!D89</f>
        <v>0</v>
      </c>
      <c r="M39" s="48">
        <f>sWGA!D97</f>
        <v>0</v>
      </c>
    </row>
    <row r="40" spans="1:13">
      <c r="A40" s="41" t="s">
        <v>35</v>
      </c>
      <c r="B40" s="48">
        <f>sWGA!D10</f>
        <v>0</v>
      </c>
      <c r="C40" s="48">
        <f>sWGA!D18</f>
        <v>0</v>
      </c>
      <c r="D40" s="48">
        <f>sWGA!D26</f>
        <v>0</v>
      </c>
      <c r="E40" s="48">
        <f>sWGA!D34</f>
        <v>0</v>
      </c>
      <c r="F40" s="48">
        <f>sWGA!D42</f>
        <v>0</v>
      </c>
      <c r="G40" s="48">
        <f>sWGA!D50</f>
        <v>0</v>
      </c>
      <c r="H40" s="48">
        <f>sWGA!D58</f>
        <v>0</v>
      </c>
      <c r="I40" s="48">
        <f>sWGA!D66</f>
        <v>0</v>
      </c>
      <c r="J40" s="48">
        <f>sWGA!D74</f>
        <v>0</v>
      </c>
      <c r="K40" s="48">
        <f>sWGA!D82</f>
        <v>0</v>
      </c>
      <c r="L40" s="48">
        <f>sWGA!D90</f>
        <v>0</v>
      </c>
      <c r="M40" s="48">
        <f>sWGA!D98</f>
        <v>0</v>
      </c>
    </row>
    <row r="41" spans="1:13">
      <c r="A41" s="8"/>
    </row>
  </sheetData>
  <mergeCells count="60"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</mergeCells>
  <phoneticPr fontId="5" type="noConversion"/>
  <conditionalFormatting sqref="C2:C4 C11:C13">
    <cfRule type="expression" dxfId="3" priority="14">
      <formula>COUNTIF(C2,"")</formula>
    </cfRule>
  </conditionalFormatting>
  <conditionalFormatting sqref="C7:C8">
    <cfRule type="expression" dxfId="2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E7C7338-D4B5-4229-8F49-1913883BAA1F}">
          <x14:formula1>
            <xm:f>Reference!$E$3:$E$4</xm:f>
          </x14:formula1>
          <xm:sqref>C3</xm:sqref>
        </x14:dataValidation>
        <x14:dataValidation type="list" allowBlank="1" showInputMessage="1" showErrorMessage="1" xr:uid="{85B9980E-D072-4E08-B792-4B86FA663CD4}">
          <x14:formula1>
            <xm:f>Reference!$E$7:$E$8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Reference!$E$11:$E$14</xm:f>
          </x14:formula1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D10" sqref="D10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3" t="s">
        <v>21</v>
      </c>
      <c r="D1" s="84"/>
      <c r="E1" s="85" t="s">
        <v>2</v>
      </c>
      <c r="F1" s="86"/>
      <c r="G1" s="86"/>
      <c r="H1" s="86"/>
      <c r="I1" s="86"/>
      <c r="J1" s="86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195</v>
      </c>
      <c r="F2" s="31" t="s">
        <v>167</v>
      </c>
      <c r="G2" s="31" t="s">
        <v>169</v>
      </c>
      <c r="H2" s="31" t="s">
        <v>136</v>
      </c>
      <c r="I2" s="31" t="s">
        <v>168</v>
      </c>
      <c r="J2" s="31" t="s">
        <v>159</v>
      </c>
    </row>
    <row r="3" spans="1:10" ht="15.75" customHeight="1">
      <c r="A3" s="25">
        <v>1</v>
      </c>
      <c r="B3" s="33" t="s">
        <v>39</v>
      </c>
      <c r="C3" s="43"/>
      <c r="D3" s="49"/>
      <c r="E3" s="38" t="str">
        <f>IF(SUM(LEN(tbl_sWGA[[#This Row],[Sample ID]])+LEN(tbl_sWGA[[#This Row],[Extraction ID]]))=0,"",_xlfn.CONCAT(exp_id,"_",tbl_sWGA[[#This Row],[Well]]))</f>
        <v/>
      </c>
      <c r="F3" s="3">
        <v>10</v>
      </c>
      <c r="G3" s="3"/>
      <c r="H3" s="3"/>
      <c r="I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32"/>
    </row>
    <row r="4" spans="1:10" ht="15.75" customHeight="1">
      <c r="A4" s="25">
        <v>2</v>
      </c>
      <c r="B4" s="33" t="s">
        <v>51</v>
      </c>
      <c r="C4" s="43"/>
      <c r="D4" s="49"/>
      <c r="E4" s="38" t="str">
        <f>IF(SUM(LEN(tbl_sWGA[[#This Row],[Sample ID]])+LEN(tbl_sWGA[[#This Row],[Extraction ID]]))=0,"",_xlfn.CONCAT(exp_id,"_",tbl_sWGA[[#This Row],[Well]]))</f>
        <v/>
      </c>
      <c r="F4" s="3">
        <v>10</v>
      </c>
      <c r="G4" s="3"/>
      <c r="H4" s="3"/>
      <c r="I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32"/>
    </row>
    <row r="5" spans="1:10" ht="15.75" customHeight="1">
      <c r="A5" s="25">
        <v>3</v>
      </c>
      <c r="B5" s="33" t="s">
        <v>60</v>
      </c>
      <c r="C5" s="43"/>
      <c r="D5" s="49"/>
      <c r="E5" s="38" t="str">
        <f>IF(SUM(LEN(tbl_sWGA[[#This Row],[Sample ID]])+LEN(tbl_sWGA[[#This Row],[Extraction ID]]))=0,"",_xlfn.CONCAT(exp_id,"_",tbl_sWGA[[#This Row],[Well]]))</f>
        <v/>
      </c>
      <c r="F5" s="3">
        <v>10</v>
      </c>
      <c r="G5" s="3"/>
      <c r="H5" s="3"/>
      <c r="I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32"/>
    </row>
    <row r="6" spans="1:10" ht="15.75" customHeight="1">
      <c r="A6" s="25">
        <v>4</v>
      </c>
      <c r="B6" s="33" t="s">
        <v>62</v>
      </c>
      <c r="C6" s="43"/>
      <c r="D6" s="49"/>
      <c r="E6" s="38" t="str">
        <f>IF(SUM(LEN(tbl_sWGA[[#This Row],[Sample ID]])+LEN(tbl_sWGA[[#This Row],[Extraction ID]]))=0,"",_xlfn.CONCAT(exp_id,"_",tbl_sWGA[[#This Row],[Well]]))</f>
        <v/>
      </c>
      <c r="F6" s="3">
        <v>10</v>
      </c>
      <c r="G6" s="3"/>
      <c r="H6" s="3"/>
      <c r="I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32"/>
    </row>
    <row r="7" spans="1:10" ht="15.75" customHeight="1">
      <c r="A7" s="25">
        <v>5</v>
      </c>
      <c r="B7" s="33" t="s">
        <v>64</v>
      </c>
      <c r="C7" s="43"/>
      <c r="D7" s="49"/>
      <c r="E7" s="38" t="str">
        <f>IF(SUM(LEN(tbl_sWGA[[#This Row],[Sample ID]])+LEN(tbl_sWGA[[#This Row],[Extraction ID]]))=0,"",_xlfn.CONCAT(exp_id,"_",tbl_sWGA[[#This Row],[Well]]))</f>
        <v/>
      </c>
      <c r="F7" s="3">
        <v>10</v>
      </c>
      <c r="G7" s="3"/>
      <c r="H7" s="3"/>
      <c r="I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32"/>
    </row>
    <row r="8" spans="1:10" ht="15.75" customHeight="1">
      <c r="A8" s="25">
        <v>6</v>
      </c>
      <c r="B8" s="33" t="s">
        <v>65</v>
      </c>
      <c r="C8" s="43"/>
      <c r="D8" s="49"/>
      <c r="E8" s="38" t="str">
        <f>IF(SUM(LEN(tbl_sWGA[[#This Row],[Sample ID]])+LEN(tbl_sWGA[[#This Row],[Extraction ID]]))=0,"",_xlfn.CONCAT(exp_id,"_",tbl_sWGA[[#This Row],[Well]]))</f>
        <v/>
      </c>
      <c r="F8" s="3">
        <v>10</v>
      </c>
      <c r="G8" s="3"/>
      <c r="H8" s="3"/>
      <c r="I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32"/>
    </row>
    <row r="9" spans="1:10" ht="15.75" customHeight="1">
      <c r="A9" s="25">
        <v>7</v>
      </c>
      <c r="B9" s="33" t="s">
        <v>66</v>
      </c>
      <c r="C9" s="43"/>
      <c r="D9" s="49"/>
      <c r="E9" s="38" t="str">
        <f>IF(SUM(LEN(tbl_sWGA[[#This Row],[Sample ID]])+LEN(tbl_sWGA[[#This Row],[Extraction ID]]))=0,"",_xlfn.CONCAT(exp_id,"_",tbl_sWGA[[#This Row],[Well]]))</f>
        <v/>
      </c>
      <c r="F9" s="3">
        <v>10</v>
      </c>
      <c r="G9" s="3"/>
      <c r="H9" s="3"/>
      <c r="I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32"/>
    </row>
    <row r="10" spans="1:10" ht="15.75" customHeight="1">
      <c r="A10" s="25">
        <v>8</v>
      </c>
      <c r="B10" s="33" t="s">
        <v>67</v>
      </c>
      <c r="C10" s="43"/>
      <c r="D10" s="49"/>
      <c r="E10" s="38" t="str">
        <f>IF(SUM(LEN(tbl_sWGA[[#This Row],[Sample ID]])+LEN(tbl_sWGA[[#This Row],[Extraction ID]]))=0,"",_xlfn.CONCAT(exp_id,"_",tbl_sWGA[[#This Row],[Well]]))</f>
        <v/>
      </c>
      <c r="F10" s="3">
        <v>10</v>
      </c>
      <c r="G10" s="3"/>
      <c r="H10" s="3"/>
      <c r="I1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32"/>
    </row>
    <row r="11" spans="1:10" ht="15.75" customHeight="1">
      <c r="A11" s="25">
        <v>9</v>
      </c>
      <c r="B11" s="33" t="s">
        <v>40</v>
      </c>
      <c r="C11" s="43"/>
      <c r="D11" s="49"/>
      <c r="E11" s="38" t="str">
        <f>IF(SUM(LEN(tbl_sWGA[[#This Row],[Sample ID]])+LEN(tbl_sWGA[[#This Row],[Extraction ID]]))=0,"",_xlfn.CONCAT(exp_id,"_",tbl_sWGA[[#This Row],[Well]]))</f>
        <v/>
      </c>
      <c r="F11" s="3">
        <v>10</v>
      </c>
      <c r="G11" s="3"/>
      <c r="H11" s="3"/>
      <c r="I1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32"/>
    </row>
    <row r="12" spans="1:10" ht="15.75" customHeight="1">
      <c r="A12" s="25">
        <v>10</v>
      </c>
      <c r="B12" s="33" t="s">
        <v>52</v>
      </c>
      <c r="C12" s="43"/>
      <c r="D12" s="49"/>
      <c r="E12" s="38" t="str">
        <f>IF(SUM(LEN(tbl_sWGA[[#This Row],[Sample ID]])+LEN(tbl_sWGA[[#This Row],[Extraction ID]]))=0,"",_xlfn.CONCAT(exp_id,"_",tbl_sWGA[[#This Row],[Well]]))</f>
        <v/>
      </c>
      <c r="F12" s="3">
        <v>10</v>
      </c>
      <c r="G12" s="3"/>
      <c r="H12" s="3"/>
      <c r="I1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32"/>
    </row>
    <row r="13" spans="1:10" ht="15.75" customHeight="1">
      <c r="A13" s="25">
        <v>11</v>
      </c>
      <c r="B13" s="33" t="s">
        <v>61</v>
      </c>
      <c r="C13" s="43"/>
      <c r="D13" s="49"/>
      <c r="E13" s="38" t="str">
        <f>IF(SUM(LEN(tbl_sWGA[[#This Row],[Sample ID]])+LEN(tbl_sWGA[[#This Row],[Extraction ID]]))=0,"",_xlfn.CONCAT(exp_id,"_",tbl_sWGA[[#This Row],[Well]]))</f>
        <v/>
      </c>
      <c r="F13" s="3">
        <v>10</v>
      </c>
      <c r="G13" s="3"/>
      <c r="H13" s="3"/>
      <c r="I1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32"/>
    </row>
    <row r="14" spans="1:10" ht="15.75" customHeight="1">
      <c r="A14" s="25">
        <v>12</v>
      </c>
      <c r="B14" s="33" t="s">
        <v>63</v>
      </c>
      <c r="C14" s="43"/>
      <c r="D14" s="49"/>
      <c r="E14" s="38" t="str">
        <f>IF(SUM(LEN(tbl_sWGA[[#This Row],[Sample ID]])+LEN(tbl_sWGA[[#This Row],[Extraction ID]]))=0,"",_xlfn.CONCAT(exp_id,"_",tbl_sWGA[[#This Row],[Well]]))</f>
        <v/>
      </c>
      <c r="F14" s="3">
        <v>10</v>
      </c>
      <c r="G14" s="3"/>
      <c r="H14" s="3"/>
      <c r="I1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32"/>
    </row>
    <row r="15" spans="1:10" ht="15.75" customHeight="1">
      <c r="A15" s="25">
        <v>13</v>
      </c>
      <c r="B15" s="33" t="s">
        <v>68</v>
      </c>
      <c r="C15" s="43"/>
      <c r="D15" s="49"/>
      <c r="E15" s="38" t="str">
        <f>IF(SUM(LEN(tbl_sWGA[[#This Row],[Sample ID]])+LEN(tbl_sWGA[[#This Row],[Extraction ID]]))=0,"",_xlfn.CONCAT(exp_id,"_",tbl_sWGA[[#This Row],[Well]]))</f>
        <v/>
      </c>
      <c r="F15" s="3">
        <v>10</v>
      </c>
      <c r="G15" s="3"/>
      <c r="H15" s="3"/>
      <c r="I1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32"/>
    </row>
    <row r="16" spans="1:10" ht="15.75" customHeight="1">
      <c r="A16" s="25">
        <v>14</v>
      </c>
      <c r="B16" s="33" t="s">
        <v>69</v>
      </c>
      <c r="C16" s="43"/>
      <c r="D16" s="49"/>
      <c r="E16" s="38" t="str">
        <f>IF(SUM(LEN(tbl_sWGA[[#This Row],[Sample ID]])+LEN(tbl_sWGA[[#This Row],[Extraction ID]]))=0,"",_xlfn.CONCAT(exp_id,"_",tbl_sWGA[[#This Row],[Well]]))</f>
        <v/>
      </c>
      <c r="F16" s="3">
        <v>10</v>
      </c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9"/>
      <c r="E17" s="38" t="str">
        <f>IF(SUM(LEN(tbl_sWGA[[#This Row],[Sample ID]])+LEN(tbl_sWGA[[#This Row],[Extraction ID]]))=0,"",_xlfn.CONCAT(exp_id,"_",tbl_sWGA[[#This Row],[Well]]))</f>
        <v/>
      </c>
      <c r="F17" s="3">
        <v>10</v>
      </c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9"/>
      <c r="E18" s="38" t="str">
        <f>IF(SUM(LEN(tbl_sWGA[[#This Row],[Sample ID]])+LEN(tbl_sWGA[[#This Row],[Extraction ID]]))=0,"",_xlfn.CONCAT(exp_id,"_",tbl_sWGA[[#This Row],[Well]]))</f>
        <v/>
      </c>
      <c r="F18" s="3">
        <v>10</v>
      </c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9"/>
      <c r="E19" s="38" t="str">
        <f>IF(SUM(LEN(tbl_sWGA[[#This Row],[Sample ID]])+LEN(tbl_sWGA[[#This Row],[Extraction ID]]))=0,"",_xlfn.CONCAT(exp_id,"_",tbl_sWGA[[#This Row],[Well]]))</f>
        <v/>
      </c>
      <c r="F19" s="3">
        <v>10</v>
      </c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9"/>
      <c r="E20" s="38" t="str">
        <f>IF(SUM(LEN(tbl_sWGA[[#This Row],[Sample ID]])+LEN(tbl_sWGA[[#This Row],[Extraction ID]]))=0,"",_xlfn.CONCAT(exp_id,"_",tbl_sWGA[[#This Row],[Well]]))</f>
        <v/>
      </c>
      <c r="F20" s="3">
        <v>10</v>
      </c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9"/>
      <c r="E21" s="38" t="str">
        <f>IF(SUM(LEN(tbl_sWGA[[#This Row],[Sample ID]])+LEN(tbl_sWGA[[#This Row],[Extraction ID]]))=0,"",_xlfn.CONCAT(exp_id,"_",tbl_sWGA[[#This Row],[Well]]))</f>
        <v/>
      </c>
      <c r="F21" s="3">
        <v>10</v>
      </c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9"/>
      <c r="E22" s="38" t="str">
        <f>IF(SUM(LEN(tbl_sWGA[[#This Row],[Sample ID]])+LEN(tbl_sWGA[[#This Row],[Extraction ID]]))=0,"",_xlfn.CONCAT(exp_id,"_",tbl_sWGA[[#This Row],[Well]]))</f>
        <v/>
      </c>
      <c r="F22" s="3">
        <v>10</v>
      </c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9"/>
      <c r="E23" s="38" t="str">
        <f>IF(SUM(LEN(tbl_sWGA[[#This Row],[Sample ID]])+LEN(tbl_sWGA[[#This Row],[Extraction ID]]))=0,"",_xlfn.CONCAT(exp_id,"_",tbl_sWGA[[#This Row],[Well]]))</f>
        <v/>
      </c>
      <c r="F23" s="3">
        <v>10</v>
      </c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9"/>
      <c r="E24" s="38" t="str">
        <f>IF(SUM(LEN(tbl_sWGA[[#This Row],[Sample ID]])+LEN(tbl_sWGA[[#This Row],[Extraction ID]]))=0,"",_xlfn.CONCAT(exp_id,"_",tbl_sWGA[[#This Row],[Well]]))</f>
        <v/>
      </c>
      <c r="F24" s="3">
        <v>10</v>
      </c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9"/>
      <c r="E25" s="38" t="str">
        <f>IF(SUM(LEN(tbl_sWGA[[#This Row],[Sample ID]])+LEN(tbl_sWGA[[#This Row],[Extraction ID]]))=0,"",_xlfn.CONCAT(exp_id,"_",tbl_sWGA[[#This Row],[Well]]))</f>
        <v/>
      </c>
      <c r="F25" s="3">
        <v>10</v>
      </c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9"/>
      <c r="E26" s="38" t="str">
        <f>IF(SUM(LEN(tbl_sWGA[[#This Row],[Sample ID]])+LEN(tbl_sWGA[[#This Row],[Extraction ID]]))=0,"",_xlfn.CONCAT(exp_id,"_",tbl_sWGA[[#This Row],[Well]]))</f>
        <v/>
      </c>
      <c r="F26" s="3">
        <v>10</v>
      </c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9"/>
      <c r="E27" s="38" t="str">
        <f>IF(SUM(LEN(tbl_sWGA[[#This Row],[Sample ID]])+LEN(tbl_sWGA[[#This Row],[Extraction ID]]))=0,"",_xlfn.CONCAT(exp_id,"_",tbl_sWGA[[#This Row],[Well]]))</f>
        <v/>
      </c>
      <c r="F27" s="3">
        <v>10</v>
      </c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9"/>
      <c r="E28" s="38" t="str">
        <f>IF(SUM(LEN(tbl_sWGA[[#This Row],[Sample ID]])+LEN(tbl_sWGA[[#This Row],[Extraction ID]]))=0,"",_xlfn.CONCAT(exp_id,"_",tbl_sWGA[[#This Row],[Well]]))</f>
        <v/>
      </c>
      <c r="F28" s="3">
        <v>10</v>
      </c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9"/>
      <c r="E29" s="38" t="str">
        <f>IF(SUM(LEN(tbl_sWGA[[#This Row],[Sample ID]])+LEN(tbl_sWGA[[#This Row],[Extraction ID]]))=0,"",_xlfn.CONCAT(exp_id,"_",tbl_sWGA[[#This Row],[Well]]))</f>
        <v/>
      </c>
      <c r="F29" s="3">
        <v>10</v>
      </c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9"/>
      <c r="E30" s="38" t="str">
        <f>IF(SUM(LEN(tbl_sWGA[[#This Row],[Sample ID]])+LEN(tbl_sWGA[[#This Row],[Extraction ID]]))=0,"",_xlfn.CONCAT(exp_id,"_",tbl_sWGA[[#This Row],[Well]]))</f>
        <v/>
      </c>
      <c r="F30" s="3">
        <v>10</v>
      </c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9"/>
      <c r="E31" s="38" t="str">
        <f>IF(SUM(LEN(tbl_sWGA[[#This Row],[Sample ID]])+LEN(tbl_sWGA[[#This Row],[Extraction ID]]))=0,"",_xlfn.CONCAT(exp_id,"_",tbl_sWGA[[#This Row],[Well]]))</f>
        <v/>
      </c>
      <c r="F31" s="3">
        <v>10</v>
      </c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9"/>
      <c r="E32" s="38" t="str">
        <f>IF(SUM(LEN(tbl_sWGA[[#This Row],[Sample ID]])+LEN(tbl_sWGA[[#This Row],[Extraction ID]]))=0,"",_xlfn.CONCAT(exp_id,"_",tbl_sWGA[[#This Row],[Well]]))</f>
        <v/>
      </c>
      <c r="F32" s="3">
        <v>10</v>
      </c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9"/>
      <c r="E33" s="38" t="str">
        <f>IF(SUM(LEN(tbl_sWGA[[#This Row],[Sample ID]])+LEN(tbl_sWGA[[#This Row],[Extraction ID]]))=0,"",_xlfn.CONCAT(exp_id,"_",tbl_sWGA[[#This Row],[Well]]))</f>
        <v/>
      </c>
      <c r="F33" s="3">
        <v>10</v>
      </c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9"/>
      <c r="E34" s="38" t="str">
        <f>IF(SUM(LEN(tbl_sWGA[[#This Row],[Sample ID]])+LEN(tbl_sWGA[[#This Row],[Extraction ID]]))=0,"",_xlfn.CONCAT(exp_id,"_",tbl_sWGA[[#This Row],[Well]]))</f>
        <v/>
      </c>
      <c r="F34" s="3">
        <v>10</v>
      </c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9"/>
      <c r="E35" s="38" t="str">
        <f>IF(SUM(LEN(tbl_sWGA[[#This Row],[Sample ID]])+LEN(tbl_sWGA[[#This Row],[Extraction ID]]))=0,"",_xlfn.CONCAT(exp_id,"_",tbl_sWGA[[#This Row],[Well]]))</f>
        <v/>
      </c>
      <c r="F35" s="3">
        <v>10</v>
      </c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9"/>
      <c r="E36" s="38" t="str">
        <f>IF(SUM(LEN(tbl_sWGA[[#This Row],[Sample ID]])+LEN(tbl_sWGA[[#This Row],[Extraction ID]]))=0,"",_xlfn.CONCAT(exp_id,"_",tbl_sWGA[[#This Row],[Well]]))</f>
        <v/>
      </c>
      <c r="F36" s="3">
        <v>10</v>
      </c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9"/>
      <c r="E37" s="38" t="str">
        <f>IF(SUM(LEN(tbl_sWGA[[#This Row],[Sample ID]])+LEN(tbl_sWGA[[#This Row],[Extraction ID]]))=0,"",_xlfn.CONCAT(exp_id,"_",tbl_sWGA[[#This Row],[Well]]))</f>
        <v/>
      </c>
      <c r="F37" s="3">
        <v>10</v>
      </c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9"/>
      <c r="E38" s="38" t="str">
        <f>IF(SUM(LEN(tbl_sWGA[[#This Row],[Sample ID]])+LEN(tbl_sWGA[[#This Row],[Extraction ID]]))=0,"",_xlfn.CONCAT(exp_id,"_",tbl_sWGA[[#This Row],[Well]]))</f>
        <v/>
      </c>
      <c r="F38" s="3">
        <v>10</v>
      </c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9"/>
      <c r="E39" s="38" t="str">
        <f>IF(SUM(LEN(tbl_sWGA[[#This Row],[Sample ID]])+LEN(tbl_sWGA[[#This Row],[Extraction ID]]))=0,"",_xlfn.CONCAT(exp_id,"_",tbl_sWGA[[#This Row],[Well]]))</f>
        <v/>
      </c>
      <c r="F39" s="3">
        <v>10</v>
      </c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9"/>
      <c r="E40" s="38" t="str">
        <f>IF(SUM(LEN(tbl_sWGA[[#This Row],[Sample ID]])+LEN(tbl_sWGA[[#This Row],[Extraction ID]]))=0,"",_xlfn.CONCAT(exp_id,"_",tbl_sWGA[[#This Row],[Well]]))</f>
        <v/>
      </c>
      <c r="F40" s="3">
        <v>10</v>
      </c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9"/>
      <c r="E41" s="38" t="str">
        <f>IF(SUM(LEN(tbl_sWGA[[#This Row],[Sample ID]])+LEN(tbl_sWGA[[#This Row],[Extraction ID]]))=0,"",_xlfn.CONCAT(exp_id,"_",tbl_sWGA[[#This Row],[Well]]))</f>
        <v/>
      </c>
      <c r="F41" s="3">
        <v>10</v>
      </c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9"/>
      <c r="E42" s="38" t="str">
        <f>IF(SUM(LEN(tbl_sWGA[[#This Row],[Sample ID]])+LEN(tbl_sWGA[[#This Row],[Extraction ID]]))=0,"",_xlfn.CONCAT(exp_id,"_",tbl_sWGA[[#This Row],[Well]]))</f>
        <v/>
      </c>
      <c r="F42" s="3">
        <v>10</v>
      </c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9"/>
      <c r="E43" s="38" t="str">
        <f>IF(SUM(LEN(tbl_sWGA[[#This Row],[Sample ID]])+LEN(tbl_sWGA[[#This Row],[Extraction ID]]))=0,"",_xlfn.CONCAT(exp_id,"_",tbl_sWGA[[#This Row],[Well]]))</f>
        <v/>
      </c>
      <c r="F43" s="3">
        <v>10</v>
      </c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9"/>
      <c r="E44" s="38" t="str">
        <f>IF(SUM(LEN(tbl_sWGA[[#This Row],[Sample ID]])+LEN(tbl_sWGA[[#This Row],[Extraction ID]]))=0,"",_xlfn.CONCAT(exp_id,"_",tbl_sWGA[[#This Row],[Well]]))</f>
        <v/>
      </c>
      <c r="F44" s="3">
        <v>10</v>
      </c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9"/>
      <c r="E45" s="38" t="str">
        <f>IF(SUM(LEN(tbl_sWGA[[#This Row],[Sample ID]])+LEN(tbl_sWGA[[#This Row],[Extraction ID]]))=0,"",_xlfn.CONCAT(exp_id,"_",tbl_sWGA[[#This Row],[Well]]))</f>
        <v/>
      </c>
      <c r="F45" s="3">
        <v>10</v>
      </c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9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9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9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9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9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9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9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9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9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9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9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9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9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9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9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9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9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9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9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9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9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9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9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9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9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9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9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9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9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9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9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9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9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9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9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9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9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9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9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9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9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9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9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9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9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9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9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9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9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9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9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9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9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6"/>
  <sheetViews>
    <sheetView tabSelected="1" workbookViewId="0">
      <selection activeCell="B17" sqref="B17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155</v>
      </c>
    </row>
    <row r="2" spans="1:2">
      <c r="A2" s="40" t="s">
        <v>156</v>
      </c>
    </row>
    <row r="3" spans="1:2">
      <c r="A3" s="45" t="s">
        <v>175</v>
      </c>
      <c r="B3" s="40" t="s">
        <v>176</v>
      </c>
    </row>
    <row r="4" spans="1:2">
      <c r="A4" s="45" t="s">
        <v>36</v>
      </c>
      <c r="B4" s="40" t="s">
        <v>184</v>
      </c>
    </row>
    <row r="6" spans="1:2">
      <c r="A6" s="23" t="s">
        <v>177</v>
      </c>
    </row>
    <row r="7" spans="1:2">
      <c r="A7" s="46" t="s">
        <v>178</v>
      </c>
      <c r="B7" s="40" t="s">
        <v>179</v>
      </c>
    </row>
    <row r="8" spans="1:2">
      <c r="A8" s="46" t="s">
        <v>180</v>
      </c>
      <c r="B8" s="40" t="s">
        <v>181</v>
      </c>
    </row>
    <row r="9" spans="1:2">
      <c r="A9" s="46" t="s">
        <v>182</v>
      </c>
      <c r="B9" s="40" t="s">
        <v>183</v>
      </c>
    </row>
    <row r="11" spans="1:2">
      <c r="A11" s="40" t="s">
        <v>158</v>
      </c>
    </row>
    <row r="12" spans="1:2">
      <c r="A12" s="40" t="s">
        <v>157</v>
      </c>
    </row>
    <row r="13" spans="1:2">
      <c r="A13" s="40" t="s">
        <v>196</v>
      </c>
    </row>
    <row r="14" spans="1:2">
      <c r="A14" s="40" t="s">
        <v>197</v>
      </c>
    </row>
    <row r="16" spans="1:2">
      <c r="A16" s="40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3"/>
  <sheetViews>
    <sheetView workbookViewId="0">
      <selection activeCell="A13" sqref="A13"/>
    </sheetView>
  </sheetViews>
  <sheetFormatPr defaultRowHeight="15.75"/>
  <cols>
    <col min="1" max="1" width="46.625" customWidth="1"/>
    <col min="5" max="5" width="20" bestFit="1" customWidth="1"/>
    <col min="6" max="6" width="23.25" bestFit="1" customWidth="1"/>
    <col min="7" max="7" width="12.75" bestFit="1" customWidth="1"/>
    <col min="8" max="8" width="19" customWidth="1"/>
    <col min="9" max="9" width="22.625" bestFit="1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</row>
    <row r="2" spans="1:14" ht="16.5" thickBot="1">
      <c r="A2" s="35" t="s">
        <v>23</v>
      </c>
      <c r="B2" s="36"/>
      <c r="C2" s="36"/>
      <c r="E2" s="35" t="s">
        <v>143</v>
      </c>
      <c r="F2" s="35" t="s">
        <v>146</v>
      </c>
    </row>
    <row r="3" spans="1:14">
      <c r="A3" s="2" t="s">
        <v>24</v>
      </c>
      <c r="B3">
        <v>40</v>
      </c>
      <c r="C3" t="s">
        <v>0</v>
      </c>
      <c r="E3" t="s">
        <v>144</v>
      </c>
      <c r="F3" t="s">
        <v>147</v>
      </c>
    </row>
    <row r="4" spans="1:14">
      <c r="A4" s="2"/>
      <c r="B4" s="17"/>
      <c r="C4" s="6"/>
      <c r="D4" s="6"/>
      <c r="E4" t="s">
        <v>145</v>
      </c>
      <c r="F4" t="s">
        <v>148</v>
      </c>
    </row>
    <row r="5" spans="1:14" ht="18.75">
      <c r="E5" s="5"/>
    </row>
    <row r="6" spans="1:14" ht="16.5" thickBot="1">
      <c r="A6" s="35" t="s">
        <v>187</v>
      </c>
      <c r="B6" s="36"/>
      <c r="C6" s="36"/>
      <c r="E6" s="35" t="s">
        <v>160</v>
      </c>
    </row>
    <row r="7" spans="1:14">
      <c r="A7" s="2" t="s">
        <v>188</v>
      </c>
      <c r="B7" t="s">
        <v>36</v>
      </c>
      <c r="E7">
        <v>30</v>
      </c>
    </row>
    <row r="8" spans="1:14">
      <c r="A8" s="2" t="s">
        <v>189</v>
      </c>
      <c r="B8">
        <v>3</v>
      </c>
      <c r="E8">
        <v>50</v>
      </c>
    </row>
    <row r="10" spans="1:14" ht="16.5" thickBot="1">
      <c r="E10" s="36" t="s">
        <v>207</v>
      </c>
    </row>
    <row r="11" spans="1:14" ht="31.5" customHeight="1">
      <c r="E11" t="s">
        <v>208</v>
      </c>
    </row>
    <row r="12" spans="1:14">
      <c r="E12" t="s">
        <v>209</v>
      </c>
      <c r="K12" s="4"/>
      <c r="L12" s="4"/>
      <c r="M12" s="4"/>
      <c r="N12" s="4"/>
    </row>
    <row r="13" spans="1:14">
      <c r="E13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190</v>
      </c>
      <c r="B1" t="s">
        <v>163</v>
      </c>
      <c r="C1" t="s">
        <v>191</v>
      </c>
      <c r="D1" t="s">
        <v>193</v>
      </c>
      <c r="E1" t="s">
        <v>194</v>
      </c>
      <c r="F1" t="s">
        <v>192</v>
      </c>
      <c r="G1" t="s">
        <v>200</v>
      </c>
      <c r="H1" t="s">
        <v>202</v>
      </c>
      <c r="I1" t="s">
        <v>171</v>
      </c>
      <c r="J1" t="s">
        <v>172</v>
      </c>
    </row>
    <row r="2" spans="1:10">
      <c r="A2" t="str">
        <f>exp_id</f>
        <v/>
      </c>
      <c r="B2">
        <f>exp_date</f>
        <v>0</v>
      </c>
      <c r="C2">
        <f>exp_user</f>
        <v>0</v>
      </c>
      <c r="D2" t="str">
        <f>exp_type</f>
        <v>sWGA</v>
      </c>
      <c r="E2">
        <f>exp_version</f>
        <v>3</v>
      </c>
      <c r="F2">
        <f>exp_rxns</f>
        <v>0</v>
      </c>
      <c r="G2">
        <f>exp_notes</f>
        <v>0</v>
      </c>
      <c r="H2" t="str" cm="1">
        <f t="array" ref="H2">expt_summary</f>
        <v/>
      </c>
      <c r="I2">
        <f>swga_rxnvol</f>
        <v>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173</v>
      </c>
      <c r="B1" t="s">
        <v>174</v>
      </c>
      <c r="C1" t="s">
        <v>190</v>
      </c>
      <c r="D1" t="s">
        <v>198</v>
      </c>
      <c r="E1" t="s">
        <v>185</v>
      </c>
      <c r="F1" t="s">
        <v>186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>
        <f>IF(LEN(sWGA!F3)=0,"",sWGA!F3)</f>
        <v>10</v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>
        <f>IF(LEN(sWGA!F4)=0,"",sWGA!F4)</f>
        <v>10</v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>
        <f>IF(LEN(sWGA!F5)=0,"",sWGA!F5)</f>
        <v>10</v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>
        <f>IF(LEN(sWGA!F6)=0,"",sWGA!F6)</f>
        <v>10</v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>
        <f>IF(LEN(sWGA!F7)=0,"",sWGA!F7)</f>
        <v>10</v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>
        <f>IF(LEN(sWGA!F8)=0,"",sWGA!F8)</f>
        <v>10</v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>
        <f>IF(LEN(sWGA!F9)=0,"",sWGA!F9)</f>
        <v>10</v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>
        <f>IF(LEN(sWGA!F10)=0,"",sWGA!F10)</f>
        <v>10</v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>
        <f>IF(LEN(sWGA!F11)=0,"",sWGA!F11)</f>
        <v>10</v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>
        <f>IF(LEN(sWGA!F12)=0,"",sWGA!F12)</f>
        <v>10</v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>
        <f>IF(LEN(sWGA!F13)=0,"",sWGA!F13)</f>
        <v>10</v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>
        <f>IF(LEN(sWGA!F14)=0,"",sWGA!F14)</f>
        <v>10</v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>
        <f>IF(LEN(sWGA!F15)=0,"",sWGA!F15)</f>
        <v>10</v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>
        <f>IF(LEN(sWGA!F16)=0,"",sWGA!F16)</f>
        <v>10</v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>
        <f>IF(LEN(sWGA!F17)=0,"",sWGA!F17)</f>
        <v>10</v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>
        <f>IF(LEN(sWGA!F18)=0,"",sWGA!F18)</f>
        <v>10</v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>
        <f>IF(LEN(sWGA!F19)=0,"",sWGA!F19)</f>
        <v>10</v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>
        <f>IF(LEN(sWGA!F20)=0,"",sWGA!F20)</f>
        <v>10</v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>
        <f>IF(LEN(sWGA!F21)=0,"",sWGA!F21)</f>
        <v>10</v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>
        <f>IF(LEN(sWGA!F22)=0,"",sWGA!F22)</f>
        <v>10</v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>
        <f>IF(LEN(sWGA!F23)=0,"",sWGA!F23)</f>
        <v>10</v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>
        <f>IF(LEN(sWGA!F24)=0,"",sWGA!F24)</f>
        <v>10</v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>
        <f>IF(LEN(sWGA!F25)=0,"",sWGA!F25)</f>
        <v>10</v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>
        <f>IF(LEN(sWGA!F26)=0,"",sWGA!F26)</f>
        <v>10</v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>
        <f>IF(LEN(sWGA!F27)=0,"",sWGA!F27)</f>
        <v>10</v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>
        <f>IF(LEN(sWGA!F28)=0,"",sWGA!F28)</f>
        <v>10</v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>
        <f>IF(LEN(sWGA!F29)=0,"",sWGA!F29)</f>
        <v>10</v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>
        <f>IF(LEN(sWGA!F30)=0,"",sWGA!F30)</f>
        <v>10</v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>
        <f>IF(LEN(sWGA!F31)=0,"",sWGA!F31)</f>
        <v>10</v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>
        <f>IF(LEN(sWGA!F32)=0,"",sWGA!F32)</f>
        <v>10</v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>
        <f>IF(LEN(sWGA!F33)=0,"",sWGA!F33)</f>
        <v>10</v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>
        <f>IF(LEN(sWGA!F34)=0,"",sWGA!F34)</f>
        <v>10</v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>
        <f>IF(LEN(sWGA!F35)=0,"",sWGA!F35)</f>
        <v>10</v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>
        <f>IF(LEN(sWGA!F36)=0,"",sWGA!F36)</f>
        <v>10</v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>
        <f>IF(LEN(sWGA!F37)=0,"",sWGA!F37)</f>
        <v>10</v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>
        <f>IF(LEN(sWGA!F38)=0,"",sWGA!F38)</f>
        <v>10</v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>
        <f>IF(LEN(sWGA!F39)=0,"",sWGA!F39)</f>
        <v>10</v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>
        <f>IF(LEN(sWGA!F40)=0,"",sWGA!F40)</f>
        <v>10</v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>
        <f>IF(LEN(sWGA!F41)=0,"",sWGA!F41)</f>
        <v>10</v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>
        <f>IF(LEN(sWGA!F42)=0,"",sWGA!F42)</f>
        <v>10</v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>
        <f>IF(LEN(sWGA!F43)=0,"",sWGA!F43)</f>
        <v>10</v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>
        <f>IF(LEN(sWGA!F44)=0,"",sWGA!F44)</f>
        <v>10</v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>
        <f>IF(LEN(sWGA!F45)=0,"",sWGA!F45)</f>
        <v>10</v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2023-11-28T12:13:39Z</dcterms:modified>
</cp:coreProperties>
</file>