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esktop\templates\Plasmodium\"/>
    </mc:Choice>
  </mc:AlternateContent>
  <xr:revisionPtr revIDLastSave="0" documentId="13_ncr:1_{CCA4650B-D4D4-496C-A015-E4880702AF6D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Assay!$F$40</definedName>
    <definedName name="adaptlig_targetmass">Assay!$B$40</definedName>
    <definedName name="DNAconc_library">Assay!$G$54</definedName>
    <definedName name="DNAconc_pooled">Assay!$D$37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reference!$B$9</definedName>
    <definedName name="exp_user">Assay!$C$3</definedName>
    <definedName name="exp_version">reference!$B$10</definedName>
    <definedName name="flowcell_checkpores">Assay!$C$70</definedName>
    <definedName name="flowcell_chemisty">Assay!$C$69</definedName>
    <definedName name="flowcell_id">Assay!$C$66</definedName>
    <definedName name="flowcell_maxvol">reference!$B$5</definedName>
    <definedName name="flowcell_runduration">Assay!$C$71</definedName>
    <definedName name="flowcell_status">Assay!$C$67</definedName>
    <definedName name="flowcell_targetmass">Assay!$B$57</definedName>
    <definedName name="flowcell_usage_hrs">Assay!$C$68</definedName>
    <definedName name="library_washbuffer">Assay!$J$50</definedName>
    <definedName name="seq_platform">Assay!$C$65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0" i="1" l="1"/>
  <c r="N2" i="5"/>
  <c r="G16" i="1" l="1"/>
  <c r="C57" i="1"/>
  <c r="J6" i="2"/>
  <c r="L6" i="2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W2" i="5" l="1"/>
  <c r="V2" i="5"/>
  <c r="U2" i="5"/>
  <c r="T2" i="5"/>
  <c r="S2" i="5"/>
  <c r="Q2" i="5"/>
  <c r="P2" i="5"/>
  <c r="I2" i="5"/>
  <c r="H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F30" i="1"/>
  <c r="F26" i="1"/>
  <c r="F23" i="1"/>
  <c r="D20" i="1"/>
  <c r="F18" i="1"/>
  <c r="C9" i="1"/>
  <c r="G2" i="5" s="1"/>
  <c r="C6" i="1"/>
  <c r="C5" i="1"/>
  <c r="A54" i="1"/>
  <c r="D46" i="1"/>
  <c r="D45" i="1"/>
  <c r="B4" i="4"/>
  <c r="M2" i="5" s="1"/>
  <c r="C10" i="1" l="1"/>
  <c r="Y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L98" i="2" s="1"/>
  <c r="F96" i="6"/>
  <c r="J97" i="2"/>
  <c r="L97" i="2" s="1"/>
  <c r="F95" i="6"/>
  <c r="J96" i="2"/>
  <c r="L96" i="2" s="1"/>
  <c r="F94" i="6"/>
  <c r="J95" i="2"/>
  <c r="L95" i="2" s="1"/>
  <c r="F93" i="6"/>
  <c r="J94" i="2"/>
  <c r="L94" i="2" s="1"/>
  <c r="F92" i="6"/>
  <c r="J93" i="2"/>
  <c r="L93" i="2" s="1"/>
  <c r="F91" i="6"/>
  <c r="J92" i="2"/>
  <c r="L92" i="2" s="1"/>
  <c r="F90" i="6"/>
  <c r="J91" i="2"/>
  <c r="L91" i="2" s="1"/>
  <c r="F89" i="6"/>
  <c r="J90" i="2"/>
  <c r="L90" i="2" s="1"/>
  <c r="F88" i="6"/>
  <c r="J89" i="2"/>
  <c r="L89" i="2" s="1"/>
  <c r="F87" i="6"/>
  <c r="J88" i="2"/>
  <c r="L88" i="2" s="1"/>
  <c r="F86" i="6"/>
  <c r="J87" i="2"/>
  <c r="L87" i="2" s="1"/>
  <c r="F85" i="6"/>
  <c r="J86" i="2"/>
  <c r="L86" i="2" s="1"/>
  <c r="F84" i="6"/>
  <c r="J85" i="2"/>
  <c r="L85" i="2" s="1"/>
  <c r="F83" i="6"/>
  <c r="J84" i="2"/>
  <c r="L84" i="2" s="1"/>
  <c r="F82" i="6"/>
  <c r="J83" i="2"/>
  <c r="L83" i="2" s="1"/>
  <c r="F81" i="6"/>
  <c r="J82" i="2"/>
  <c r="L82" i="2" s="1"/>
  <c r="F80" i="6"/>
  <c r="J81" i="2"/>
  <c r="L81" i="2" s="1"/>
  <c r="F79" i="6"/>
  <c r="J80" i="2"/>
  <c r="L80" i="2" s="1"/>
  <c r="F78" i="6"/>
  <c r="J79" i="2"/>
  <c r="L79" i="2" s="1"/>
  <c r="F77" i="6"/>
  <c r="J78" i="2"/>
  <c r="L78" i="2" s="1"/>
  <c r="F76" i="6"/>
  <c r="J77" i="2"/>
  <c r="L77" i="2" s="1"/>
  <c r="F75" i="6"/>
  <c r="J76" i="2"/>
  <c r="L76" i="2" s="1"/>
  <c r="F74" i="6"/>
  <c r="J75" i="2"/>
  <c r="L75" i="2" s="1"/>
  <c r="F73" i="6"/>
  <c r="J74" i="2"/>
  <c r="L74" i="2" s="1"/>
  <c r="F72" i="6"/>
  <c r="J73" i="2"/>
  <c r="L73" i="2" s="1"/>
  <c r="F71" i="6"/>
  <c r="J72" i="2"/>
  <c r="L72" i="2" s="1"/>
  <c r="F70" i="6"/>
  <c r="J71" i="2"/>
  <c r="L71" i="2" s="1"/>
  <c r="F69" i="6"/>
  <c r="J70" i="2"/>
  <c r="L70" i="2" s="1"/>
  <c r="F68" i="6"/>
  <c r="J69" i="2"/>
  <c r="L69" i="2" s="1"/>
  <c r="F67" i="6"/>
  <c r="J68" i="2"/>
  <c r="L68" i="2" s="1"/>
  <c r="F66" i="6"/>
  <c r="J67" i="2"/>
  <c r="L67" i="2" s="1"/>
  <c r="F65" i="6"/>
  <c r="J66" i="2"/>
  <c r="L66" i="2" s="1"/>
  <c r="F64" i="6"/>
  <c r="J65" i="2"/>
  <c r="L65" i="2" s="1"/>
  <c r="F63" i="6"/>
  <c r="J64" i="2"/>
  <c r="L64" i="2" s="1"/>
  <c r="F62" i="6"/>
  <c r="J63" i="2"/>
  <c r="L63" i="2" s="1"/>
  <c r="F61" i="6"/>
  <c r="J62" i="2"/>
  <c r="L62" i="2" s="1"/>
  <c r="F60" i="6"/>
  <c r="J61" i="2"/>
  <c r="L61" i="2" s="1"/>
  <c r="F59" i="6"/>
  <c r="J60" i="2"/>
  <c r="L60" i="2" s="1"/>
  <c r="F58" i="6"/>
  <c r="J59" i="2"/>
  <c r="L59" i="2" s="1"/>
  <c r="F57" i="6"/>
  <c r="J58" i="2"/>
  <c r="L58" i="2" s="1"/>
  <c r="F56" i="6"/>
  <c r="J57" i="2"/>
  <c r="L57" i="2" s="1"/>
  <c r="F55" i="6"/>
  <c r="J56" i="2"/>
  <c r="L56" i="2" s="1"/>
  <c r="F54" i="6"/>
  <c r="J55" i="2"/>
  <c r="L55" i="2" s="1"/>
  <c r="F53" i="6"/>
  <c r="J54" i="2"/>
  <c r="L54" i="2" s="1"/>
  <c r="F52" i="6"/>
  <c r="J53" i="2"/>
  <c r="L53" i="2" s="1"/>
  <c r="F51" i="6"/>
  <c r="J52" i="2"/>
  <c r="L52" i="2" s="1"/>
  <c r="F50" i="6"/>
  <c r="J51" i="2"/>
  <c r="L51" i="2" s="1"/>
  <c r="F49" i="6"/>
  <c r="J50" i="2"/>
  <c r="L50" i="2" s="1"/>
  <c r="F48" i="6"/>
  <c r="J49" i="2"/>
  <c r="L49" i="2" s="1"/>
  <c r="F47" i="6"/>
  <c r="J48" i="2"/>
  <c r="L48" i="2" s="1"/>
  <c r="F46" i="6"/>
  <c r="J47" i="2"/>
  <c r="L47" i="2" s="1"/>
  <c r="F45" i="6"/>
  <c r="J46" i="2"/>
  <c r="L46" i="2" s="1"/>
  <c r="F44" i="6"/>
  <c r="J45" i="2"/>
  <c r="L45" i="2" s="1"/>
  <c r="F43" i="6"/>
  <c r="J44" i="2"/>
  <c r="L44" i="2" s="1"/>
  <c r="F42" i="6"/>
  <c r="J43" i="2"/>
  <c r="L43" i="2" s="1"/>
  <c r="F41" i="6"/>
  <c r="J42" i="2"/>
  <c r="L42" i="2" s="1"/>
  <c r="F40" i="6"/>
  <c r="J41" i="2"/>
  <c r="L41" i="2" s="1"/>
  <c r="F39" i="6"/>
  <c r="J40" i="2"/>
  <c r="L40" i="2" s="1"/>
  <c r="F38" i="6"/>
  <c r="J39" i="2"/>
  <c r="L39" i="2" s="1"/>
  <c r="F37" i="6"/>
  <c r="J38" i="2"/>
  <c r="L38" i="2" s="1"/>
  <c r="F36" i="6"/>
  <c r="J37" i="2"/>
  <c r="L37" i="2" s="1"/>
  <c r="F35" i="6"/>
  <c r="J36" i="2"/>
  <c r="L36" i="2" s="1"/>
  <c r="F34" i="6"/>
  <c r="J35" i="2"/>
  <c r="L35" i="2" s="1"/>
  <c r="F33" i="6"/>
  <c r="J34" i="2"/>
  <c r="L34" i="2" s="1"/>
  <c r="F32" i="6"/>
  <c r="J33" i="2"/>
  <c r="L33" i="2" s="1"/>
  <c r="F31" i="6"/>
  <c r="J32" i="2"/>
  <c r="L32" i="2" s="1"/>
  <c r="F30" i="6"/>
  <c r="J31" i="2"/>
  <c r="L31" i="2" s="1"/>
  <c r="J30" i="2"/>
  <c r="L30" i="2" s="1"/>
  <c r="F28" i="6"/>
  <c r="J29" i="2"/>
  <c r="L29" i="2" s="1"/>
  <c r="F27" i="6"/>
  <c r="J28" i="2"/>
  <c r="L28" i="2" s="1"/>
  <c r="F26" i="6"/>
  <c r="J27" i="2"/>
  <c r="L27" i="2" s="1"/>
  <c r="F25" i="6"/>
  <c r="J26" i="2"/>
  <c r="L26" i="2" s="1"/>
  <c r="F24" i="6"/>
  <c r="J25" i="2"/>
  <c r="L25" i="2" s="1"/>
  <c r="F23" i="6"/>
  <c r="J24" i="2"/>
  <c r="L24" i="2" s="1"/>
  <c r="F22" i="6"/>
  <c r="J23" i="2"/>
  <c r="L23" i="2" s="1"/>
  <c r="F21" i="6"/>
  <c r="J22" i="2"/>
  <c r="L22" i="2" s="1"/>
  <c r="F20" i="6"/>
  <c r="J21" i="2"/>
  <c r="L21" i="2" s="1"/>
  <c r="F19" i="6"/>
  <c r="J20" i="2"/>
  <c r="L20" i="2" s="1"/>
  <c r="F18" i="6"/>
  <c r="J19" i="2"/>
  <c r="L19" i="2" s="1"/>
  <c r="F17" i="6"/>
  <c r="J18" i="2"/>
  <c r="L18" i="2" s="1"/>
  <c r="F16" i="6"/>
  <c r="J17" i="2"/>
  <c r="L17" i="2" s="1"/>
  <c r="F15" i="6"/>
  <c r="J16" i="2"/>
  <c r="L16" i="2" s="1"/>
  <c r="F14" i="6"/>
  <c r="J15" i="2"/>
  <c r="L15" i="2" s="1"/>
  <c r="F13" i="6"/>
  <c r="J14" i="2"/>
  <c r="L14" i="2" s="1"/>
  <c r="F12" i="6"/>
  <c r="J13" i="2"/>
  <c r="L13" i="2" s="1"/>
  <c r="F11" i="6"/>
  <c r="J12" i="2"/>
  <c r="L12" i="2" s="1"/>
  <c r="F10" i="6"/>
  <c r="J11" i="2"/>
  <c r="L11" i="2" s="1"/>
  <c r="F9" i="6"/>
  <c r="J10" i="2"/>
  <c r="L10" i="2" s="1"/>
  <c r="F8" i="6"/>
  <c r="J9" i="2"/>
  <c r="L9" i="2" s="1"/>
  <c r="F7" i="6"/>
  <c r="J8" i="2"/>
  <c r="L8" i="2" s="1"/>
  <c r="F6" i="6"/>
  <c r="J7" i="2"/>
  <c r="L7" i="2" s="1"/>
  <c r="F5" i="6"/>
  <c r="F4" i="6"/>
  <c r="J5" i="2"/>
  <c r="L5" i="2" s="1"/>
  <c r="F3" i="6"/>
  <c r="J4" i="2"/>
  <c r="L4" i="2" s="1"/>
  <c r="J3" i="2"/>
  <c r="L3" i="2" s="1"/>
  <c r="C68" i="1"/>
  <c r="X2" i="5" s="1"/>
  <c r="G54" i="1"/>
  <c r="O2" i="5" s="1"/>
  <c r="D37" i="1"/>
  <c r="K2" i="5" s="1"/>
  <c r="F29" i="1"/>
  <c r="F28" i="1"/>
  <c r="D23" i="1"/>
  <c r="D30" i="1" s="1"/>
  <c r="A37" i="1" s="1"/>
  <c r="F22" i="1"/>
  <c r="F21" i="1"/>
  <c r="X19" i="2" l="1"/>
  <c r="X46" i="2"/>
  <c r="X82" i="2"/>
  <c r="X85" i="2"/>
  <c r="X88" i="2"/>
  <c r="X91" i="2"/>
  <c r="X97" i="2"/>
  <c r="X21" i="2"/>
  <c r="X24" i="2"/>
  <c r="X39" i="2"/>
  <c r="X42" i="2"/>
  <c r="X45" i="2"/>
  <c r="X66" i="2"/>
  <c r="X69" i="2"/>
  <c r="X72" i="2"/>
  <c r="X75" i="2"/>
  <c r="X81" i="2"/>
  <c r="X96" i="2"/>
  <c r="X22" i="2"/>
  <c r="X25" i="2"/>
  <c r="X28" i="2"/>
  <c r="X31" i="2"/>
  <c r="X34" i="2"/>
  <c r="X37" i="2"/>
  <c r="X40" i="2"/>
  <c r="X43" i="2"/>
  <c r="X49" i="2"/>
  <c r="X52" i="2"/>
  <c r="X55" i="2"/>
  <c r="X58" i="2"/>
  <c r="X61" i="2"/>
  <c r="X64" i="2"/>
  <c r="X67" i="2"/>
  <c r="X70" i="2"/>
  <c r="X73" i="2"/>
  <c r="X76" i="2"/>
  <c r="X79" i="2"/>
  <c r="X94" i="2"/>
  <c r="X18" i="2"/>
  <c r="X27" i="2"/>
  <c r="X30" i="2"/>
  <c r="X33" i="2"/>
  <c r="X36" i="2"/>
  <c r="X48" i="2"/>
  <c r="X51" i="2"/>
  <c r="X54" i="2"/>
  <c r="X57" i="2"/>
  <c r="X60" i="2"/>
  <c r="X63" i="2"/>
  <c r="X78" i="2"/>
  <c r="X84" i="2"/>
  <c r="X87" i="2"/>
  <c r="X90" i="2"/>
  <c r="X93" i="2"/>
  <c r="X20" i="2"/>
  <c r="X23" i="2"/>
  <c r="X26" i="2"/>
  <c r="X29" i="2"/>
  <c r="X32" i="2"/>
  <c r="X35" i="2"/>
  <c r="X38" i="2"/>
  <c r="X41" i="2"/>
  <c r="X44" i="2"/>
  <c r="X47" i="2"/>
  <c r="X50" i="2"/>
  <c r="X53" i="2"/>
  <c r="X56" i="2"/>
  <c r="X59" i="2"/>
  <c r="X62" i="2"/>
  <c r="X65" i="2"/>
  <c r="X68" i="2"/>
  <c r="X71" i="2"/>
  <c r="X74" i="2"/>
  <c r="X77" i="2"/>
  <c r="X80" i="2"/>
  <c r="X83" i="2"/>
  <c r="X86" i="2"/>
  <c r="X89" i="2"/>
  <c r="X92" i="2"/>
  <c r="X95" i="2"/>
  <c r="X98" i="2"/>
  <c r="T18" i="2"/>
  <c r="S18" i="2"/>
  <c r="T21" i="2"/>
  <c r="S21" i="2"/>
  <c r="T24" i="2"/>
  <c r="S24" i="2"/>
  <c r="T27" i="2"/>
  <c r="S27" i="2"/>
  <c r="T30" i="2"/>
  <c r="S30" i="2"/>
  <c r="T33" i="2"/>
  <c r="S33" i="2"/>
  <c r="T36" i="2"/>
  <c r="S36" i="2"/>
  <c r="T39" i="2"/>
  <c r="S39" i="2"/>
  <c r="T42" i="2"/>
  <c r="S42" i="2"/>
  <c r="T45" i="2"/>
  <c r="S45" i="2"/>
  <c r="T48" i="2"/>
  <c r="S48" i="2"/>
  <c r="T51" i="2"/>
  <c r="S51" i="2"/>
  <c r="T54" i="2"/>
  <c r="S54" i="2"/>
  <c r="T57" i="2"/>
  <c r="S57" i="2"/>
  <c r="T60" i="2"/>
  <c r="S60" i="2"/>
  <c r="T63" i="2"/>
  <c r="S63" i="2"/>
  <c r="T66" i="2"/>
  <c r="S66" i="2"/>
  <c r="T69" i="2"/>
  <c r="S69" i="2"/>
  <c r="T72" i="2"/>
  <c r="S72" i="2"/>
  <c r="T75" i="2"/>
  <c r="S75" i="2"/>
  <c r="T78" i="2"/>
  <c r="S78" i="2"/>
  <c r="T81" i="2"/>
  <c r="S81" i="2"/>
  <c r="T84" i="2"/>
  <c r="S84" i="2"/>
  <c r="T87" i="2"/>
  <c r="S87" i="2"/>
  <c r="T90" i="2"/>
  <c r="S90" i="2"/>
  <c r="T93" i="2"/>
  <c r="S93" i="2"/>
  <c r="T96" i="2"/>
  <c r="S96" i="2"/>
  <c r="T20" i="2"/>
  <c r="S20" i="2"/>
  <c r="T23" i="2"/>
  <c r="S23" i="2"/>
  <c r="T26" i="2"/>
  <c r="S26" i="2"/>
  <c r="T29" i="2"/>
  <c r="S29" i="2"/>
  <c r="T32" i="2"/>
  <c r="S32" i="2"/>
  <c r="T35" i="2"/>
  <c r="S35" i="2"/>
  <c r="T38" i="2"/>
  <c r="S38" i="2"/>
  <c r="T41" i="2"/>
  <c r="S41" i="2"/>
  <c r="T44" i="2"/>
  <c r="S44" i="2"/>
  <c r="T47" i="2"/>
  <c r="S47" i="2"/>
  <c r="T50" i="2"/>
  <c r="S50" i="2"/>
  <c r="T53" i="2"/>
  <c r="S53" i="2"/>
  <c r="T56" i="2"/>
  <c r="S56" i="2"/>
  <c r="T59" i="2"/>
  <c r="S59" i="2"/>
  <c r="T62" i="2"/>
  <c r="S62" i="2"/>
  <c r="T65" i="2"/>
  <c r="S65" i="2"/>
  <c r="T68" i="2"/>
  <c r="S68" i="2"/>
  <c r="T71" i="2"/>
  <c r="S71" i="2"/>
  <c r="T74" i="2"/>
  <c r="S74" i="2"/>
  <c r="T77" i="2"/>
  <c r="S77" i="2"/>
  <c r="T80" i="2"/>
  <c r="S80" i="2"/>
  <c r="T83" i="2"/>
  <c r="S83" i="2"/>
  <c r="T86" i="2"/>
  <c r="S86" i="2"/>
  <c r="T89" i="2"/>
  <c r="S89" i="2"/>
  <c r="T92" i="2"/>
  <c r="S92" i="2"/>
  <c r="T95" i="2"/>
  <c r="S95" i="2"/>
  <c r="T98" i="2"/>
  <c r="S98" i="2"/>
  <c r="S19" i="2"/>
  <c r="T19" i="2"/>
  <c r="S22" i="2"/>
  <c r="T22" i="2"/>
  <c r="S25" i="2"/>
  <c r="T25" i="2"/>
  <c r="S28" i="2"/>
  <c r="T28" i="2"/>
  <c r="S31" i="2"/>
  <c r="T31" i="2"/>
  <c r="S34" i="2"/>
  <c r="T34" i="2"/>
  <c r="S37" i="2"/>
  <c r="T37" i="2"/>
  <c r="S40" i="2"/>
  <c r="T40" i="2"/>
  <c r="S43" i="2"/>
  <c r="T43" i="2"/>
  <c r="S46" i="2"/>
  <c r="T46" i="2"/>
  <c r="S49" i="2"/>
  <c r="T49" i="2"/>
  <c r="S52" i="2"/>
  <c r="T52" i="2"/>
  <c r="S55" i="2"/>
  <c r="T55" i="2"/>
  <c r="S58" i="2"/>
  <c r="T58" i="2"/>
  <c r="S61" i="2"/>
  <c r="T61" i="2"/>
  <c r="S64" i="2"/>
  <c r="T64" i="2"/>
  <c r="S67" i="2"/>
  <c r="T67" i="2"/>
  <c r="S70" i="2"/>
  <c r="T70" i="2"/>
  <c r="S73" i="2"/>
  <c r="T73" i="2"/>
  <c r="S76" i="2"/>
  <c r="T76" i="2"/>
  <c r="S79" i="2"/>
  <c r="T79" i="2"/>
  <c r="S82" i="2"/>
  <c r="T82" i="2"/>
  <c r="S85" i="2"/>
  <c r="T85" i="2"/>
  <c r="S88" i="2"/>
  <c r="T88" i="2"/>
  <c r="S91" i="2"/>
  <c r="T91" i="2"/>
  <c r="T94" i="2"/>
  <c r="S94" i="2"/>
  <c r="S97" i="2"/>
  <c r="T97" i="2"/>
  <c r="O18" i="2"/>
  <c r="N18" i="2"/>
  <c r="M18" i="2"/>
  <c r="O21" i="2"/>
  <c r="N21" i="2"/>
  <c r="M21" i="2"/>
  <c r="O24" i="2"/>
  <c r="N24" i="2"/>
  <c r="M24" i="2"/>
  <c r="O27" i="2"/>
  <c r="N27" i="2"/>
  <c r="M27" i="2"/>
  <c r="O30" i="2"/>
  <c r="N30" i="2"/>
  <c r="M30" i="2"/>
  <c r="O33" i="2"/>
  <c r="N33" i="2"/>
  <c r="M33" i="2"/>
  <c r="O36" i="2"/>
  <c r="N36" i="2"/>
  <c r="M36" i="2"/>
  <c r="O39" i="2"/>
  <c r="N39" i="2"/>
  <c r="M39" i="2"/>
  <c r="O42" i="2"/>
  <c r="N42" i="2"/>
  <c r="M42" i="2"/>
  <c r="O45" i="2"/>
  <c r="N45" i="2"/>
  <c r="M45" i="2"/>
  <c r="O48" i="2"/>
  <c r="N48" i="2"/>
  <c r="M48" i="2"/>
  <c r="O51" i="2"/>
  <c r="N51" i="2"/>
  <c r="M51" i="2"/>
  <c r="O54" i="2"/>
  <c r="N54" i="2"/>
  <c r="M54" i="2"/>
  <c r="O57" i="2"/>
  <c r="N57" i="2"/>
  <c r="M57" i="2"/>
  <c r="O60" i="2"/>
  <c r="N60" i="2"/>
  <c r="M60" i="2"/>
  <c r="O63" i="2"/>
  <c r="N63" i="2"/>
  <c r="M63" i="2"/>
  <c r="O66" i="2"/>
  <c r="N66" i="2"/>
  <c r="M66" i="2"/>
  <c r="O69" i="2"/>
  <c r="N69" i="2"/>
  <c r="M69" i="2"/>
  <c r="O72" i="2"/>
  <c r="N72" i="2"/>
  <c r="M72" i="2"/>
  <c r="O75" i="2"/>
  <c r="N75" i="2"/>
  <c r="M75" i="2"/>
  <c r="O78" i="2"/>
  <c r="N78" i="2"/>
  <c r="M78" i="2"/>
  <c r="O81" i="2"/>
  <c r="N81" i="2"/>
  <c r="M81" i="2"/>
  <c r="O84" i="2"/>
  <c r="N84" i="2"/>
  <c r="M84" i="2"/>
  <c r="O87" i="2"/>
  <c r="N87" i="2"/>
  <c r="M87" i="2"/>
  <c r="O90" i="2"/>
  <c r="N90" i="2"/>
  <c r="M90" i="2"/>
  <c r="O93" i="2"/>
  <c r="N93" i="2"/>
  <c r="M93" i="2"/>
  <c r="O96" i="2"/>
  <c r="N96" i="2"/>
  <c r="M96" i="2"/>
  <c r="M13" i="2"/>
  <c r="N20" i="2"/>
  <c r="M20" i="2"/>
  <c r="O20" i="2"/>
  <c r="M23" i="2"/>
  <c r="O23" i="2"/>
  <c r="N23" i="2"/>
  <c r="O26" i="2"/>
  <c r="N26" i="2"/>
  <c r="M26" i="2"/>
  <c r="N29" i="2"/>
  <c r="M29" i="2"/>
  <c r="O29" i="2"/>
  <c r="M32" i="2"/>
  <c r="O32" i="2"/>
  <c r="N32" i="2"/>
  <c r="O35" i="2"/>
  <c r="N35" i="2"/>
  <c r="M35" i="2"/>
  <c r="N38" i="2"/>
  <c r="M38" i="2"/>
  <c r="O38" i="2"/>
  <c r="M41" i="2"/>
  <c r="O41" i="2"/>
  <c r="N41" i="2"/>
  <c r="O44" i="2"/>
  <c r="N44" i="2"/>
  <c r="M44" i="2"/>
  <c r="N47" i="2"/>
  <c r="M47" i="2"/>
  <c r="O47" i="2"/>
  <c r="M50" i="2"/>
  <c r="O50" i="2"/>
  <c r="N50" i="2"/>
  <c r="O53" i="2"/>
  <c r="N53" i="2"/>
  <c r="M53" i="2"/>
  <c r="N56" i="2"/>
  <c r="M56" i="2"/>
  <c r="O56" i="2"/>
  <c r="M59" i="2"/>
  <c r="O59" i="2"/>
  <c r="N59" i="2"/>
  <c r="O62" i="2"/>
  <c r="N62" i="2"/>
  <c r="M62" i="2"/>
  <c r="N65" i="2"/>
  <c r="M65" i="2"/>
  <c r="O65" i="2"/>
  <c r="O68" i="2"/>
  <c r="M68" i="2"/>
  <c r="N68" i="2"/>
  <c r="O71" i="2"/>
  <c r="N71" i="2"/>
  <c r="M71" i="2"/>
  <c r="N74" i="2"/>
  <c r="M74" i="2"/>
  <c r="O74" i="2"/>
  <c r="O77" i="2"/>
  <c r="M77" i="2"/>
  <c r="N77" i="2"/>
  <c r="O80" i="2"/>
  <c r="N80" i="2"/>
  <c r="M80" i="2"/>
  <c r="N83" i="2"/>
  <c r="M83" i="2"/>
  <c r="O83" i="2"/>
  <c r="O86" i="2"/>
  <c r="M86" i="2"/>
  <c r="N86" i="2"/>
  <c r="O89" i="2"/>
  <c r="N89" i="2"/>
  <c r="M89" i="2"/>
  <c r="N92" i="2"/>
  <c r="M92" i="2"/>
  <c r="O92" i="2"/>
  <c r="O95" i="2"/>
  <c r="M95" i="2"/>
  <c r="N95" i="2"/>
  <c r="O98" i="2"/>
  <c r="N98" i="2"/>
  <c r="M98" i="2"/>
  <c r="M19" i="2"/>
  <c r="O19" i="2"/>
  <c r="N19" i="2"/>
  <c r="O22" i="2"/>
  <c r="N22" i="2"/>
  <c r="M22" i="2"/>
  <c r="N25" i="2"/>
  <c r="M25" i="2"/>
  <c r="O25" i="2"/>
  <c r="M28" i="2"/>
  <c r="O28" i="2"/>
  <c r="N28" i="2"/>
  <c r="O31" i="2"/>
  <c r="N31" i="2"/>
  <c r="M31" i="2"/>
  <c r="N34" i="2"/>
  <c r="M34" i="2"/>
  <c r="O34" i="2"/>
  <c r="M37" i="2"/>
  <c r="O37" i="2"/>
  <c r="N37" i="2"/>
  <c r="O40" i="2"/>
  <c r="N40" i="2"/>
  <c r="M40" i="2"/>
  <c r="N43" i="2"/>
  <c r="M43" i="2"/>
  <c r="O43" i="2"/>
  <c r="M46" i="2"/>
  <c r="O46" i="2"/>
  <c r="N46" i="2"/>
  <c r="O49" i="2"/>
  <c r="N49" i="2"/>
  <c r="M49" i="2"/>
  <c r="N52" i="2"/>
  <c r="M52" i="2"/>
  <c r="O52" i="2"/>
  <c r="M55" i="2"/>
  <c r="O55" i="2"/>
  <c r="N55" i="2"/>
  <c r="O58" i="2"/>
  <c r="N58" i="2"/>
  <c r="M58" i="2"/>
  <c r="N61" i="2"/>
  <c r="M61" i="2"/>
  <c r="O61" i="2"/>
  <c r="M64" i="2"/>
  <c r="O64" i="2"/>
  <c r="N64" i="2"/>
  <c r="O67" i="2"/>
  <c r="M67" i="2"/>
  <c r="N67" i="2"/>
  <c r="N70" i="2"/>
  <c r="M70" i="2"/>
  <c r="O70" i="2"/>
  <c r="M73" i="2"/>
  <c r="O73" i="2"/>
  <c r="N73" i="2"/>
  <c r="O76" i="2"/>
  <c r="M76" i="2"/>
  <c r="N76" i="2"/>
  <c r="N79" i="2"/>
  <c r="M79" i="2"/>
  <c r="O79" i="2"/>
  <c r="M82" i="2"/>
  <c r="O82" i="2"/>
  <c r="N82" i="2"/>
  <c r="O85" i="2"/>
  <c r="M85" i="2"/>
  <c r="N85" i="2"/>
  <c r="N88" i="2"/>
  <c r="M88" i="2"/>
  <c r="O88" i="2"/>
  <c r="M91" i="2"/>
  <c r="O91" i="2"/>
  <c r="N91" i="2"/>
  <c r="O94" i="2"/>
  <c r="M94" i="2"/>
  <c r="N94" i="2"/>
  <c r="N97" i="2"/>
  <c r="M97" i="2"/>
  <c r="O97" i="2"/>
  <c r="D59" i="1"/>
  <c r="D60" i="1" s="1"/>
  <c r="D42" i="1"/>
  <c r="D43" i="1" s="1"/>
  <c r="D47" i="1" s="1"/>
  <c r="U98" i="2" l="1" a="1"/>
  <c r="U98" i="2" s="1"/>
  <c r="U89" i="2" a="1"/>
  <c r="U89" i="2" s="1"/>
  <c r="U80" i="2" a="1"/>
  <c r="U80" i="2" s="1"/>
  <c r="U71" i="2" a="1"/>
  <c r="U71" i="2" s="1"/>
  <c r="U62" i="2" a="1"/>
  <c r="U62" i="2" s="1"/>
  <c r="U53" i="2" a="1"/>
  <c r="U53" i="2" s="1"/>
  <c r="U44" i="2" a="1"/>
  <c r="U44" i="2" s="1"/>
  <c r="U35" i="2" a="1"/>
  <c r="U35" i="2" s="1"/>
  <c r="U26" i="2" a="1"/>
  <c r="U26" i="2" s="1"/>
  <c r="U96" i="2" a="1"/>
  <c r="U96" i="2" s="1"/>
  <c r="U87" i="2" a="1"/>
  <c r="U87" i="2" s="1"/>
  <c r="U78" i="2" a="1"/>
  <c r="U78" i="2" s="1"/>
  <c r="U69" i="2" a="1"/>
  <c r="U69" i="2" s="1"/>
  <c r="U60" i="2" a="1"/>
  <c r="U60" i="2" s="1"/>
  <c r="U51" i="2" a="1"/>
  <c r="U51" i="2" s="1"/>
  <c r="U42" i="2" a="1"/>
  <c r="U42" i="2" s="1"/>
  <c r="U33" i="2" a="1"/>
  <c r="U33" i="2" s="1"/>
  <c r="U24" i="2" a="1"/>
  <c r="U24" i="2" s="1"/>
  <c r="R85" i="2"/>
  <c r="Q85" i="2" a="1"/>
  <c r="Q85" i="2" s="1"/>
  <c r="R76" i="2"/>
  <c r="Q76" i="2" a="1"/>
  <c r="Q76" i="2" s="1"/>
  <c r="Q67" i="2" a="1"/>
  <c r="Q67" i="2" s="1"/>
  <c r="R67" i="2"/>
  <c r="R96" i="2"/>
  <c r="Q96" i="2" a="1"/>
  <c r="Q96" i="2" s="1"/>
  <c r="R69" i="2"/>
  <c r="Q69" i="2" a="1"/>
  <c r="Q69" i="2" s="1"/>
  <c r="R33" i="2"/>
  <c r="Q33" i="2" a="1"/>
  <c r="Q33" i="2" s="1"/>
  <c r="U58" i="2" a="1"/>
  <c r="U58" i="2" s="1"/>
  <c r="U40" i="2" a="1"/>
  <c r="U40" i="2" s="1"/>
  <c r="U22" i="2" a="1"/>
  <c r="U22" i="2" s="1"/>
  <c r="Q97" i="2" a="1"/>
  <c r="Q97" i="2" s="1"/>
  <c r="R97" i="2"/>
  <c r="Q70" i="2" a="1"/>
  <c r="Q70" i="2" s="1"/>
  <c r="R70" i="2"/>
  <c r="R37" i="2"/>
  <c r="Q37" i="2" a="1"/>
  <c r="Q37" i="2" s="1"/>
  <c r="R93" i="2"/>
  <c r="Q93" i="2" a="1"/>
  <c r="Q93" i="2" s="1"/>
  <c r="R84" i="2"/>
  <c r="Q84" i="2" a="1"/>
  <c r="Q84" i="2" s="1"/>
  <c r="R75" i="2"/>
  <c r="Q75" i="2" a="1"/>
  <c r="Q75" i="2" s="1"/>
  <c r="R66" i="2"/>
  <c r="Q66" i="2" a="1"/>
  <c r="Q66" i="2" s="1"/>
  <c r="R57" i="2"/>
  <c r="Q57" i="2" a="1"/>
  <c r="Q57" i="2" s="1"/>
  <c r="R48" i="2"/>
  <c r="Q48" i="2" a="1"/>
  <c r="Q48" i="2" s="1"/>
  <c r="R39" i="2"/>
  <c r="Q39" i="2" a="1"/>
  <c r="Q39" i="2" s="1"/>
  <c r="R30" i="2"/>
  <c r="Q30" i="2" a="1"/>
  <c r="Q30" i="2" s="1"/>
  <c r="R21" i="2"/>
  <c r="Q21" i="2" a="1"/>
  <c r="Q21" i="2" s="1"/>
  <c r="U97" i="2" a="1"/>
  <c r="U97" i="2" s="1"/>
  <c r="U88" i="2" a="1"/>
  <c r="U88" i="2" s="1"/>
  <c r="U79" i="2" a="1"/>
  <c r="U79" i="2" s="1"/>
  <c r="U70" i="2" a="1"/>
  <c r="U70" i="2" s="1"/>
  <c r="U61" i="2" a="1"/>
  <c r="U61" i="2" s="1"/>
  <c r="U52" i="2" a="1"/>
  <c r="U52" i="2" s="1"/>
  <c r="U43" i="2" a="1"/>
  <c r="U43" i="2" s="1"/>
  <c r="U34" i="2" a="1"/>
  <c r="U34" i="2" s="1"/>
  <c r="U25" i="2" a="1"/>
  <c r="U25" i="2" s="1"/>
  <c r="U92" i="2" a="1"/>
  <c r="U92" i="2" s="1"/>
  <c r="U83" i="2" a="1"/>
  <c r="U83" i="2" s="1"/>
  <c r="U74" i="2" a="1"/>
  <c r="U74" i="2" s="1"/>
  <c r="U65" i="2" a="1"/>
  <c r="U65" i="2" s="1"/>
  <c r="U56" i="2" a="1"/>
  <c r="U56" i="2" s="1"/>
  <c r="U47" i="2" a="1"/>
  <c r="U47" i="2" s="1"/>
  <c r="U38" i="2" a="1"/>
  <c r="U38" i="2" s="1"/>
  <c r="U29" i="2" a="1"/>
  <c r="U29" i="2" s="1"/>
  <c r="U20" i="2" a="1"/>
  <c r="U20" i="2" s="1"/>
  <c r="U90" i="2" a="1"/>
  <c r="U90" i="2" s="1"/>
  <c r="U81" i="2" a="1"/>
  <c r="U81" i="2" s="1"/>
  <c r="U72" i="2" a="1"/>
  <c r="U72" i="2" s="1"/>
  <c r="U63" i="2" a="1"/>
  <c r="U63" i="2" s="1"/>
  <c r="U54" i="2" a="1"/>
  <c r="U54" i="2" s="1"/>
  <c r="U45" i="2" a="1"/>
  <c r="U45" i="2" s="1"/>
  <c r="U36" i="2" a="1"/>
  <c r="U36" i="2" s="1"/>
  <c r="U27" i="2" a="1"/>
  <c r="U27" i="2" s="1"/>
  <c r="U18" i="2" a="1"/>
  <c r="U18" i="2" s="1"/>
  <c r="Q94" i="2" a="1"/>
  <c r="Q94" i="2" s="1"/>
  <c r="R94" i="2"/>
  <c r="T12" i="2"/>
  <c r="R87" i="2"/>
  <c r="Q87" i="2" a="1"/>
  <c r="Q87" i="2" s="1"/>
  <c r="R78" i="2"/>
  <c r="Q78" i="2" a="1"/>
  <c r="Q78" i="2" s="1"/>
  <c r="R60" i="2"/>
  <c r="Q60" i="2" a="1"/>
  <c r="Q60" i="2" s="1"/>
  <c r="R51" i="2"/>
  <c r="Q51" i="2" a="1"/>
  <c r="Q51" i="2" s="1"/>
  <c r="R42" i="2"/>
  <c r="Q42" i="2" a="1"/>
  <c r="Q42" i="2" s="1"/>
  <c r="R24" i="2"/>
  <c r="Q24" i="2" a="1"/>
  <c r="Q24" i="2" s="1"/>
  <c r="U85" i="2" a="1"/>
  <c r="U85" i="2" s="1"/>
  <c r="U76" i="2" a="1"/>
  <c r="U76" i="2" s="1"/>
  <c r="U67" i="2" a="1"/>
  <c r="U67" i="2" s="1"/>
  <c r="U49" i="2" a="1"/>
  <c r="U49" i="2" s="1"/>
  <c r="U31" i="2" a="1"/>
  <c r="U31" i="2" s="1"/>
  <c r="Q91" i="2" a="1"/>
  <c r="Q91" i="2" s="1"/>
  <c r="R91" i="2"/>
  <c r="Q88" i="2" a="1"/>
  <c r="Q88" i="2" s="1"/>
  <c r="R88" i="2"/>
  <c r="Q82" i="2" a="1"/>
  <c r="Q82" i="2" s="1"/>
  <c r="R82" i="2"/>
  <c r="R79" i="2"/>
  <c r="Q79" i="2" a="1"/>
  <c r="Q79" i="2" s="1"/>
  <c r="Q73" i="2" a="1"/>
  <c r="Q73" i="2" s="1"/>
  <c r="R73" i="2"/>
  <c r="R64" i="2"/>
  <c r="Q64" i="2" a="1"/>
  <c r="Q64" i="2" s="1"/>
  <c r="R61" i="2"/>
  <c r="Q61" i="2" a="1"/>
  <c r="Q61" i="2" s="1"/>
  <c r="R58" i="2"/>
  <c r="Q58" i="2" a="1"/>
  <c r="Q58" i="2" s="1"/>
  <c r="Q55" i="2" a="1"/>
  <c r="Q55" i="2" s="1"/>
  <c r="R55" i="2"/>
  <c r="Q52" i="2" a="1"/>
  <c r="Q52" i="2" s="1"/>
  <c r="R52" i="2"/>
  <c r="R49" i="2"/>
  <c r="Q49" i="2" a="1"/>
  <c r="Q49" i="2" s="1"/>
  <c r="R46" i="2"/>
  <c r="Q46" i="2" a="1"/>
  <c r="Q46" i="2" s="1"/>
  <c r="Q43" i="2" a="1"/>
  <c r="Q43" i="2" s="1"/>
  <c r="R43" i="2"/>
  <c r="Q40" i="2" a="1"/>
  <c r="Q40" i="2" s="1"/>
  <c r="R40" i="2"/>
  <c r="Q34" i="2" a="1"/>
  <c r="Q34" i="2" s="1"/>
  <c r="R34" i="2"/>
  <c r="R31" i="2"/>
  <c r="Q31" i="2" a="1"/>
  <c r="Q31" i="2" s="1"/>
  <c r="Q28" i="2" a="1"/>
  <c r="Q28" i="2" s="1"/>
  <c r="R28" i="2"/>
  <c r="Q25" i="2" a="1"/>
  <c r="Q25" i="2" s="1"/>
  <c r="R25" i="2"/>
  <c r="R22" i="2"/>
  <c r="Q22" i="2" a="1"/>
  <c r="Q22" i="2" s="1"/>
  <c r="R19" i="2"/>
  <c r="Q19" i="2" a="1"/>
  <c r="Q19" i="2" s="1"/>
  <c r="M16" i="2"/>
  <c r="M11" i="2"/>
  <c r="R98" i="2"/>
  <c r="Q98" i="2" a="1"/>
  <c r="Q98" i="2" s="1"/>
  <c r="Q95" i="2" a="1"/>
  <c r="Q95" i="2" s="1"/>
  <c r="R95" i="2"/>
  <c r="Q92" i="2" a="1"/>
  <c r="Q92" i="2" s="1"/>
  <c r="R92" i="2"/>
  <c r="R89" i="2"/>
  <c r="Q89" i="2" a="1"/>
  <c r="Q89" i="2" s="1"/>
  <c r="R86" i="2"/>
  <c r="Q86" i="2" a="1"/>
  <c r="Q86" i="2" s="1"/>
  <c r="Q83" i="2" a="1"/>
  <c r="Q83" i="2" s="1"/>
  <c r="R83" i="2"/>
  <c r="Q80" i="2" a="1"/>
  <c r="Q80" i="2" s="1"/>
  <c r="R80" i="2"/>
  <c r="Q77" i="2" a="1"/>
  <c r="Q77" i="2" s="1"/>
  <c r="R77" i="2"/>
  <c r="Q74" i="2" a="1"/>
  <c r="Q74" i="2" s="1"/>
  <c r="R74" i="2"/>
  <c r="R71" i="2"/>
  <c r="Q71" i="2" a="1"/>
  <c r="Q71" i="2" s="1"/>
  <c r="R68" i="2"/>
  <c r="Q68" i="2" a="1"/>
  <c r="Q68" i="2" s="1"/>
  <c r="Q65" i="2" a="1"/>
  <c r="Q65" i="2" s="1"/>
  <c r="R65" i="2"/>
  <c r="R62" i="2"/>
  <c r="Q62" i="2" a="1"/>
  <c r="Q62" i="2" s="1"/>
  <c r="R59" i="2"/>
  <c r="Q59" i="2" a="1"/>
  <c r="Q59" i="2" s="1"/>
  <c r="Q56" i="2" a="1"/>
  <c r="Q56" i="2" s="1"/>
  <c r="R56" i="2"/>
  <c r="Q53" i="2" a="1"/>
  <c r="Q53" i="2" s="1"/>
  <c r="R53" i="2"/>
  <c r="Q50" i="2" a="1"/>
  <c r="Q50" i="2" s="1"/>
  <c r="R50" i="2"/>
  <c r="Q47" i="2" a="1"/>
  <c r="Q47" i="2" s="1"/>
  <c r="R47" i="2"/>
  <c r="R44" i="2"/>
  <c r="Q44" i="2" a="1"/>
  <c r="Q44" i="2" s="1"/>
  <c r="R41" i="2"/>
  <c r="Q41" i="2" a="1"/>
  <c r="Q41" i="2" s="1"/>
  <c r="Q38" i="2" a="1"/>
  <c r="Q38" i="2" s="1"/>
  <c r="R38" i="2"/>
  <c r="R35" i="2"/>
  <c r="Q35" i="2" a="1"/>
  <c r="Q35" i="2" s="1"/>
  <c r="Q32" i="2" a="1"/>
  <c r="Q32" i="2" s="1"/>
  <c r="R32" i="2"/>
  <c r="Q29" i="2" a="1"/>
  <c r="Q29" i="2" s="1"/>
  <c r="R29" i="2"/>
  <c r="Q26" i="2" a="1"/>
  <c r="Q26" i="2" s="1"/>
  <c r="R26" i="2"/>
  <c r="Q23" i="2" a="1"/>
  <c r="Q23" i="2" s="1"/>
  <c r="R23" i="2"/>
  <c r="R20" i="2"/>
  <c r="Q20" i="2" a="1"/>
  <c r="Q20" i="2" s="1"/>
  <c r="R90" i="2"/>
  <c r="Q90" i="2" a="1"/>
  <c r="Q90" i="2" s="1"/>
  <c r="R81" i="2"/>
  <c r="Q81" i="2" a="1"/>
  <c r="Q81" i="2" s="1"/>
  <c r="R72" i="2"/>
  <c r="Q72" i="2" a="1"/>
  <c r="Q72" i="2" s="1"/>
  <c r="R63" i="2"/>
  <c r="Q63" i="2" a="1"/>
  <c r="Q63" i="2" s="1"/>
  <c r="R54" i="2"/>
  <c r="Q54" i="2" a="1"/>
  <c r="Q54" i="2" s="1"/>
  <c r="R45" i="2"/>
  <c r="Q45" i="2" a="1"/>
  <c r="Q45" i="2" s="1"/>
  <c r="R36" i="2"/>
  <c r="Q36" i="2" a="1"/>
  <c r="Q36" i="2" s="1"/>
  <c r="R27" i="2"/>
  <c r="Q27" i="2" a="1"/>
  <c r="Q27" i="2" s="1"/>
  <c r="R18" i="2"/>
  <c r="Q18" i="2" a="1"/>
  <c r="Q18" i="2" s="1"/>
  <c r="U94" i="2" a="1"/>
  <c r="U94" i="2" s="1"/>
  <c r="U91" i="2" a="1"/>
  <c r="U91" i="2" s="1"/>
  <c r="U82" i="2" a="1"/>
  <c r="U82" i="2" s="1"/>
  <c r="U73" i="2" a="1"/>
  <c r="U73" i="2" s="1"/>
  <c r="U64" i="2" a="1"/>
  <c r="U64" i="2" s="1"/>
  <c r="U55" i="2" a="1"/>
  <c r="U55" i="2" s="1"/>
  <c r="U46" i="2" a="1"/>
  <c r="U46" i="2" s="1"/>
  <c r="U37" i="2" a="1"/>
  <c r="U37" i="2" s="1"/>
  <c r="U28" i="2" a="1"/>
  <c r="U28" i="2" s="1"/>
  <c r="U19" i="2" a="1"/>
  <c r="U19" i="2" s="1"/>
  <c r="U95" i="2" a="1"/>
  <c r="U95" i="2" s="1"/>
  <c r="U86" i="2" a="1"/>
  <c r="U86" i="2" s="1"/>
  <c r="U77" i="2" a="1"/>
  <c r="U77" i="2" s="1"/>
  <c r="U68" i="2" a="1"/>
  <c r="U68" i="2" s="1"/>
  <c r="U59" i="2" a="1"/>
  <c r="U59" i="2" s="1"/>
  <c r="U50" i="2" a="1"/>
  <c r="U50" i="2" s="1"/>
  <c r="U41" i="2" a="1"/>
  <c r="U41" i="2" s="1"/>
  <c r="U32" i="2" a="1"/>
  <c r="U32" i="2" s="1"/>
  <c r="U23" i="2" a="1"/>
  <c r="U23" i="2" s="1"/>
  <c r="U93" i="2" a="1"/>
  <c r="U93" i="2" s="1"/>
  <c r="U84" i="2" a="1"/>
  <c r="U84" i="2" s="1"/>
  <c r="U75" i="2" a="1"/>
  <c r="U75" i="2" s="1"/>
  <c r="U66" i="2" a="1"/>
  <c r="U66" i="2" s="1"/>
  <c r="U57" i="2" a="1"/>
  <c r="U57" i="2" s="1"/>
  <c r="U48" i="2" a="1"/>
  <c r="U48" i="2" s="1"/>
  <c r="U39" i="2" a="1"/>
  <c r="U39" i="2" s="1"/>
  <c r="U30" i="2" a="1"/>
  <c r="U30" i="2" s="1"/>
  <c r="U21" i="2" a="1"/>
  <c r="U21" i="2" s="1"/>
  <c r="N17" i="2"/>
  <c r="N14" i="2"/>
  <c r="M15" i="2"/>
  <c r="O12" i="2"/>
  <c r="T17" i="2"/>
  <c r="T15" i="2"/>
  <c r="N16" i="2"/>
  <c r="N13" i="2"/>
  <c r="O17" i="2"/>
  <c r="O14" i="2"/>
  <c r="O11" i="2"/>
  <c r="N15" i="2"/>
  <c r="M12" i="2"/>
  <c r="T16" i="2"/>
  <c r="S13" i="2"/>
  <c r="S14" i="2"/>
  <c r="T11" i="2"/>
  <c r="S12" i="2"/>
  <c r="U12" i="2" s="1" a="1"/>
  <c r="U12" i="2" s="1"/>
  <c r="N11" i="2"/>
  <c r="T13" i="2"/>
  <c r="S11" i="2"/>
  <c r="O16" i="2"/>
  <c r="O13" i="2"/>
  <c r="M17" i="2"/>
  <c r="M14" i="2"/>
  <c r="O15" i="2"/>
  <c r="N12" i="2"/>
  <c r="S16" i="2"/>
  <c r="S17" i="2"/>
  <c r="T14" i="2"/>
  <c r="S15" i="2"/>
  <c r="T3" i="2"/>
  <c r="T6" i="2"/>
  <c r="T9" i="2"/>
  <c r="S3" i="2"/>
  <c r="U3" i="2" s="1" a="1"/>
  <c r="U3" i="2" s="1"/>
  <c r="S6" i="2"/>
  <c r="U6" i="2" s="1" a="1"/>
  <c r="U6" i="2" s="1"/>
  <c r="S9" i="2"/>
  <c r="T4" i="2"/>
  <c r="T7" i="2"/>
  <c r="T10" i="2"/>
  <c r="S4" i="2"/>
  <c r="U4" i="2" s="1" a="1"/>
  <c r="U4" i="2" s="1"/>
  <c r="S7" i="2"/>
  <c r="U7" i="2" s="1" a="1"/>
  <c r="U7" i="2" s="1"/>
  <c r="S10" i="2"/>
  <c r="U10" i="2" s="1" a="1"/>
  <c r="U10" i="2" s="1"/>
  <c r="T5" i="2"/>
  <c r="T8" i="2"/>
  <c r="S5" i="2"/>
  <c r="S8" i="2"/>
  <c r="N10" i="2"/>
  <c r="P94" i="2" a="1"/>
  <c r="P94" i="2" s="1"/>
  <c r="P85" i="2" a="1"/>
  <c r="P85" i="2" s="1"/>
  <c r="P76" i="2" a="1"/>
  <c r="P76" i="2" s="1"/>
  <c r="V76" i="2" s="1"/>
  <c r="H75" i="6" s="1"/>
  <c r="P67" i="2" a="1"/>
  <c r="P67" i="2" s="1"/>
  <c r="M3" i="2"/>
  <c r="P95" i="2" a="1"/>
  <c r="P95" i="2" s="1"/>
  <c r="V95" i="2" s="1"/>
  <c r="H94" i="6" s="1"/>
  <c r="P86" i="2" a="1"/>
  <c r="P86" i="2" s="1"/>
  <c r="P77" i="2" a="1"/>
  <c r="P77" i="2" s="1"/>
  <c r="P71" i="2" a="1"/>
  <c r="P71" i="2" s="1"/>
  <c r="V71" i="2" s="1"/>
  <c r="H70" i="6" s="1"/>
  <c r="P68" i="2" a="1"/>
  <c r="P68" i="2" s="1"/>
  <c r="P35" i="2" a="1"/>
  <c r="P35" i="2" s="1"/>
  <c r="P93" i="2" a="1"/>
  <c r="P93" i="2" s="1"/>
  <c r="P84" i="2" a="1"/>
  <c r="P84" i="2" s="1"/>
  <c r="P75" i="2" a="1"/>
  <c r="P75" i="2" s="1"/>
  <c r="P66" i="2" a="1"/>
  <c r="P66" i="2" s="1"/>
  <c r="P57" i="2" a="1"/>
  <c r="P57" i="2" s="1"/>
  <c r="P48" i="2" a="1"/>
  <c r="P48" i="2" s="1"/>
  <c r="P39" i="2" a="1"/>
  <c r="P39" i="2" s="1"/>
  <c r="P30" i="2" a="1"/>
  <c r="P30" i="2" s="1"/>
  <c r="P21" i="2" a="1"/>
  <c r="P21" i="2" s="1"/>
  <c r="N7" i="2"/>
  <c r="O5" i="2"/>
  <c r="M6" i="2"/>
  <c r="N6" i="2"/>
  <c r="O6" i="2"/>
  <c r="O8" i="2"/>
  <c r="O9" i="2"/>
  <c r="N4" i="2"/>
  <c r="O10" i="2"/>
  <c r="O7" i="2"/>
  <c r="M5" i="2"/>
  <c r="N3" i="2"/>
  <c r="P98" i="2" a="1"/>
  <c r="P98" i="2" s="1"/>
  <c r="V98" i="2" s="1"/>
  <c r="H97" i="6" s="1"/>
  <c r="P92" i="2" a="1"/>
  <c r="P92" i="2" s="1"/>
  <c r="P89" i="2" a="1"/>
  <c r="P89" i="2" s="1"/>
  <c r="P83" i="2" a="1"/>
  <c r="P83" i="2" s="1"/>
  <c r="P80" i="2" a="1"/>
  <c r="P80" i="2" s="1"/>
  <c r="P74" i="2" a="1"/>
  <c r="P74" i="2" s="1"/>
  <c r="P65" i="2" a="1"/>
  <c r="P65" i="2" s="1"/>
  <c r="P62" i="2" a="1"/>
  <c r="P62" i="2" s="1"/>
  <c r="P59" i="2" a="1"/>
  <c r="P59" i="2" s="1"/>
  <c r="P56" i="2" a="1"/>
  <c r="P56" i="2" s="1"/>
  <c r="P53" i="2" a="1"/>
  <c r="P53" i="2" s="1"/>
  <c r="P50" i="2" a="1"/>
  <c r="P50" i="2" s="1"/>
  <c r="P47" i="2" a="1"/>
  <c r="P47" i="2" s="1"/>
  <c r="P44" i="2" a="1"/>
  <c r="P44" i="2" s="1"/>
  <c r="P41" i="2" a="1"/>
  <c r="P41" i="2" s="1"/>
  <c r="P38" i="2" a="1"/>
  <c r="P38" i="2" s="1"/>
  <c r="P32" i="2" a="1"/>
  <c r="P32" i="2" s="1"/>
  <c r="P29" i="2" a="1"/>
  <c r="P29" i="2" s="1"/>
  <c r="V29" i="2" s="1"/>
  <c r="H28" i="6" s="1"/>
  <c r="P26" i="2" a="1"/>
  <c r="P26" i="2" s="1"/>
  <c r="P23" i="2" a="1"/>
  <c r="P23" i="2" s="1"/>
  <c r="P20" i="2" a="1"/>
  <c r="P20" i="2" s="1"/>
  <c r="M8" i="2"/>
  <c r="P90" i="2" a="1"/>
  <c r="P90" i="2" s="1"/>
  <c r="P81" i="2" a="1"/>
  <c r="P81" i="2" s="1"/>
  <c r="P72" i="2" a="1"/>
  <c r="P72" i="2" s="1"/>
  <c r="P63" i="2" a="1"/>
  <c r="P63" i="2" s="1"/>
  <c r="P54" i="2" a="1"/>
  <c r="P54" i="2" s="1"/>
  <c r="P45" i="2" a="1"/>
  <c r="P45" i="2" s="1"/>
  <c r="P36" i="2" a="1"/>
  <c r="P36" i="2" s="1"/>
  <c r="P27" i="2" a="1"/>
  <c r="P27" i="2" s="1"/>
  <c r="P18" i="2" a="1"/>
  <c r="P18" i="2" s="1"/>
  <c r="M9" i="2"/>
  <c r="O4" i="2"/>
  <c r="P97" i="2" a="1"/>
  <c r="P97" i="2" s="1"/>
  <c r="P91" i="2" a="1"/>
  <c r="P91" i="2" s="1"/>
  <c r="P88" i="2" a="1"/>
  <c r="P88" i="2" s="1"/>
  <c r="P82" i="2" a="1"/>
  <c r="P82" i="2" s="1"/>
  <c r="P79" i="2" a="1"/>
  <c r="P79" i="2" s="1"/>
  <c r="P73" i="2" a="1"/>
  <c r="P73" i="2" s="1"/>
  <c r="P70" i="2" a="1"/>
  <c r="P70" i="2" s="1"/>
  <c r="P64" i="2" a="1"/>
  <c r="P64" i="2" s="1"/>
  <c r="P61" i="2" a="1"/>
  <c r="P61" i="2" s="1"/>
  <c r="P58" i="2" a="1"/>
  <c r="P58" i="2" s="1"/>
  <c r="P55" i="2" a="1"/>
  <c r="P55" i="2" s="1"/>
  <c r="P52" i="2" a="1"/>
  <c r="P52" i="2" s="1"/>
  <c r="P49" i="2" a="1"/>
  <c r="P49" i="2" s="1"/>
  <c r="P46" i="2" a="1"/>
  <c r="P46" i="2" s="1"/>
  <c r="P43" i="2" a="1"/>
  <c r="P43" i="2" s="1"/>
  <c r="P40" i="2" a="1"/>
  <c r="P40" i="2" s="1"/>
  <c r="P37" i="2" a="1"/>
  <c r="P37" i="2" s="1"/>
  <c r="P34" i="2" a="1"/>
  <c r="P34" i="2" s="1"/>
  <c r="V34" i="2" s="1"/>
  <c r="H33" i="6" s="1"/>
  <c r="P31" i="2" a="1"/>
  <c r="P31" i="2" s="1"/>
  <c r="P28" i="2" a="1"/>
  <c r="P28" i="2" s="1"/>
  <c r="P25" i="2" a="1"/>
  <c r="P25" i="2" s="1"/>
  <c r="P22" i="2" a="1"/>
  <c r="P22" i="2" s="1"/>
  <c r="P19" i="2" a="1"/>
  <c r="P19" i="2" s="1"/>
  <c r="M10" i="2"/>
  <c r="M7" i="2"/>
  <c r="N5" i="2"/>
  <c r="O3" i="2"/>
  <c r="N8" i="2"/>
  <c r="P96" i="2" a="1"/>
  <c r="P96" i="2" s="1"/>
  <c r="P87" i="2" a="1"/>
  <c r="P87" i="2" s="1"/>
  <c r="P78" i="2" a="1"/>
  <c r="P78" i="2" s="1"/>
  <c r="P69" i="2" a="1"/>
  <c r="P69" i="2" s="1"/>
  <c r="P60" i="2" a="1"/>
  <c r="P60" i="2" s="1"/>
  <c r="P51" i="2" a="1"/>
  <c r="P51" i="2" s="1"/>
  <c r="P42" i="2" a="1"/>
  <c r="P42" i="2" s="1"/>
  <c r="P33" i="2" a="1"/>
  <c r="P33" i="2" s="1"/>
  <c r="P24" i="2" a="1"/>
  <c r="P24" i="2" s="1"/>
  <c r="N9" i="2"/>
  <c r="M4" i="2"/>
  <c r="V25" i="2" l="1"/>
  <c r="H24" i="6" s="1"/>
  <c r="V74" i="2"/>
  <c r="H73" i="6" s="1"/>
  <c r="V43" i="2"/>
  <c r="H42" i="6" s="1"/>
  <c r="V52" i="2"/>
  <c r="H51" i="6" s="1"/>
  <c r="V27" i="2"/>
  <c r="H26" i="6" s="1"/>
  <c r="V54" i="2"/>
  <c r="H53" i="6" s="1"/>
  <c r="V81" i="2"/>
  <c r="H80" i="6" s="1"/>
  <c r="V41" i="2"/>
  <c r="H40" i="6" s="1"/>
  <c r="V59" i="2"/>
  <c r="H58" i="6" s="1"/>
  <c r="V21" i="2"/>
  <c r="H20" i="6" s="1"/>
  <c r="V48" i="2"/>
  <c r="H47" i="6" s="1"/>
  <c r="V75" i="2"/>
  <c r="H74" i="6" s="1"/>
  <c r="V53" i="2"/>
  <c r="H52" i="6" s="1"/>
  <c r="V80" i="2"/>
  <c r="H79" i="6" s="1"/>
  <c r="V61" i="2"/>
  <c r="H60" i="6" s="1"/>
  <c r="V73" i="2"/>
  <c r="H72" i="6" s="1"/>
  <c r="V88" i="2"/>
  <c r="H87" i="6" s="1"/>
  <c r="V19" i="2"/>
  <c r="H18" i="6" s="1"/>
  <c r="V37" i="2"/>
  <c r="H36" i="6" s="1"/>
  <c r="V55" i="2"/>
  <c r="H54" i="6" s="1"/>
  <c r="V24" i="2"/>
  <c r="H23" i="6" s="1"/>
  <c r="V51" i="2"/>
  <c r="H50" i="6" s="1"/>
  <c r="V38" i="2"/>
  <c r="H37" i="6" s="1"/>
  <c r="V47" i="2"/>
  <c r="H46" i="6" s="1"/>
  <c r="V56" i="2"/>
  <c r="H55" i="6" s="1"/>
  <c r="V65" i="2"/>
  <c r="H64" i="6" s="1"/>
  <c r="V83" i="2"/>
  <c r="H82" i="6" s="1"/>
  <c r="P10" i="2" a="1"/>
  <c r="P10" i="2" s="1"/>
  <c r="P13" i="2" a="1"/>
  <c r="P13" i="2" s="1"/>
  <c r="U17" i="2" a="1"/>
  <c r="U17" i="2" s="1"/>
  <c r="U9" i="2" a="1"/>
  <c r="U9" i="2" s="1"/>
  <c r="P11" i="2" a="1"/>
  <c r="P11" i="2" s="1"/>
  <c r="P16" i="2" a="1"/>
  <c r="P16" i="2" s="1"/>
  <c r="U11" i="2" a="1"/>
  <c r="U11" i="2" s="1"/>
  <c r="U13" i="2" a="1"/>
  <c r="U13" i="2" s="1"/>
  <c r="V33" i="2"/>
  <c r="H32" i="6" s="1"/>
  <c r="V60" i="2"/>
  <c r="H59" i="6" s="1"/>
  <c r="V78" i="2"/>
  <c r="H77" i="6" s="1"/>
  <c r="V49" i="2"/>
  <c r="H48" i="6" s="1"/>
  <c r="V58" i="2"/>
  <c r="H57" i="6" s="1"/>
  <c r="V82" i="2"/>
  <c r="H81" i="6" s="1"/>
  <c r="V97" i="2"/>
  <c r="H96" i="6" s="1"/>
  <c r="V92" i="2"/>
  <c r="H91" i="6" s="1"/>
  <c r="V68" i="2"/>
  <c r="H67" i="6" s="1"/>
  <c r="V86" i="2"/>
  <c r="H85" i="6" s="1"/>
  <c r="V94" i="2"/>
  <c r="H93" i="6" s="1"/>
  <c r="P14" i="2" a="1"/>
  <c r="P14" i="2" s="1"/>
  <c r="V28" i="2"/>
  <c r="H27" i="6" s="1"/>
  <c r="V79" i="2"/>
  <c r="H78" i="6" s="1"/>
  <c r="V36" i="2"/>
  <c r="H35" i="6" s="1"/>
  <c r="V63" i="2"/>
  <c r="H62" i="6" s="1"/>
  <c r="V90" i="2"/>
  <c r="H89" i="6" s="1"/>
  <c r="V87" i="2"/>
  <c r="H86" i="6" s="1"/>
  <c r="V46" i="2"/>
  <c r="H45" i="6" s="1"/>
  <c r="V64" i="2"/>
  <c r="H63" i="6" s="1"/>
  <c r="V91" i="2"/>
  <c r="H90" i="6" s="1"/>
  <c r="V26" i="2"/>
  <c r="H25" i="6" s="1"/>
  <c r="V39" i="2"/>
  <c r="H38" i="6" s="1"/>
  <c r="V66" i="2"/>
  <c r="H65" i="6" s="1"/>
  <c r="V93" i="2"/>
  <c r="H92" i="6" s="1"/>
  <c r="P17" i="2" a="1"/>
  <c r="P17" i="2" s="1"/>
  <c r="V96" i="2"/>
  <c r="H95" i="6" s="1"/>
  <c r="V70" i="2"/>
  <c r="H69" i="6" s="1"/>
  <c r="V18" i="2"/>
  <c r="H17" i="6" s="1"/>
  <c r="V45" i="2"/>
  <c r="H44" i="6" s="1"/>
  <c r="V72" i="2"/>
  <c r="H71" i="6" s="1"/>
  <c r="V20" i="2"/>
  <c r="H19" i="6" s="1"/>
  <c r="V85" i="2"/>
  <c r="H84" i="6" s="1"/>
  <c r="V42" i="2"/>
  <c r="H41" i="6" s="1"/>
  <c r="V69" i="2"/>
  <c r="H68" i="6" s="1"/>
  <c r="V22" i="2"/>
  <c r="H21" i="6" s="1"/>
  <c r="V31" i="2"/>
  <c r="H30" i="6" s="1"/>
  <c r="V40" i="2"/>
  <c r="H39" i="6" s="1"/>
  <c r="V50" i="2"/>
  <c r="H49" i="6" s="1"/>
  <c r="V89" i="2"/>
  <c r="H88" i="6" s="1"/>
  <c r="V35" i="2"/>
  <c r="H34" i="6" s="1"/>
  <c r="V77" i="2"/>
  <c r="H76" i="6" s="1"/>
  <c r="V23" i="2"/>
  <c r="H22" i="6" s="1"/>
  <c r="V32" i="2"/>
  <c r="H31" i="6" s="1"/>
  <c r="V44" i="2"/>
  <c r="H43" i="6" s="1"/>
  <c r="V62" i="2"/>
  <c r="H61" i="6" s="1"/>
  <c r="V30" i="2"/>
  <c r="H29" i="6" s="1"/>
  <c r="V57" i="2"/>
  <c r="H56" i="6" s="1"/>
  <c r="V84" i="2"/>
  <c r="H83" i="6" s="1"/>
  <c r="V67" i="2"/>
  <c r="H66" i="6" s="1"/>
  <c r="R6" i="2"/>
  <c r="Q6" i="2" a="1"/>
  <c r="Q6" i="2" s="1"/>
  <c r="Q10" i="2" a="1"/>
  <c r="Q10" i="2" s="1"/>
  <c r="R10" i="2"/>
  <c r="R15" i="2"/>
  <c r="Q15" i="2" a="1"/>
  <c r="Q15" i="2" s="1"/>
  <c r="R9" i="2"/>
  <c r="Q9" i="2" a="1"/>
  <c r="Q9" i="2" s="1"/>
  <c r="U8" i="2" a="1"/>
  <c r="U8" i="2" s="1"/>
  <c r="Q13" i="2" a="1"/>
  <c r="Q13" i="2" s="1"/>
  <c r="R13" i="2"/>
  <c r="Q14" i="2" a="1"/>
  <c r="Q14" i="2" s="1"/>
  <c r="R14" i="2"/>
  <c r="Q7" i="2" a="1"/>
  <c r="Q7" i="2" s="1"/>
  <c r="R7" i="2"/>
  <c r="P12" i="2" a="1"/>
  <c r="P12" i="2" s="1"/>
  <c r="R12" i="2"/>
  <c r="Q12" i="2" a="1"/>
  <c r="Q12" i="2" s="1"/>
  <c r="R5" i="2"/>
  <c r="Q5" i="2" a="1"/>
  <c r="Q5" i="2" s="1"/>
  <c r="R3" i="2"/>
  <c r="Q3" i="2" a="1"/>
  <c r="Q3" i="2" s="1"/>
  <c r="R8" i="2"/>
  <c r="Q8" i="2" a="1"/>
  <c r="Q8" i="2" s="1"/>
  <c r="R4" i="2"/>
  <c r="Q4" i="2" a="1"/>
  <c r="Q4" i="2" s="1"/>
  <c r="U5" i="2" a="1"/>
  <c r="U5" i="2" s="1"/>
  <c r="U15" i="2" a="1"/>
  <c r="U15" i="2" s="1"/>
  <c r="U16" i="2" a="1"/>
  <c r="U16" i="2" s="1"/>
  <c r="Q11" i="2" a="1"/>
  <c r="Q11" i="2" s="1"/>
  <c r="R11" i="2"/>
  <c r="U14" i="2" a="1"/>
  <c r="U14" i="2" s="1"/>
  <c r="Q16" i="2" a="1"/>
  <c r="Q16" i="2" s="1"/>
  <c r="R16" i="2"/>
  <c r="R17" i="2"/>
  <c r="Q17" i="2" a="1"/>
  <c r="Q17" i="2" s="1"/>
  <c r="P15" i="2" a="1"/>
  <c r="P15" i="2" s="1"/>
  <c r="P5" i="2" a="1"/>
  <c r="P5" i="2" s="1"/>
  <c r="P8" i="2" a="1"/>
  <c r="P8" i="2" s="1"/>
  <c r="P3" i="2" a="1"/>
  <c r="P3" i="2" s="1"/>
  <c r="P9" i="2" a="1"/>
  <c r="P9" i="2" s="1"/>
  <c r="P4" i="2" a="1"/>
  <c r="P4" i="2" s="1"/>
  <c r="P7" i="2" a="1"/>
  <c r="P7" i="2" s="1"/>
  <c r="P6" i="2" a="1"/>
  <c r="P6" i="2" s="1"/>
  <c r="V16" i="2" l="1"/>
  <c r="X16" i="2" s="1"/>
  <c r="V11" i="2"/>
  <c r="H10" i="6" s="1"/>
  <c r="V5" i="2"/>
  <c r="H4" i="6" s="1"/>
  <c r="V14" i="2"/>
  <c r="H13" i="6" s="1"/>
  <c r="V10" i="2"/>
  <c r="V17" i="2"/>
  <c r="H16" i="6" s="1"/>
  <c r="V13" i="2"/>
  <c r="X13" i="2" s="1"/>
  <c r="V15" i="2"/>
  <c r="X15" i="2" s="1"/>
  <c r="V7" i="2"/>
  <c r="X7" i="2" s="1"/>
  <c r="V3" i="2"/>
  <c r="X3" i="2" s="1"/>
  <c r="V6" i="2"/>
  <c r="X6" i="2" s="1"/>
  <c r="V9" i="2"/>
  <c r="X9" i="2" s="1"/>
  <c r="X10" i="2"/>
  <c r="H9" i="6"/>
  <c r="X11" i="2"/>
  <c r="V12" i="2"/>
  <c r="X12" i="2" s="1"/>
  <c r="V4" i="2"/>
  <c r="X4" i="2" s="1"/>
  <c r="V8" i="2"/>
  <c r="X8" i="2" s="1"/>
  <c r="H14" i="6" l="1"/>
  <c r="H5" i="6"/>
  <c r="X17" i="2"/>
  <c r="X5" i="2"/>
  <c r="H8" i="6"/>
  <c r="H12" i="6"/>
  <c r="X14" i="2"/>
  <c r="H15" i="6"/>
  <c r="H2" i="6"/>
  <c r="H6" i="6"/>
  <c r="H11" i="6"/>
  <c r="H7" i="6"/>
  <c r="H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<sst xmlns="http://schemas.openxmlformats.org/spreadsheetml/2006/main" count="447" uniqueCount="421">
  <si>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</si>
  <si>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</si>
  <si>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</si>
  <si>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</si>
  <si>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</si>
  <si>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</si>
  <si>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</si>
  <si>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</si>
  <si>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</si>
  <si>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</si>
  <si>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</si>
  <si>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</si>
  <si>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</si>
  <si>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</si>
  <si>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</si>
  <si>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</si>
  <si>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</si>
  <si>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</si>
  <si>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</si>
  <si>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</si>
  <si>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</si>
  <si>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</si>
  <si>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</si>
  <si>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</si>
  <si>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</si>
  <si>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</si>
  <si>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</si>
  <si>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</si>
  <si>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</si>
  <si>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</si>
  <si>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</si>
  <si>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</si>
  <si>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</si>
  <si>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</si>
  <si>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</si>
  <si>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</si>
  <si>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</si>
  <si>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</si>
  <si>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</si>
  <si>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</si>
  <si>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</si>
  <si>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1. Combine equal volume of all samples into a new LoBind tube</t>
  </si>
  <si>
    <t>2. Clean up: Add 0.4x vol AMPPure beads, 5 min RT with mixing, wash 2 x 200 µl 80% EtOH, spin, dry, re-suspend in 70 µl EB and transfer  eluate to fresh tube</t>
  </si>
  <si>
    <r>
      <rPr>
        <sz val="12"/>
        <color theme="1"/>
        <rFont val="Calibri"/>
        <family val="2"/>
        <charset val="1"/>
      </rPr>
      <t>3. Quantify 1 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</si>
  <si>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</si>
  <si>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</si>
  <si>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</si>
  <si>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</si>
  <si>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</si>
  <si>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</si>
  <si>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</si>
  <si>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</si>
  <si>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</si>
  <si>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</si>
  <si>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</si>
  <si>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</si>
  <si>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</si>
  <si>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</si>
  <si>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</si>
  <si>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</si>
  <si>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</si>
  <si>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</si>
  <si>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</si>
  <si>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</si>
  <si>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</si>
  <si>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</si>
  <si>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</si>
  <si>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</si>
  <si>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</si>
  <si>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</si>
  <si>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</si>
  <si>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</si>
  <si>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</si>
  <si>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</si>
  <si>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</si>
  <si>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</si>
  <si>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</si>
  <si>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</si>
  <si>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</si>
  <si>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</si>
  <si>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</si>
  <si>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</si>
  <si>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</si>
  <si>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</si>
  <si>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</si>
  <si>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</si>
  <si>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</si>
  <si>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</si>
  <si>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</si>
  <si>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</si>
  <si>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</si>
  <si>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</si>
  <si>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</si>
  <si>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</si>
  <si>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</si>
  <si>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</si>
  <si>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</si>
  <si>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</si>
  <si>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</si>
  <si>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</si>
  <si>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</si>
  <si>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</si>
  <si>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</si>
  <si>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</si>
  <si>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</si>
  <si>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</si>
  <si>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</si>
  <si>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</si>
  <si>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</si>
  <si>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</si>
  <si>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</si>
  <si>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</si>
  <si>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</si>
  <si>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</si>
  <si>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</si>
  <si>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</si>
  <si>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</si>
  <si>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</si>
  <si>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</si>
  <si>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</si>
  <si>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</si>
  <si>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</si>
  <si>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</si>
  <si>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</si>
  <si>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</si>
  <si>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</si>
  <si>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</si>
  <si>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</si>
  <si>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</si>
  <si>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</si>
  <si>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</si>
  <si>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</si>
  <si>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</si>
  <si>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</si>
  <si>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</si>
  <si>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</si>
  <si>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</si>
  <si>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</si>
  <si>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</si>
  <si>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</si>
  <si>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</si>
  <si>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</si>
  <si>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</si>
  <si>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</si>
  <si>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</si>
  <si>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</si>
  <si>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</si>
  <si>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</si>
  <si>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</si>
  <si>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</si>
  <si>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</si>
  <si>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</si>
  <si>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</si>
  <si>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</si>
  <si>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</si>
  <si>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</si>
  <si>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</si>
  <si>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</si>
  <si>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</si>
  <si>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</si>
  <si>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</si>
  <si>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</si>
  <si>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</si>
  <si>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</si>
  <si>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</si>
  <si>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</si>
  <si>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</si>
  <si>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</si>
  <si>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</si>
  <si>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</si>
  <si>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</si>
  <si>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</si>
  <si>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</si>
  <si>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</si>
  <si>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</si>
  <si>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</si>
  <si>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</si>
  <si>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</si>
  <si>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</si>
  <si>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</si>
  <si>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</si>
  <si>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</si>
  <si>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</si>
  <si>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</si>
  <si>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</si>
  <si>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</si>
  <si>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</si>
  <si>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</si>
  <si>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</si>
  <si>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</si>
  <si>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</si>
  <si>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</si>
  <si>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</si>
  <si>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</si>
  <si>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</si>
  <si>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</si>
  <si>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</si>
  <si>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</si>
  <si>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</si>
  <si>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</si>
  <si>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</si>
  <si>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</si>
  <si>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</si>
  <si>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</si>
  <si>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</si>
  <si>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</si>
  <si>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</si>
  <si>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</si>
  <si>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</si>
  <si>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</si>
  <si>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</si>
  <si>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</si>
  <si>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</si>
  <si>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</si>
  <si>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</si>
  <si>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</si>
  <si>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</si>
  <si>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</si>
  <si>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</si>
  <si>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</si>
  <si>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</si>
  <si>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</si>
  <si>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</si>
  <si>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</si>
  <si>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</si>
  <si>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</si>
  <si>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</si>
  <si>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</si>
  <si>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</si>
  <si>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</si>
  <si>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</si>
  <si>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</si>
  <si>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</si>
  <si>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</si>
  <si>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</si>
  <si>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</si>
  <si>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</si>
  <si>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</si>
  <si>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</si>
  <si>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</si>
  <si>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</si>
  <si>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</si>
  <si>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</si>
  <si>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</si>
  <si>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</si>
  <si>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</si>
  <si>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</si>
  <si>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</si>
  <si>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</si>
  <si>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</si>
  <si>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</si>
  <si>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</si>
  <si>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</si>
  <si>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</si>
  <si>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</si>
  <si>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</si>
  <si>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</si>
  <si>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</si>
  <si>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</si>
  <si>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</si>
  <si>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</si>
  <si>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</si>
  <si>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</si>
  <si>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</si>
  <si>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</si>
  <si>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</si>
  <si>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</si>
  <si>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</si>
  <si>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</si>
  <si>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</si>
  <si>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</si>
  <si>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</si>
  <si>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</si>
  <si>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</si>
  <si>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</si>
  <si>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</si>
  <si>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</si>
  <si>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</si>
  <si>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</si>
  <si>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</si>
  <si>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</si>
  <si>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</si>
  <si>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</si>
  <si>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</si>
  <si>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</si>
  <si>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</si>
  <si>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</si>
  <si>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</si>
  <si>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</si>
  <si>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</si>
  <si>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</si>
  <si>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</si>
  <si>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</si>
  <si>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</si>
  <si>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</si>
  <si>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</si>
  <si>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</si>
  <si>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</si>
  <si>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</si>
  <si>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</si>
  <si>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</si>
  <si>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</si>
  <si>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</si>
  <si>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</si>
  <si>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</si>
  <si>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</si>
  <si>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</si>
  <si>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</si>
  <si>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</si>
  <si>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</si>
  <si>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</si>
  <si>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</si>
  <si>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</si>
  <si>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</si>
  <si>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</si>
  <si>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</si>
  <si>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</si>
  <si>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</si>
  <si>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</si>
  <si>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</si>
  <si>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</si>
  <si>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</si>
  <si>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</si>
  <si>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</si>
  <si>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</si>
  <si>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</si>
  <si>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</si>
  <si>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</si>
  <si>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</si>
  <si>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</si>
  <si>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</si>
  <si>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</si>
  <si>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</si>
  <si>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</si>
  <si>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</si>
  <si>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</si>
  <si>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</si>
  <si>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</si>
  <si>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</si>
  <si>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</si>
  <si>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</si>
  <si>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</si>
  <si>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</si>
  <si>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</si>
  <si>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r>
      <t>Quantify: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Calibri"/>
        <family val="2"/>
        <charset val="1"/>
      </rPr>
      <t>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</si>
  <si>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</si>
  <si>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</si>
  <si>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</si>
  <si>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</si>
  <si>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</si>
  <si>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</si>
  <si>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</si>
  <si>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</si>
  <si>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</si>
  <si>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</si>
  <si>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</si>
  <si>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</si>
  <si>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</si>
  <si>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</si>
  <si>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</si>
  <si>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</si>
  <si>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</si>
  <si>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</si>
  <si>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</si>
  <si>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</si>
  <si>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</si>
  <si>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</si>
  <si>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</si>
  <si>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</si>
  <si>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</si>
  <si>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</si>
  <si>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</si>
  <si>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End-repair vol calculation type</t>
  </si>
  <si>
    <t>Exact</t>
  </si>
  <si>
    <t>2 per column</t>
  </si>
  <si>
    <t>3 per column</t>
  </si>
  <si>
    <t>1 per column</t>
  </si>
  <si>
    <t>PCR prodct (µl) to add for end-repair (calculated)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</si>
  <si>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</si>
  <si>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</si>
  <si>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</si>
  <si>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</si>
  <si>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</si>
  <si>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</si>
  <si>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</si>
  <si>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</si>
  <si>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</si>
  <si>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</si>
  <si>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Improved options for vol calculations inc user input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</si>
  <si>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</si>
  <si>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</si>
  <si>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</si>
  <si>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</si>
  <si>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</si>
  <si>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</si>
  <si>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</si>
  <si>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</si>
  <si>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</si>
  <si>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</si>
  <si>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</si>
  <si>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</si>
  <si>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</si>
  <si>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</si>
  <si>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</si>
  <si>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</si>
  <si>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</si>
  <si>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</si>
  <si>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Wash buffer</t>
  </si>
  <si>
    <t>4 - DNA Clean-up</t>
  </si>
  <si>
    <t>Amplicons should be washed with LFB (if 3kb or above) or SFB (below 3kb)</t>
  </si>
  <si>
    <t>Select Buffer:</t>
  </si>
  <si>
    <t>LFB</t>
  </si>
  <si>
    <t>SFB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</si>
  <si>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</si>
  <si>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</si>
  <si>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Added SFB / LFB selection</t>
  </si>
  <si>
    <t>Person B</t>
  </si>
  <si>
    <t>Person C</t>
  </si>
  <si>
    <t>NOMADS Library Worksheet - Ligation</t>
  </si>
  <si>
    <t>Sequencing Buffer (SB)</t>
  </si>
  <si>
    <t>Loading Beads (LIB)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</si>
</sst>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19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7" xfId="0" applyNumberFormat="1" applyBorder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35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Y98" totalsRowShown="0">
  <autoFilter ref="A2:Y98" xr:uid="{00000000-0009-0000-0100-000003000000}"/>
  <tableColumns count="25">
    <tableColumn id="1" xr3:uid="{00000000-0010-0000-0000-000001000000}" name="#" dataDxfId="34"/>
    <tableColumn id="16" xr3:uid="{D11167BC-CEB0-4BCF-918C-7AFD807B17A9}" name="Column" dataDxfId="33">
      <calculatedColumnFormula>RIGHT(tbl_SeqLib[[#This Row],[Well]],LEN(tbl_SeqLib[[#This Row],[Well]])-1)</calculatedColumnFormula>
    </tableColumn>
    <tableColumn id="2" xr3:uid="{00000000-0010-0000-0000-000002000000}" name="Well" dataDxfId="32"/>
    <tableColumn id="3" xr3:uid="{00000000-0010-0000-0000-000003000000}" name="Sample ID" dataDxfId="31"/>
    <tableColumn id="4" xr3:uid="{00000000-0010-0000-0000-000004000000}" name="Extraction ID" dataDxfId="30"/>
    <tableColumn id="5" xr3:uid="{00000000-0010-0000-0000-000005000000}" name="sWGA Identifier" dataDxfId="29"/>
    <tableColumn id="6" xr3:uid="{00000000-0010-0000-0000-000006000000}" name="PCR Identifier" dataDxfId="28"/>
    <tableColumn id="7" xr3:uid="{00000000-0010-0000-0000-000007000000}" name="Qubit PCR [DNA] (ng/µl)" dataDxfId="27"/>
    <tableColumn id="8" xr3:uid="{00000000-0010-0000-0000-000008000000}" name="PCR Dilution Factor" dataDxfId="26"/>
    <tableColumn id="9" xr3:uid="{00000000-0010-0000-0000-000009000000}" name="PCR [DNA] (ng / µl)"/>
    <tableColumn id="10" xr3:uid="{00000000-0010-0000-0000-00000A000000}" name="Barcode#" dataDxfId="25"/>
    <tableColumn id="14" xr3:uid="{001B4B8A-7DCB-4BB4-B720-5DA9C2A7387A}" name="PCR prodct (µl) to add (exact)" dataDxfId="24">
      <calculatedColumnFormula>IF(LEN(tbl_SeqLib[[#This Row],[PCR '[DNA'] (ng / µl)]])=0,"",IF(endrepair_targetmass/tbl_SeqLib[[#This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vol for col" dataDxfId="23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22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21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20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9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8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7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6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5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for end-repair (calculated)" dataDxfId="14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3"/>
    <tableColumn id="12" xr3:uid="{00000000-0010-0000-0000-00000C000000}" name="NF H20 (µl)" dataDxfId="12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1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>
      <calculatedColumnFormula>IF(LEN(Library!V3)=0,"",IF(Library!W3&gt;0,Library!W3,Library!V3))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1"/>
  <sheetViews>
    <sheetView topLeftCell="A24" zoomScale="160" zoomScaleNormal="160" workbookViewId="0">
      <selection activeCell="J50" sqref="J50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87" t="s">
        <v>418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15.75" customHeight="1" x14ac:dyDescent="0.25">
      <c r="A2" s="88" t="s">
        <v>0</v>
      </c>
      <c r="B2" s="88"/>
      <c r="C2" s="89"/>
      <c r="D2" s="89"/>
      <c r="E2" s="89"/>
      <c r="F2" s="89"/>
      <c r="G2" s="90" t="s">
        <v>1</v>
      </c>
      <c r="H2" s="90"/>
      <c r="J2" s="91" t="s">
        <v>2</v>
      </c>
      <c r="K2" s="91"/>
    </row>
    <row r="3" spans="1:12" ht="15.75" customHeight="1" x14ac:dyDescent="0.25">
      <c r="A3" s="88" t="s">
        <v>3</v>
      </c>
      <c r="B3" s="88"/>
      <c r="C3" s="92"/>
      <c r="D3" s="92"/>
      <c r="E3" s="92"/>
      <c r="F3" s="92"/>
      <c r="G3" s="3" t="s">
        <v>4</v>
      </c>
      <c r="J3" s="93" t="s">
        <v>5</v>
      </c>
      <c r="K3" s="93"/>
    </row>
    <row r="4" spans="1:12" ht="15.75" customHeight="1" x14ac:dyDescent="0.25">
      <c r="A4" s="88" t="s">
        <v>6</v>
      </c>
      <c r="B4" s="88"/>
      <c r="C4" s="89"/>
      <c r="D4" s="89"/>
      <c r="E4" s="89"/>
      <c r="F4" s="89"/>
      <c r="G4" s="4" t="s">
        <v>7</v>
      </c>
      <c r="J4" s="94" t="s">
        <v>8</v>
      </c>
      <c r="K4" s="94"/>
    </row>
    <row r="5" spans="1:12" ht="15.75" customHeight="1" x14ac:dyDescent="0.25">
      <c r="A5" s="95" t="s">
        <v>9</v>
      </c>
      <c r="B5" s="95"/>
      <c r="C5" s="96" t="str">
        <f>IF(OR(ISBLANK(C3),ISBLANK(C4)),"",CONCATENATE("SL",VLOOKUP(C3,reference!H3:I9,2,FALSE()),C4))</f>
        <v/>
      </c>
      <c r="D5" s="96"/>
      <c r="E5" s="96"/>
      <c r="F5" s="96"/>
      <c r="G5" s="5" t="s">
        <v>10</v>
      </c>
      <c r="J5" s="97" t="s">
        <v>11</v>
      </c>
      <c r="K5" s="97"/>
    </row>
    <row r="6" spans="1:12" ht="15.75" customHeight="1" x14ac:dyDescent="0.25">
      <c r="A6" s="95" t="s">
        <v>12</v>
      </c>
      <c r="B6" s="95"/>
      <c r="C6" s="98" t="str">
        <f>IF(OR(ISBLANK(C2),ISBLANK(C3),ISBLANK(C4)),"",CONCATENATE(C2,"_SeqLib_",C5))</f>
        <v/>
      </c>
      <c r="D6" s="98"/>
      <c r="E6" s="98"/>
      <c r="F6" s="98"/>
      <c r="G6" s="5"/>
      <c r="J6" s="97"/>
      <c r="K6" s="97"/>
    </row>
    <row r="7" spans="1:12" ht="15.75" customHeight="1" x14ac:dyDescent="0.25">
      <c r="A7" s="99" t="s">
        <v>13</v>
      </c>
      <c r="B7" s="99"/>
      <c r="C7" s="100"/>
      <c r="D7" s="100"/>
      <c r="E7" s="100"/>
      <c r="F7" s="100"/>
      <c r="G7" s="3" t="s">
        <v>4</v>
      </c>
    </row>
    <row r="8" spans="1:12" ht="15.75" customHeight="1" x14ac:dyDescent="0.25">
      <c r="A8" s="99" t="s">
        <v>14</v>
      </c>
      <c r="B8" s="99"/>
      <c r="C8" s="100"/>
      <c r="D8" s="100"/>
      <c r="E8" s="100"/>
      <c r="F8" s="100"/>
      <c r="G8" s="3" t="s">
        <v>15</v>
      </c>
    </row>
    <row r="9" spans="1:12" ht="15.75" customHeight="1" x14ac:dyDescent="0.25">
      <c r="A9" s="101" t="s">
        <v>16</v>
      </c>
      <c r="B9" s="101"/>
      <c r="C9" s="102" t="str">
        <f>IF(OR(LEN(C7)=0, LEN(C8)=0),"",CONCATENATE(C7,"_Batch",C8))</f>
        <v/>
      </c>
      <c r="D9" s="102"/>
      <c r="E9" s="102"/>
      <c r="F9" s="102"/>
      <c r="G9" s="5" t="s">
        <v>17</v>
      </c>
    </row>
    <row r="10" spans="1:12" ht="15.75" customHeight="1" x14ac:dyDescent="0.25">
      <c r="A10" s="101" t="s">
        <v>18</v>
      </c>
      <c r="B10" s="101"/>
      <c r="C10" s="102" t="str">
        <f>IF(OR(LEN(C6)=0,LEN(exp_summary)=0),"",CONCATENATE(C6,"_",exp_summary))</f>
        <v/>
      </c>
      <c r="D10" s="102"/>
      <c r="E10" s="102"/>
      <c r="F10" s="102"/>
      <c r="G10" s="102"/>
      <c r="H10" s="102"/>
    </row>
    <row r="11" spans="1:12" ht="15.75" customHeight="1" x14ac:dyDescent="0.25">
      <c r="A11" s="88" t="s">
        <v>19</v>
      </c>
      <c r="B11" s="88"/>
      <c r="C11" s="27"/>
      <c r="D11" s="25"/>
      <c r="E11" s="25"/>
      <c r="F11" s="25"/>
      <c r="G11" s="5"/>
    </row>
    <row r="12" spans="1:12" ht="15.75" customHeight="1" x14ac:dyDescent="0.25">
      <c r="A12" s="88" t="s">
        <v>20</v>
      </c>
      <c r="B12" s="88"/>
      <c r="C12" s="103"/>
      <c r="D12" s="103"/>
      <c r="E12" s="103"/>
      <c r="F12" s="103"/>
      <c r="G12" s="103"/>
      <c r="H12" s="103"/>
      <c r="I12" s="103"/>
      <c r="J12" s="103"/>
      <c r="K12" s="103"/>
    </row>
    <row r="13" spans="1:12" x14ac:dyDescent="0.25">
      <c r="A13" s="1"/>
      <c r="B13" s="1"/>
      <c r="C13" s="103"/>
      <c r="D13" s="103"/>
      <c r="E13" s="103"/>
      <c r="F13" s="103"/>
      <c r="G13" s="103"/>
      <c r="H13" s="103"/>
      <c r="I13" s="103"/>
      <c r="J13" s="103"/>
      <c r="K13" s="103"/>
    </row>
    <row r="14" spans="1:12" x14ac:dyDescent="0.25">
      <c r="C14" s="6"/>
    </row>
    <row r="15" spans="1:12" x14ac:dyDescent="0.25">
      <c r="A15" s="7" t="s">
        <v>21</v>
      </c>
      <c r="C15" s="8"/>
      <c r="G15" s="8"/>
      <c r="I15" s="104" t="s">
        <v>22</v>
      </c>
      <c r="J15" s="104"/>
      <c r="K15" s="104"/>
    </row>
    <row r="16" spans="1:12" x14ac:dyDescent="0.25">
      <c r="A16" s="9" t="s">
        <v>340</v>
      </c>
      <c r="B16" s="9"/>
      <c r="C16" s="9"/>
      <c r="D16" s="9"/>
      <c r="E16" s="9"/>
      <c r="F16" s="28"/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25">
      <c r="A17" s="5" t="s">
        <v>23</v>
      </c>
      <c r="C17" s="2" t="s">
        <v>24</v>
      </c>
      <c r="D17" s="33">
        <v>0.2</v>
      </c>
      <c r="F17" s="6"/>
    </row>
    <row r="18" spans="1:11" s="3" customFormat="1" ht="15.75" customHeight="1" x14ac:dyDescent="0.25">
      <c r="A18" s="105" t="s">
        <v>25</v>
      </c>
      <c r="B18" s="105"/>
      <c r="C18" s="105"/>
      <c r="D18" s="106" t="s">
        <v>26</v>
      </c>
      <c r="E18" s="106"/>
      <c r="F18" s="106" t="str">
        <f>CONCATENATE("MM x",exp_rxns," (µl)")</f>
        <v>MM x (µl)</v>
      </c>
      <c r="G18" s="106"/>
      <c r="I18" s="107" t="s">
        <v>27</v>
      </c>
      <c r="J18" s="107"/>
      <c r="K18" s="11" t="s">
        <v>28</v>
      </c>
    </row>
    <row r="19" spans="1:11" s="3" customFormat="1" ht="15.75" customHeight="1" x14ac:dyDescent="0.25">
      <c r="A19" s="108" t="s">
        <v>29</v>
      </c>
      <c r="B19" s="108"/>
      <c r="C19" s="108"/>
      <c r="D19" s="109" t="s">
        <v>30</v>
      </c>
      <c r="E19" s="109"/>
      <c r="F19" s="110" t="s">
        <v>31</v>
      </c>
      <c r="G19" s="110"/>
      <c r="I19" s="111">
        <v>20</v>
      </c>
      <c r="J19" s="111"/>
      <c r="K19" s="8">
        <v>15</v>
      </c>
    </row>
    <row r="20" spans="1:11" s="3" customFormat="1" ht="18.75" customHeight="1" x14ac:dyDescent="0.25">
      <c r="A20" s="108" t="s">
        <v>32</v>
      </c>
      <c r="B20" s="108"/>
      <c r="C20" s="108"/>
      <c r="D20" s="109" t="str">
        <f>CONCATENATE(endrepair_maxvol, " - x")</f>
        <v>10 - x</v>
      </c>
      <c r="E20" s="109"/>
      <c r="F20" s="110" t="s">
        <v>31</v>
      </c>
      <c r="G20" s="110"/>
      <c r="I20" s="111">
        <v>65</v>
      </c>
      <c r="J20" s="111"/>
      <c r="K20" s="8">
        <v>15</v>
      </c>
    </row>
    <row r="21" spans="1:11" s="3" customFormat="1" ht="25.35" customHeight="1" x14ac:dyDescent="0.25">
      <c r="A21" s="108" t="s">
        <v>33</v>
      </c>
      <c r="B21" s="108"/>
      <c r="C21" s="108"/>
      <c r="D21" s="112">
        <v>1.4</v>
      </c>
      <c r="E21" s="112"/>
      <c r="F21" s="110">
        <f>SUM(D21*exp_rxns*(1+$D$17))</f>
        <v>0</v>
      </c>
      <c r="G21" s="110"/>
      <c r="I21" s="111">
        <v>4</v>
      </c>
      <c r="J21" s="111"/>
      <c r="K21" s="3" t="s">
        <v>34</v>
      </c>
    </row>
    <row r="22" spans="1:11" s="3" customFormat="1" ht="15.75" customHeight="1" x14ac:dyDescent="0.25">
      <c r="A22" s="108" t="s">
        <v>35</v>
      </c>
      <c r="B22" s="108"/>
      <c r="C22" s="108"/>
      <c r="D22" s="112">
        <v>0.6</v>
      </c>
      <c r="E22" s="112"/>
      <c r="F22" s="110">
        <f>SUM(D22*exp_rxns*(1+$D$17))</f>
        <v>0</v>
      </c>
      <c r="G22" s="110"/>
    </row>
    <row r="23" spans="1:11" s="3" customFormat="1" x14ac:dyDescent="0.25">
      <c r="A23" s="8"/>
      <c r="D23" s="113">
        <f>SUM(D21:D22)+endrepair_maxvol</f>
        <v>12</v>
      </c>
      <c r="E23" s="113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25">
      <c r="A26" s="105" t="s">
        <v>25</v>
      </c>
      <c r="B26" s="105"/>
      <c r="C26" s="105"/>
      <c r="D26" s="106" t="s">
        <v>26</v>
      </c>
      <c r="E26" s="106"/>
      <c r="F26" s="106" t="str">
        <f>CONCATENATE("MM x",exp_rxns," (µl)")</f>
        <v>MM x (µl)</v>
      </c>
      <c r="G26" s="106"/>
      <c r="I26" s="107" t="s">
        <v>27</v>
      </c>
      <c r="J26" s="107"/>
      <c r="K26" s="11" t="s">
        <v>28</v>
      </c>
    </row>
    <row r="27" spans="1:11" s="3" customFormat="1" ht="15.75" customHeight="1" x14ac:dyDescent="0.25">
      <c r="A27" s="108" t="s">
        <v>37</v>
      </c>
      <c r="B27" s="108"/>
      <c r="C27" s="108"/>
      <c r="D27" s="109">
        <v>0.5</v>
      </c>
      <c r="E27" s="109"/>
      <c r="F27" s="110" t="s">
        <v>31</v>
      </c>
      <c r="G27" s="110"/>
      <c r="I27" s="111">
        <v>20</v>
      </c>
      <c r="J27" s="111"/>
      <c r="K27" s="8">
        <v>20</v>
      </c>
    </row>
    <row r="28" spans="1:11" s="3" customFormat="1" ht="15.75" customHeight="1" x14ac:dyDescent="0.25">
      <c r="A28" s="108" t="s">
        <v>38</v>
      </c>
      <c r="B28" s="108"/>
      <c r="C28" s="108"/>
      <c r="D28" s="109">
        <v>6</v>
      </c>
      <c r="E28" s="109"/>
      <c r="F28" s="110">
        <f>SUM(D28*exp_rxns*(1+$D$25))</f>
        <v>0</v>
      </c>
      <c r="G28" s="110"/>
      <c r="I28" s="111">
        <v>65</v>
      </c>
      <c r="J28" s="111"/>
      <c r="K28" s="8">
        <v>10</v>
      </c>
    </row>
    <row r="29" spans="1:11" s="3" customFormat="1" ht="15.75" customHeight="1" x14ac:dyDescent="0.25">
      <c r="A29" s="108" t="s">
        <v>39</v>
      </c>
      <c r="B29" s="108"/>
      <c r="C29" s="108"/>
      <c r="D29" s="109">
        <v>0.2</v>
      </c>
      <c r="E29" s="109"/>
      <c r="F29" s="110">
        <f>SUM(D29*exp_rxns*(1+$D$25))</f>
        <v>0</v>
      </c>
      <c r="G29" s="110"/>
      <c r="I29" s="111">
        <v>8</v>
      </c>
      <c r="J29" s="111"/>
      <c r="K29" s="3" t="s">
        <v>34</v>
      </c>
    </row>
    <row r="30" spans="1:11" s="3" customFormat="1" x14ac:dyDescent="0.25">
      <c r="A30" s="8"/>
      <c r="D30" s="114">
        <f>SUM(D27:D29)+D23</f>
        <v>18.7</v>
      </c>
      <c r="E30" s="114"/>
      <c r="F30" s="13" t="str">
        <f>CONCATENATE("Add ",SUM(D28:D29)," µl of MM to each")</f>
        <v>Add 6.2 µl of MM to each</v>
      </c>
    </row>
    <row r="32" spans="1:11" x14ac:dyDescent="0.25">
      <c r="A32" s="7" t="s">
        <v>40</v>
      </c>
      <c r="C32" s="8"/>
    </row>
    <row r="33" spans="1:12" ht="15.75" customHeight="1" x14ac:dyDescent="0.25">
      <c r="A33" s="9" t="s">
        <v>41</v>
      </c>
      <c r="B33" s="9"/>
      <c r="C33" s="9"/>
      <c r="D33" s="9"/>
      <c r="E33" s="9"/>
      <c r="F33" s="9"/>
      <c r="G33" s="26"/>
    </row>
    <row r="34" spans="1:12" ht="30.75" customHeight="1" x14ac:dyDescent="0.25">
      <c r="A34" s="90" t="s">
        <v>42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</row>
    <row r="35" spans="1:12" ht="15.75" customHeight="1" x14ac:dyDescent="0.25">
      <c r="A35" s="9" t="s">
        <v>43</v>
      </c>
      <c r="B35" s="9"/>
      <c r="C35" s="9"/>
      <c r="D35" s="9"/>
      <c r="E35" s="9"/>
      <c r="F35" s="9"/>
      <c r="G35" s="9"/>
    </row>
    <row r="36" spans="1:12" ht="46.5" customHeight="1" x14ac:dyDescent="0.25">
      <c r="A36" s="15" t="s">
        <v>44</v>
      </c>
      <c r="B36" s="16" t="s">
        <v>45</v>
      </c>
      <c r="C36" s="16" t="s">
        <v>46</v>
      </c>
      <c r="D36" s="115" t="s">
        <v>47</v>
      </c>
      <c r="E36" s="115"/>
    </row>
    <row r="37" spans="1:12" x14ac:dyDescent="0.25">
      <c r="A37" s="17">
        <f>SUM(exp_rxns*D30)*0.4</f>
        <v>0</v>
      </c>
      <c r="B37" s="34"/>
      <c r="C37" s="34"/>
      <c r="D37" s="116">
        <f>SUM(B37*C37)</f>
        <v>0</v>
      </c>
      <c r="E37" s="116"/>
    </row>
    <row r="39" spans="1:12" x14ac:dyDescent="0.25">
      <c r="A39" s="7" t="s">
        <v>48</v>
      </c>
    </row>
    <row r="40" spans="1:12" x14ac:dyDescent="0.25">
      <c r="A40" s="5" t="s">
        <v>341</v>
      </c>
      <c r="B40" s="28"/>
      <c r="C40" s="9" t="s">
        <v>342</v>
      </c>
      <c r="F40" s="28"/>
      <c r="G40" s="5" t="str">
        <f>_xlfn.CONCAT("µl (recommend 1500 ng in ",adaptlig_dna_maxvol," µl)")</f>
        <v>µl (recommend 1500 ng in 30 µl)</v>
      </c>
    </row>
    <row r="41" spans="1:12" ht="15.75" customHeight="1" x14ac:dyDescent="0.25">
      <c r="A41" s="107" t="s">
        <v>25</v>
      </c>
      <c r="B41" s="107"/>
      <c r="C41" s="107"/>
      <c r="D41" s="117" t="s">
        <v>26</v>
      </c>
      <c r="E41" s="117"/>
      <c r="I41" s="107" t="s">
        <v>27</v>
      </c>
      <c r="J41" s="107"/>
      <c r="K41" s="11" t="s">
        <v>28</v>
      </c>
    </row>
    <row r="42" spans="1:12" ht="15.75" customHeight="1" x14ac:dyDescent="0.25">
      <c r="A42" s="108" t="s">
        <v>49</v>
      </c>
      <c r="B42" s="108"/>
      <c r="C42" s="108"/>
      <c r="D42" s="118">
        <f>IF(B37="",adaptlig_dna_maxvol,IF(SUM(adaptlig_targetmass/D37)&gt;adaptlig_dna_maxvol,adaptlig_dna_maxvol,SUM(adaptlig_targetmass/D37)))</f>
        <v>30</v>
      </c>
      <c r="E42" s="118"/>
      <c r="F42" s="5"/>
      <c r="I42" s="111" t="s">
        <v>50</v>
      </c>
      <c r="J42" s="111"/>
      <c r="K42" s="8">
        <v>10</v>
      </c>
    </row>
    <row r="43" spans="1:12" ht="15.75" customHeight="1" x14ac:dyDescent="0.25">
      <c r="A43" s="108" t="s">
        <v>32</v>
      </c>
      <c r="B43" s="108"/>
      <c r="C43" s="108"/>
      <c r="D43" s="118">
        <f>IFERROR(SUM(adaptlig_dna_maxvol-D42),"")</f>
        <v>0</v>
      </c>
      <c r="E43" s="118"/>
      <c r="F43" s="8"/>
    </row>
    <row r="44" spans="1:12" ht="15.75" customHeight="1" x14ac:dyDescent="0.25">
      <c r="A44" s="108" t="s">
        <v>51</v>
      </c>
      <c r="B44" s="108"/>
      <c r="C44" s="108"/>
      <c r="D44" s="96">
        <v>5</v>
      </c>
      <c r="E44" s="96"/>
    </row>
    <row r="45" spans="1:12" ht="15.75" customHeight="1" x14ac:dyDescent="0.25">
      <c r="A45" s="108" t="s">
        <v>406</v>
      </c>
      <c r="B45" s="108"/>
      <c r="C45" s="108"/>
      <c r="D45" s="96">
        <f>SUM(adaptlig_rxn_vol/5)</f>
        <v>0</v>
      </c>
      <c r="E45" s="96"/>
    </row>
    <row r="46" spans="1:12" ht="15.75" customHeight="1" x14ac:dyDescent="0.25">
      <c r="A46" s="108" t="s">
        <v>52</v>
      </c>
      <c r="B46" s="108"/>
      <c r="C46" s="108"/>
      <c r="D46" s="96">
        <f>SUM(adaptlig_rxn_vol/10)</f>
        <v>0</v>
      </c>
      <c r="E46" s="96"/>
    </row>
    <row r="47" spans="1:12" x14ac:dyDescent="0.25">
      <c r="D47" s="119">
        <f>SUM(D42:D46)</f>
        <v>35</v>
      </c>
      <c r="E47" s="119"/>
    </row>
    <row r="49" spans="1:12" x14ac:dyDescent="0.25">
      <c r="A49" s="7" t="s">
        <v>408</v>
      </c>
    </row>
    <row r="50" spans="1:12" x14ac:dyDescent="0.25">
      <c r="A50" s="74" t="s">
        <v>409</v>
      </c>
      <c r="I50" s="1" t="s">
        <v>410</v>
      </c>
      <c r="J50" s="47"/>
    </row>
    <row r="51" spans="1:12" ht="28.5" customHeight="1" x14ac:dyDescent="0.25">
      <c r="A51" s="120" t="s">
        <v>413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</row>
    <row r="52" spans="1:12" ht="15.75" customHeight="1" x14ac:dyDescent="0.25">
      <c r="A52" s="18" t="s">
        <v>344</v>
      </c>
      <c r="B52" s="9"/>
      <c r="C52" s="9"/>
      <c r="D52" s="9"/>
      <c r="E52" s="9"/>
      <c r="F52" s="9"/>
      <c r="G52" s="9"/>
    </row>
    <row r="53" spans="1:12" ht="32.25" customHeight="1" x14ac:dyDescent="0.25">
      <c r="A53" s="105" t="s">
        <v>44</v>
      </c>
      <c r="B53" s="105"/>
      <c r="C53" s="105" t="s">
        <v>53</v>
      </c>
      <c r="D53" s="105"/>
      <c r="E53" s="105" t="s">
        <v>46</v>
      </c>
      <c r="F53" s="105"/>
      <c r="G53" s="105" t="s">
        <v>54</v>
      </c>
      <c r="H53" s="105"/>
    </row>
    <row r="54" spans="1:12" x14ac:dyDescent="0.25">
      <c r="A54" s="121">
        <f>SUM(adaptlig_rxn_vol*0.5)</f>
        <v>0</v>
      </c>
      <c r="B54" s="121"/>
      <c r="C54" s="122"/>
      <c r="D54" s="122"/>
      <c r="E54" s="122"/>
      <c r="F54" s="122"/>
      <c r="G54" s="111">
        <f>SUM(C54*E54)</f>
        <v>0</v>
      </c>
      <c r="H54" s="111"/>
    </row>
    <row r="56" spans="1:12" x14ac:dyDescent="0.25">
      <c r="A56" s="7" t="s">
        <v>55</v>
      </c>
    </row>
    <row r="57" spans="1:12" x14ac:dyDescent="0.25">
      <c r="A57" s="5" t="s">
        <v>341</v>
      </c>
      <c r="B57" s="28"/>
      <c r="C57" s="9" t="str">
        <f>CONCATENATE("ng of library (max volume = ", flowcell_maxvol,"µl), recommend 800 ng")</f>
        <v>ng of library (max volume = 12µl), recommend 800 ng</v>
      </c>
      <c r="H57" s="18"/>
    </row>
    <row r="58" spans="1:12" ht="15.75" customHeight="1" x14ac:dyDescent="0.25">
      <c r="A58" s="107" t="s">
        <v>25</v>
      </c>
      <c r="B58" s="107"/>
      <c r="C58" s="107"/>
      <c r="D58" s="117" t="s">
        <v>26</v>
      </c>
      <c r="E58" s="117"/>
    </row>
    <row r="59" spans="1:12" ht="15.75" customHeight="1" x14ac:dyDescent="0.25">
      <c r="A59" s="115" t="s">
        <v>56</v>
      </c>
      <c r="B59" s="115"/>
      <c r="C59" s="115"/>
      <c r="D59" s="118">
        <f>IF(C54="",flowcell_maxvol,IF(SUM(flowcell_targetmass/G54)&gt;flowcell_maxvol,flowcell_maxvol,SUM(flowcell_targetmass/G54)))</f>
        <v>12</v>
      </c>
      <c r="E59" s="118"/>
    </row>
    <row r="60" spans="1:12" ht="15.75" customHeight="1" x14ac:dyDescent="0.25">
      <c r="A60" s="115" t="s">
        <v>57</v>
      </c>
      <c r="B60" s="115"/>
      <c r="C60" s="115"/>
      <c r="D60" s="118" t="str">
        <f>IFERROR((IF(SUM(12-D59)=0,"-",SUM(12-D59))),"")</f>
        <v>-</v>
      </c>
      <c r="E60" s="118"/>
    </row>
    <row r="61" spans="1:12" ht="15.75" customHeight="1" x14ac:dyDescent="0.25">
      <c r="A61" s="108" t="s">
        <v>419</v>
      </c>
      <c r="B61" s="108"/>
      <c r="C61" s="108"/>
      <c r="D61" s="123">
        <v>37.5</v>
      </c>
      <c r="E61" s="123"/>
    </row>
    <row r="62" spans="1:12" ht="15.75" customHeight="1" x14ac:dyDescent="0.25">
      <c r="A62" s="108" t="s">
        <v>420</v>
      </c>
      <c r="B62" s="108"/>
      <c r="C62" s="108"/>
      <c r="D62" s="123">
        <v>25.5</v>
      </c>
      <c r="E62" s="123"/>
      <c r="F62" s="5" t="s">
        <v>58</v>
      </c>
    </row>
    <row r="64" spans="1:12" x14ac:dyDescent="0.25">
      <c r="A64" s="7" t="s">
        <v>59</v>
      </c>
      <c r="C64" s="5"/>
    </row>
    <row r="65" spans="1:5" ht="15.75" customHeight="1" x14ac:dyDescent="0.25">
      <c r="A65" s="88" t="s">
        <v>60</v>
      </c>
      <c r="B65" s="88"/>
      <c r="C65" s="125"/>
      <c r="D65" s="125"/>
      <c r="E65" s="5" t="s">
        <v>4</v>
      </c>
    </row>
    <row r="66" spans="1:5" ht="15.75" customHeight="1" x14ac:dyDescent="0.25">
      <c r="A66" s="88" t="s">
        <v>62</v>
      </c>
      <c r="B66" s="88"/>
      <c r="C66" s="124"/>
      <c r="D66" s="124"/>
    </row>
    <row r="67" spans="1:5" ht="15.75" customHeight="1" x14ac:dyDescent="0.25">
      <c r="A67" s="88" t="s">
        <v>63</v>
      </c>
      <c r="B67" s="88"/>
      <c r="C67" s="124"/>
      <c r="D67" s="124"/>
    </row>
    <row r="68" spans="1:5" ht="15.75" customHeight="1" x14ac:dyDescent="0.25">
      <c r="A68" s="88" t="s">
        <v>64</v>
      </c>
      <c r="B68" s="88"/>
      <c r="C68" s="126" t="str">
        <f>IF(flowcell_status="New",0,"")</f>
        <v/>
      </c>
      <c r="D68" s="126"/>
      <c r="E68" s="9" t="s">
        <v>65</v>
      </c>
    </row>
    <row r="69" spans="1:5" ht="15.75" customHeight="1" x14ac:dyDescent="0.25">
      <c r="A69" s="88" t="s">
        <v>66</v>
      </c>
      <c r="B69" s="88"/>
      <c r="C69" s="125"/>
      <c r="D69" s="125"/>
      <c r="E69" s="5" t="s">
        <v>4</v>
      </c>
    </row>
    <row r="70" spans="1:5" ht="15.75" customHeight="1" x14ac:dyDescent="0.25">
      <c r="A70" s="88" t="s">
        <v>68</v>
      </c>
      <c r="B70" s="88"/>
      <c r="C70" s="124"/>
      <c r="D70" s="124"/>
      <c r="E70" s="9" t="s">
        <v>69</v>
      </c>
    </row>
    <row r="71" spans="1:5" ht="15.75" customHeight="1" x14ac:dyDescent="0.25">
      <c r="A71" s="88" t="s">
        <v>70</v>
      </c>
      <c r="B71" s="88"/>
      <c r="C71" s="124"/>
      <c r="D71" s="124"/>
      <c r="E71" s="9" t="s">
        <v>71</v>
      </c>
    </row>
  </sheetData>
  <sheetProtection selectLockedCells="1"/>
  <mergeCells count="116">
    <mergeCell ref="A70:B70"/>
    <mergeCell ref="C70:D70"/>
    <mergeCell ref="A71:B71"/>
    <mergeCell ref="C71:D71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1:L51"/>
    <mergeCell ref="A53:B53"/>
    <mergeCell ref="C53:D53"/>
    <mergeCell ref="E53:F53"/>
    <mergeCell ref="G53:H53"/>
    <mergeCell ref="A54:B54"/>
    <mergeCell ref="C54:D54"/>
    <mergeCell ref="E54:F54"/>
    <mergeCell ref="G54:H54"/>
    <mergeCell ref="A43:C43"/>
    <mergeCell ref="D43:E43"/>
    <mergeCell ref="A44:C44"/>
    <mergeCell ref="D44:E44"/>
    <mergeCell ref="A45:C45"/>
    <mergeCell ref="D45:E45"/>
    <mergeCell ref="A46:C46"/>
    <mergeCell ref="D46:E46"/>
    <mergeCell ref="D47:E47"/>
    <mergeCell ref="A34:L34"/>
    <mergeCell ref="D36:E36"/>
    <mergeCell ref="D37:E37"/>
    <mergeCell ref="A41:C41"/>
    <mergeCell ref="D41:E41"/>
    <mergeCell ref="I41:J41"/>
    <mergeCell ref="A42:C42"/>
    <mergeCell ref="D42:E42"/>
    <mergeCell ref="I42:J42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B57">
    <cfRule type="expression" dxfId="10" priority="2">
      <formula>COUNTIF(B57,"")</formula>
    </cfRule>
  </conditionalFormatting>
  <conditionalFormatting sqref="C2:C4 C7:C8 C11:C12 F16 B37:C37 B40 C54:E54 C65:C67 C69:C71">
    <cfRule type="expression" dxfId="9" priority="5">
      <formula>COUNTIF(B2,"")</formula>
    </cfRule>
  </conditionalFormatting>
  <conditionalFormatting sqref="C70">
    <cfRule type="cellIs" dxfId="7" priority="6" operator="lessThan">
      <formula>800</formula>
    </cfRule>
    <cfRule type="cellIs" dxfId="6" priority="7" operator="greaterThanOrEqual">
      <formula>800</formula>
    </cfRule>
  </conditionalFormatting>
  <conditionalFormatting sqref="D37">
    <cfRule type="cellIs" dxfId="5" priority="10" operator="lessThan">
      <formula>2</formula>
    </cfRule>
    <cfRule type="cellIs" dxfId="4" priority="11" operator="greaterThanOrEqual">
      <formula>2</formula>
    </cfRule>
  </conditionalFormatting>
  <conditionalFormatting sqref="F40 J50">
    <cfRule type="expression" dxfId="3" priority="3">
      <formula>COUNTIF(F40,"")</formula>
    </cfRule>
  </conditionalFormatting>
  <conditionalFormatting sqref="G54">
    <cfRule type="cellIs" dxfId="2" priority="8" operator="lessThan">
      <formula>2</formula>
    </cfRule>
    <cfRule type="cellIs" dxfId="1" priority="9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7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" id="{7D748971-4ED9-4DAD-A430-377FADB0435A}">
            <xm:f>COUNTIF($C$67,reference!$E$4)</xm:f>
            <x14:dxf>
              <fill>
                <patternFill>
                  <bgColor rgb="FFFFFF00"/>
                </patternFill>
              </fill>
            </x14:dxf>
          </x14:cfRule>
          <xm:sqref>C68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C67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F40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C65:D65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C69:D69</xm:sqref>
        </x14:dataValidation>
        <x14:dataValidation type="list" allowBlank="1" showInputMessage="1" showErrorMessage="1" xr:uid="{B44F2738-1645-457B-B40F-151E9447252D}">
          <x14:formula1>
            <xm:f>reference!$E$33:$E$34</xm:f>
          </x14:formula1>
          <xm:sqref>J50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Y111"/>
  <sheetViews>
    <sheetView topLeftCell="C1" zoomScale="130" zoomScaleNormal="130" workbookViewId="0">
      <selection activeCell="H3" sqref="H3:I3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21" width="11" hidden="1" customWidth="1"/>
  </cols>
  <sheetData>
    <row r="1" spans="1:25" x14ac:dyDescent="0.25">
      <c r="C1" s="47"/>
      <c r="D1" s="127" t="s">
        <v>72</v>
      </c>
      <c r="E1" s="127"/>
      <c r="F1" s="75" t="s">
        <v>73</v>
      </c>
      <c r="G1" s="128" t="s">
        <v>74</v>
      </c>
      <c r="H1" s="128"/>
      <c r="I1" s="128"/>
      <c r="J1" s="128"/>
      <c r="K1" s="129" t="s">
        <v>75</v>
      </c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</row>
    <row r="2" spans="1:25" s="15" customFormat="1" ht="81" thickBot="1" x14ac:dyDescent="0.4">
      <c r="A2" s="50" t="s">
        <v>76</v>
      </c>
      <c r="B2" s="50" t="s">
        <v>367</v>
      </c>
      <c r="C2" s="50" t="s">
        <v>77</v>
      </c>
      <c r="D2" s="76" t="s">
        <v>78</v>
      </c>
      <c r="E2" s="76" t="s">
        <v>79</v>
      </c>
      <c r="F2" s="77" t="s">
        <v>80</v>
      </c>
      <c r="G2" s="78" t="s">
        <v>81</v>
      </c>
      <c r="H2" s="78" t="s">
        <v>82</v>
      </c>
      <c r="I2" s="78" t="s">
        <v>83</v>
      </c>
      <c r="J2" s="78" t="s">
        <v>84</v>
      </c>
      <c r="K2" s="79" t="s">
        <v>85</v>
      </c>
      <c r="L2" s="79" t="s">
        <v>371</v>
      </c>
      <c r="M2" s="79" t="s">
        <v>368</v>
      </c>
      <c r="N2" s="79" t="s">
        <v>369</v>
      </c>
      <c r="O2" s="79" t="s">
        <v>370</v>
      </c>
      <c r="P2" s="79" t="s">
        <v>380</v>
      </c>
      <c r="Q2" s="79" t="s">
        <v>381</v>
      </c>
      <c r="R2" s="79" t="s">
        <v>379</v>
      </c>
      <c r="S2" s="79" t="s">
        <v>384</v>
      </c>
      <c r="T2" s="79" t="s">
        <v>385</v>
      </c>
      <c r="U2" s="79" t="s">
        <v>387</v>
      </c>
      <c r="V2" s="79" t="s">
        <v>377</v>
      </c>
      <c r="W2" s="79" t="s">
        <v>378</v>
      </c>
      <c r="X2" s="79" t="s">
        <v>86</v>
      </c>
      <c r="Y2" s="79" t="s">
        <v>87</v>
      </c>
    </row>
    <row r="3" spans="1:25" ht="15.75" customHeight="1" x14ac:dyDescent="0.25">
      <c r="A3" s="51">
        <v>1</v>
      </c>
      <c r="B3" s="52" t="str">
        <f>RIGHT(tbl_SeqLib[[#This Row],[Well]],LEN(tbl_SeqLib[[#This Row],[Well]])-1)</f>
        <v>1</v>
      </c>
      <c r="C3" s="52" t="s">
        <v>88</v>
      </c>
      <c r="D3" s="53"/>
      <c r="E3" s="53"/>
      <c r="F3" s="54"/>
      <c r="G3" s="55"/>
      <c r="H3" s="53"/>
      <c r="I3" s="53"/>
      <c r="J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7" t="s">
        <v>89</v>
      </c>
      <c r="L3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" s="58" t="str">
        <f>IF(LEN(tbl_SeqLib[[#This Row],[PCR '[DNA'] (ng / µl)]])&gt;0,ROUNDUP(_xlfn.MINIFS(tbl_SeqLib[PCR prodct (µl) to add (exact)],tbl_SeqLib[Column],tbl_SeqLib[[#This Row],[Column]]),1),"")</f>
        <v/>
      </c>
      <c r="N3" s="58" t="str">
        <f>IF(LEN(tbl_SeqLib[[#This Row],[PCR '[DNA'] (ng / µl)]])&gt;0,ROUNDDOWN(_xlfn.MAXIFS(tbl_SeqLib[PCR prodct (µl) to add (exact)],tbl_SeqLib[Column],tbl_SeqLib[[#This Row],[Column]]),1),"")</f>
        <v/>
      </c>
      <c r="O3" s="58" t="str">
        <f>IF(LEN(tbl_SeqLib[[#This Row],[PCR '[DNA'] (ng / µl)]])&gt;0,ROUNDUP(AVERAGEIFS(tbl_SeqLib[PCR prodct (µl) to add (exact)],tbl_SeqLib[Column],tbl_SeqLib[[#This Row],[Column]]),1),"")</f>
        <v/>
      </c>
      <c r="P3" s="58" t="str" cm="1">
        <f t="array" ref="P3">_xlfn.XLOOKUP(0,ABS(tbl_SeqLib[[#This Row],[Min vol for col]:[Av vol for col]]-tbl_SeqLib[[#This Row],[PCR prodct (µl) to add (exact)]]),tbl_SeqLib[[#This Row],[Min vol for col]:[Av vol for col]],"",1)</f>
        <v/>
      </c>
      <c r="Q3" s="58" t="str" cm="1">
        <f t="array" ref="Q3">_xlfn.XLOOKUP(0,ABS(tbl_SeqLib[[#This Row],[Max vol for col]:[Av vol for col]]-tbl_SeqLib[[#This Row],[PCR prodct (µl) to add (exact)]]),tbl_SeqLib[[#This Row],[Max vol for col]:[Av vol for col]],"",1)</f>
        <v/>
      </c>
      <c r="R3" s="58" t="str">
        <f>IF(LEN(tbl_SeqLib[[#This Row],[Max vol for col]])=0,"",tbl_SeqLib[[#This Row],[Max vol for col]])</f>
        <v/>
      </c>
      <c r="S3" s="58" t="str">
        <f>IF(LEN(tbl_SeqLib[[#This Row],[PCR '[DNA'] (ng / µl)]])&gt;0,AVERAGE(tbl_SeqLib[PCR prodct (µl) to add (exact)]),"")</f>
        <v/>
      </c>
      <c r="T3" s="58" t="str">
        <f>IF(LEN(tbl_SeqLib[[#This Row],[PCR '[DNA'] (ng / µl)]])&gt;0,MAX(tbl_SeqLib[PCR prodct (µl) to add (exact)]),"")</f>
        <v/>
      </c>
      <c r="U3" s="58" t="str" cm="1">
        <f t="array" ref="U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" s="59"/>
      <c r="X3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" s="60" t="str">
        <f>IF(ISBLANK(tbl_SeqLib[[#This Row],[sWGA Identifier]]),"",CONCATENATE(exp_id,"_",tbl_SeqLib[[#This Row],[Well]]))</f>
        <v/>
      </c>
    </row>
    <row r="4" spans="1:25" ht="15.75" customHeight="1" x14ac:dyDescent="0.25">
      <c r="A4" s="61">
        <v>2</v>
      </c>
      <c r="B4" s="46" t="str">
        <f>RIGHT(tbl_SeqLib[[#This Row],[Well]],LEN(tbl_SeqLib[[#This Row],[Well]])-1)</f>
        <v>1</v>
      </c>
      <c r="C4" s="46" t="s">
        <v>90</v>
      </c>
      <c r="D4" s="19"/>
      <c r="E4" s="19"/>
      <c r="F4" s="29"/>
      <c r="G4" s="30"/>
      <c r="H4" s="19"/>
      <c r="I4" s="19"/>
      <c r="J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2" t="s">
        <v>91</v>
      </c>
      <c r="L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" s="44" t="str">
        <f>IF(LEN(tbl_SeqLib[[#This Row],[PCR '[DNA'] (ng / µl)]])&gt;0,ROUNDUP(_xlfn.MINIFS(tbl_SeqLib[PCR prodct (µl) to add (exact)],tbl_SeqLib[Column],tbl_SeqLib[[#This Row],[Column]]),1),"")</f>
        <v/>
      </c>
      <c r="N4" s="44" t="str">
        <f>IF(LEN(tbl_SeqLib[[#This Row],[PCR '[DNA'] (ng / µl)]])&gt;0,ROUNDDOWN(_xlfn.MAXIFS(tbl_SeqLib[PCR prodct (µl) to add (exact)],tbl_SeqLib[Column],tbl_SeqLib[[#This Row],[Column]]),1),"")</f>
        <v/>
      </c>
      <c r="O4" s="44" t="str">
        <f>IF(LEN(tbl_SeqLib[[#This Row],[PCR '[DNA'] (ng / µl)]])&gt;0,ROUNDUP(AVERAGEIFS(tbl_SeqLib[PCR prodct (µl) to add (exact)],tbl_SeqLib[Column],tbl_SeqLib[[#This Row],[Column]]),1),"")</f>
        <v/>
      </c>
      <c r="P4" s="44" t="str" cm="1">
        <f t="array" ref="P4">_xlfn.XLOOKUP(0,ABS(tbl_SeqLib[[#This Row],[Min vol for col]:[Av vol for col]]-tbl_SeqLib[[#This Row],[PCR prodct (µl) to add (exact)]]),tbl_SeqLib[[#This Row],[Min vol for col]:[Av vol for col]],"",1)</f>
        <v/>
      </c>
      <c r="Q4" s="44" t="str" cm="1">
        <f t="array" ref="Q4">_xlfn.XLOOKUP(0,ABS(tbl_SeqLib[[#This Row],[Max vol for col]:[Av vol for col]]-tbl_SeqLib[[#This Row],[PCR prodct (µl) to add (exact)]]),tbl_SeqLib[[#This Row],[Max vol for col]:[Av vol for col]],"",1)</f>
        <v/>
      </c>
      <c r="R4" s="44" t="str">
        <f>IF(LEN(tbl_SeqLib[[#This Row],[Max vol for col]])=0,"",tbl_SeqLib[[#This Row],[Max vol for col]])</f>
        <v/>
      </c>
      <c r="S4" s="44" t="str">
        <f>IF(LEN(tbl_SeqLib[[#This Row],[PCR '[DNA'] (ng / µl)]])&gt;0,AVERAGE(tbl_SeqLib[PCR prodct (µl) to add (exact)]),"")</f>
        <v/>
      </c>
      <c r="T4" s="44" t="str">
        <f>IF(LEN(tbl_SeqLib[[#This Row],[PCR '[DNA'] (ng / µl)]])&gt;0,MAX(tbl_SeqLib[PCR prodct (µl) to add (exact)]),"")</f>
        <v/>
      </c>
      <c r="U4" s="44" t="str" cm="1">
        <f t="array" ref="U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" s="48"/>
      <c r="X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" s="62" t="str">
        <f>IF(ISBLANK(tbl_SeqLib[[#This Row],[sWGA Identifier]]),"",CONCATENATE(exp_id,"_",tbl_SeqLib[[#This Row],[Well]]))</f>
        <v/>
      </c>
    </row>
    <row r="5" spans="1:25" ht="15.75" customHeight="1" x14ac:dyDescent="0.25">
      <c r="A5" s="61">
        <v>3</v>
      </c>
      <c r="B5" s="46" t="str">
        <f>RIGHT(tbl_SeqLib[[#This Row],[Well]],LEN(tbl_SeqLib[[#This Row],[Well]])-1)</f>
        <v>1</v>
      </c>
      <c r="C5" s="46" t="s">
        <v>92</v>
      </c>
      <c r="D5" s="19"/>
      <c r="E5" s="19"/>
      <c r="F5" s="29"/>
      <c r="G5" s="30"/>
      <c r="H5" s="19"/>
      <c r="I5" s="19"/>
      <c r="J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2" t="s">
        <v>93</v>
      </c>
      <c r="L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" s="44" t="str">
        <f>IF(LEN(tbl_SeqLib[[#This Row],[PCR '[DNA'] (ng / µl)]])&gt;0,ROUNDUP(_xlfn.MINIFS(tbl_SeqLib[PCR prodct (µl) to add (exact)],tbl_SeqLib[Column],tbl_SeqLib[[#This Row],[Column]]),1),"")</f>
        <v/>
      </c>
      <c r="N5" s="44" t="str">
        <f>IF(LEN(tbl_SeqLib[[#This Row],[PCR '[DNA'] (ng / µl)]])&gt;0,ROUNDDOWN(_xlfn.MAXIFS(tbl_SeqLib[PCR prodct (µl) to add (exact)],tbl_SeqLib[Column],tbl_SeqLib[[#This Row],[Column]]),1),"")</f>
        <v/>
      </c>
      <c r="O5" s="44" t="str">
        <f>IF(LEN(tbl_SeqLib[[#This Row],[PCR '[DNA'] (ng / µl)]])&gt;0,ROUNDUP(AVERAGEIFS(tbl_SeqLib[PCR prodct (µl) to add (exact)],tbl_SeqLib[Column],tbl_SeqLib[[#This Row],[Column]]),1),"")</f>
        <v/>
      </c>
      <c r="P5" s="44" t="str" cm="1">
        <f t="array" ref="P5">_xlfn.XLOOKUP(0,ABS(tbl_SeqLib[[#This Row],[Min vol for col]:[Av vol for col]]-tbl_SeqLib[[#This Row],[PCR prodct (µl) to add (exact)]]),tbl_SeqLib[[#This Row],[Min vol for col]:[Av vol for col]],"",1)</f>
        <v/>
      </c>
      <c r="Q5" s="44" t="str" cm="1">
        <f t="array" ref="Q5">_xlfn.XLOOKUP(0,ABS(tbl_SeqLib[[#This Row],[Max vol for col]:[Av vol for col]]-tbl_SeqLib[[#This Row],[PCR prodct (µl) to add (exact)]]),tbl_SeqLib[[#This Row],[Max vol for col]:[Av vol for col]],"",1)</f>
        <v/>
      </c>
      <c r="R5" s="44" t="str">
        <f>IF(LEN(tbl_SeqLib[[#This Row],[Max vol for col]])=0,"",tbl_SeqLib[[#This Row],[Max vol for col]])</f>
        <v/>
      </c>
      <c r="S5" s="44" t="str">
        <f>IF(LEN(tbl_SeqLib[[#This Row],[PCR '[DNA'] (ng / µl)]])&gt;0,AVERAGE(tbl_SeqLib[PCR prodct (µl) to add (exact)]),"")</f>
        <v/>
      </c>
      <c r="T5" s="44" t="str">
        <f>IF(LEN(tbl_SeqLib[[#This Row],[PCR '[DNA'] (ng / µl)]])&gt;0,MAX(tbl_SeqLib[PCR prodct (µl) to add (exact)]),"")</f>
        <v/>
      </c>
      <c r="U5" s="44" t="str" cm="1">
        <f t="array" ref="U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" s="48"/>
      <c r="X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" s="62" t="str">
        <f>IF(ISBLANK(tbl_SeqLib[[#This Row],[sWGA Identifier]]),"",CONCATENATE(exp_id,"_",tbl_SeqLib[[#This Row],[Well]]))</f>
        <v/>
      </c>
    </row>
    <row r="6" spans="1:25" ht="15.75" customHeight="1" x14ac:dyDescent="0.25">
      <c r="A6" s="61">
        <v>4</v>
      </c>
      <c r="B6" s="46" t="str">
        <f>RIGHT(tbl_SeqLib[[#This Row],[Well]],LEN(tbl_SeqLib[[#This Row],[Well]])-1)</f>
        <v>1</v>
      </c>
      <c r="C6" s="46" t="s">
        <v>94</v>
      </c>
      <c r="D6" s="19"/>
      <c r="E6" s="19"/>
      <c r="F6" s="29"/>
      <c r="G6" s="30"/>
      <c r="H6" s="19"/>
      <c r="I6" s="19"/>
      <c r="J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2" t="s">
        <v>95</v>
      </c>
      <c r="L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" s="44" t="str">
        <f>IF(LEN(tbl_SeqLib[[#This Row],[PCR '[DNA'] (ng / µl)]])&gt;0,ROUNDUP(_xlfn.MINIFS(tbl_SeqLib[PCR prodct (µl) to add (exact)],tbl_SeqLib[Column],tbl_SeqLib[[#This Row],[Column]]),1),"")</f>
        <v/>
      </c>
      <c r="N6" s="44" t="str">
        <f>IF(LEN(tbl_SeqLib[[#This Row],[PCR '[DNA'] (ng / µl)]])&gt;0,ROUNDDOWN(_xlfn.MAXIFS(tbl_SeqLib[PCR prodct (µl) to add (exact)],tbl_SeqLib[Column],tbl_SeqLib[[#This Row],[Column]]),1),"")</f>
        <v/>
      </c>
      <c r="O6" s="44" t="str">
        <f>IF(LEN(tbl_SeqLib[[#This Row],[PCR '[DNA'] (ng / µl)]])&gt;0,ROUNDUP(AVERAGEIFS(tbl_SeqLib[PCR prodct (µl) to add (exact)],tbl_SeqLib[Column],tbl_SeqLib[[#This Row],[Column]]),1),"")</f>
        <v/>
      </c>
      <c r="P6" s="44" t="str" cm="1">
        <f t="array" ref="P6">_xlfn.XLOOKUP(0,ABS(tbl_SeqLib[[#This Row],[Min vol for col]:[Av vol for col]]-tbl_SeqLib[[#This Row],[PCR prodct (µl) to add (exact)]]),tbl_SeqLib[[#This Row],[Min vol for col]:[Av vol for col]],"",1)</f>
        <v/>
      </c>
      <c r="Q6" s="44" t="str" cm="1">
        <f t="array" ref="Q6">_xlfn.XLOOKUP(0,ABS(tbl_SeqLib[[#This Row],[Max vol for col]:[Av vol for col]]-tbl_SeqLib[[#This Row],[PCR prodct (µl) to add (exact)]]),tbl_SeqLib[[#This Row],[Max vol for col]:[Av vol for col]],"",1)</f>
        <v/>
      </c>
      <c r="R6" s="44" t="str">
        <f>IF(LEN(tbl_SeqLib[[#This Row],[Max vol for col]])=0,"",tbl_SeqLib[[#This Row],[Max vol for col]])</f>
        <v/>
      </c>
      <c r="S6" s="44" t="str">
        <f>IF(LEN(tbl_SeqLib[[#This Row],[PCR '[DNA'] (ng / µl)]])&gt;0,AVERAGE(tbl_SeqLib[PCR prodct (µl) to add (exact)]),"")</f>
        <v/>
      </c>
      <c r="T6" s="44" t="str">
        <f>IF(LEN(tbl_SeqLib[[#This Row],[PCR '[DNA'] (ng / µl)]])&gt;0,MAX(tbl_SeqLib[PCR prodct (µl) to add (exact)]),"")</f>
        <v/>
      </c>
      <c r="U6" s="44" t="str" cm="1">
        <f t="array" ref="U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" s="48"/>
      <c r="X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" s="62" t="str">
        <f>IF(ISBLANK(tbl_SeqLib[[#This Row],[sWGA Identifier]]),"",CONCATENATE(exp_id,"_",tbl_SeqLib[[#This Row],[Well]]))</f>
        <v/>
      </c>
    </row>
    <row r="7" spans="1:25" ht="15.75" customHeight="1" x14ac:dyDescent="0.25">
      <c r="A7" s="61">
        <v>5</v>
      </c>
      <c r="B7" s="46" t="str">
        <f>RIGHT(tbl_SeqLib[[#This Row],[Well]],LEN(tbl_SeqLib[[#This Row],[Well]])-1)</f>
        <v>1</v>
      </c>
      <c r="C7" s="46" t="s">
        <v>96</v>
      </c>
      <c r="D7" s="19"/>
      <c r="E7" s="19"/>
      <c r="F7" s="29"/>
      <c r="G7" s="30"/>
      <c r="H7" s="19"/>
      <c r="I7" s="19"/>
      <c r="J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2" t="s">
        <v>97</v>
      </c>
      <c r="L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" s="44" t="str">
        <f>IF(LEN(tbl_SeqLib[[#This Row],[PCR '[DNA'] (ng / µl)]])&gt;0,ROUNDUP(_xlfn.MINIFS(tbl_SeqLib[PCR prodct (µl) to add (exact)],tbl_SeqLib[Column],tbl_SeqLib[[#This Row],[Column]]),1),"")</f>
        <v/>
      </c>
      <c r="N7" s="44" t="str">
        <f>IF(LEN(tbl_SeqLib[[#This Row],[PCR '[DNA'] (ng / µl)]])&gt;0,ROUNDDOWN(_xlfn.MAXIFS(tbl_SeqLib[PCR prodct (µl) to add (exact)],tbl_SeqLib[Column],tbl_SeqLib[[#This Row],[Column]]),1),"")</f>
        <v/>
      </c>
      <c r="O7" s="44" t="str">
        <f>IF(LEN(tbl_SeqLib[[#This Row],[PCR '[DNA'] (ng / µl)]])&gt;0,ROUNDUP(AVERAGEIFS(tbl_SeqLib[PCR prodct (µl) to add (exact)],tbl_SeqLib[Column],tbl_SeqLib[[#This Row],[Column]]),1),"")</f>
        <v/>
      </c>
      <c r="P7" s="44" t="str" cm="1">
        <f t="array" ref="P7">_xlfn.XLOOKUP(0,ABS(tbl_SeqLib[[#This Row],[Min vol for col]:[Av vol for col]]-tbl_SeqLib[[#This Row],[PCR prodct (µl) to add (exact)]]),tbl_SeqLib[[#This Row],[Min vol for col]:[Av vol for col]],"",1)</f>
        <v/>
      </c>
      <c r="Q7" s="44" t="str" cm="1">
        <f t="array" ref="Q7">_xlfn.XLOOKUP(0,ABS(tbl_SeqLib[[#This Row],[Max vol for col]:[Av vol for col]]-tbl_SeqLib[[#This Row],[PCR prodct (µl) to add (exact)]]),tbl_SeqLib[[#This Row],[Max vol for col]:[Av vol for col]],"",1)</f>
        <v/>
      </c>
      <c r="R7" s="44" t="str">
        <f>IF(LEN(tbl_SeqLib[[#This Row],[Max vol for col]])=0,"",tbl_SeqLib[[#This Row],[Max vol for col]])</f>
        <v/>
      </c>
      <c r="S7" s="44" t="str">
        <f>IF(LEN(tbl_SeqLib[[#This Row],[PCR '[DNA'] (ng / µl)]])&gt;0,AVERAGE(tbl_SeqLib[PCR prodct (µl) to add (exact)]),"")</f>
        <v/>
      </c>
      <c r="T7" s="44" t="str">
        <f>IF(LEN(tbl_SeqLib[[#This Row],[PCR '[DNA'] (ng / µl)]])&gt;0,MAX(tbl_SeqLib[PCR prodct (µl) to add (exact)]),"")</f>
        <v/>
      </c>
      <c r="U7" s="44" t="str" cm="1">
        <f t="array" ref="U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" s="48"/>
      <c r="X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" s="62" t="str">
        <f>IF(ISBLANK(tbl_SeqLib[[#This Row],[sWGA Identifier]]),"",CONCATENATE(exp_id,"_",tbl_SeqLib[[#This Row],[Well]]))</f>
        <v/>
      </c>
    </row>
    <row r="8" spans="1:25" ht="15.75" customHeight="1" x14ac:dyDescent="0.25">
      <c r="A8" s="61">
        <v>6</v>
      </c>
      <c r="B8" s="46" t="str">
        <f>RIGHT(tbl_SeqLib[[#This Row],[Well]],LEN(tbl_SeqLib[[#This Row],[Well]])-1)</f>
        <v>1</v>
      </c>
      <c r="C8" s="46" t="s">
        <v>98</v>
      </c>
      <c r="D8" s="19"/>
      <c r="E8" s="19"/>
      <c r="F8" s="29"/>
      <c r="G8" s="30"/>
      <c r="H8" s="19"/>
      <c r="I8" s="19"/>
      <c r="J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2" t="s">
        <v>99</v>
      </c>
      <c r="L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" s="44" t="str">
        <f>IF(LEN(tbl_SeqLib[[#This Row],[PCR '[DNA'] (ng / µl)]])&gt;0,ROUNDUP(_xlfn.MINIFS(tbl_SeqLib[PCR prodct (µl) to add (exact)],tbl_SeqLib[Column],tbl_SeqLib[[#This Row],[Column]]),1),"")</f>
        <v/>
      </c>
      <c r="N8" s="44" t="str">
        <f>IF(LEN(tbl_SeqLib[[#This Row],[PCR '[DNA'] (ng / µl)]])&gt;0,ROUNDDOWN(_xlfn.MAXIFS(tbl_SeqLib[PCR prodct (µl) to add (exact)],tbl_SeqLib[Column],tbl_SeqLib[[#This Row],[Column]]),1),"")</f>
        <v/>
      </c>
      <c r="O8" s="44" t="str">
        <f>IF(LEN(tbl_SeqLib[[#This Row],[PCR '[DNA'] (ng / µl)]])&gt;0,ROUNDUP(AVERAGEIFS(tbl_SeqLib[PCR prodct (µl) to add (exact)],tbl_SeqLib[Column],tbl_SeqLib[[#This Row],[Column]]),1),"")</f>
        <v/>
      </c>
      <c r="P8" s="44" t="str" cm="1">
        <f t="array" ref="P8">_xlfn.XLOOKUP(0,ABS(tbl_SeqLib[[#This Row],[Min vol for col]:[Av vol for col]]-tbl_SeqLib[[#This Row],[PCR prodct (µl) to add (exact)]]),tbl_SeqLib[[#This Row],[Min vol for col]:[Av vol for col]],"",1)</f>
        <v/>
      </c>
      <c r="Q8" s="44" t="str" cm="1">
        <f t="array" ref="Q8">_xlfn.XLOOKUP(0,ABS(tbl_SeqLib[[#This Row],[Max vol for col]:[Av vol for col]]-tbl_SeqLib[[#This Row],[PCR prodct (µl) to add (exact)]]),tbl_SeqLib[[#This Row],[Max vol for col]:[Av vol for col]],"",1)</f>
        <v/>
      </c>
      <c r="R8" s="44" t="str">
        <f>IF(LEN(tbl_SeqLib[[#This Row],[Max vol for col]])=0,"",tbl_SeqLib[[#This Row],[Max vol for col]])</f>
        <v/>
      </c>
      <c r="S8" s="44" t="str">
        <f>IF(LEN(tbl_SeqLib[[#This Row],[PCR '[DNA'] (ng / µl)]])&gt;0,AVERAGE(tbl_SeqLib[PCR prodct (µl) to add (exact)]),"")</f>
        <v/>
      </c>
      <c r="T8" s="44" t="str">
        <f>IF(LEN(tbl_SeqLib[[#This Row],[PCR '[DNA'] (ng / µl)]])&gt;0,MAX(tbl_SeqLib[PCR prodct (µl) to add (exact)]),"")</f>
        <v/>
      </c>
      <c r="U8" s="44" t="str" cm="1">
        <f t="array" ref="U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" s="48"/>
      <c r="X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" s="62" t="str">
        <f>IF(ISBLANK(tbl_SeqLib[[#This Row],[sWGA Identifier]]),"",CONCATENATE(exp_id,"_",tbl_SeqLib[[#This Row],[Well]]))</f>
        <v/>
      </c>
    </row>
    <row r="9" spans="1:25" ht="15.75" customHeight="1" x14ac:dyDescent="0.25">
      <c r="A9" s="61">
        <v>7</v>
      </c>
      <c r="B9" s="46" t="str">
        <f>RIGHT(tbl_SeqLib[[#This Row],[Well]],LEN(tbl_SeqLib[[#This Row],[Well]])-1)</f>
        <v>1</v>
      </c>
      <c r="C9" s="46" t="s">
        <v>100</v>
      </c>
      <c r="D9" s="19"/>
      <c r="E9" s="19"/>
      <c r="F9" s="29"/>
      <c r="G9" s="30"/>
      <c r="H9" s="31"/>
      <c r="I9" s="19"/>
      <c r="J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2" t="s">
        <v>101</v>
      </c>
      <c r="L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" s="44" t="str">
        <f>IF(LEN(tbl_SeqLib[[#This Row],[PCR '[DNA'] (ng / µl)]])&gt;0,ROUNDUP(_xlfn.MINIFS(tbl_SeqLib[PCR prodct (µl) to add (exact)],tbl_SeqLib[Column],tbl_SeqLib[[#This Row],[Column]]),1),"")</f>
        <v/>
      </c>
      <c r="N9" s="44" t="str">
        <f>IF(LEN(tbl_SeqLib[[#This Row],[PCR '[DNA'] (ng / µl)]])&gt;0,ROUNDDOWN(_xlfn.MAXIFS(tbl_SeqLib[PCR prodct (µl) to add (exact)],tbl_SeqLib[Column],tbl_SeqLib[[#This Row],[Column]]),1),"")</f>
        <v/>
      </c>
      <c r="O9" s="44" t="str">
        <f>IF(LEN(tbl_SeqLib[[#This Row],[PCR '[DNA'] (ng / µl)]])&gt;0,ROUNDUP(AVERAGEIFS(tbl_SeqLib[PCR prodct (µl) to add (exact)],tbl_SeqLib[Column],tbl_SeqLib[[#This Row],[Column]]),1),"")</f>
        <v/>
      </c>
      <c r="P9" s="44" t="str" cm="1">
        <f t="array" ref="P9">_xlfn.XLOOKUP(0,ABS(tbl_SeqLib[[#This Row],[Min vol for col]:[Av vol for col]]-tbl_SeqLib[[#This Row],[PCR prodct (µl) to add (exact)]]),tbl_SeqLib[[#This Row],[Min vol for col]:[Av vol for col]],"",1)</f>
        <v/>
      </c>
      <c r="Q9" s="44" t="str" cm="1">
        <f t="array" ref="Q9">_xlfn.XLOOKUP(0,ABS(tbl_SeqLib[[#This Row],[Max vol for col]:[Av vol for col]]-tbl_SeqLib[[#This Row],[PCR prodct (µl) to add (exact)]]),tbl_SeqLib[[#This Row],[Max vol for col]:[Av vol for col]],"",1)</f>
        <v/>
      </c>
      <c r="R9" s="44" t="str">
        <f>IF(LEN(tbl_SeqLib[[#This Row],[Max vol for col]])=0,"",tbl_SeqLib[[#This Row],[Max vol for col]])</f>
        <v/>
      </c>
      <c r="S9" s="44" t="str">
        <f>IF(LEN(tbl_SeqLib[[#This Row],[PCR '[DNA'] (ng / µl)]])&gt;0,AVERAGE(tbl_SeqLib[PCR prodct (µl) to add (exact)]),"")</f>
        <v/>
      </c>
      <c r="T9" s="44" t="str">
        <f>IF(LEN(tbl_SeqLib[[#This Row],[PCR '[DNA'] (ng / µl)]])&gt;0,MAX(tbl_SeqLib[PCR prodct (µl) to add (exact)]),"")</f>
        <v/>
      </c>
      <c r="U9" s="44" t="str" cm="1">
        <f t="array" ref="U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" s="48"/>
      <c r="X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" s="62" t="str">
        <f>IF(ISBLANK(tbl_SeqLib[[#This Row],[sWGA Identifier]]),"",CONCATENATE(exp_id,"_",tbl_SeqLib[[#This Row],[Well]]))</f>
        <v/>
      </c>
    </row>
    <row r="10" spans="1:25" ht="15.75" customHeight="1" thickBot="1" x14ac:dyDescent="0.3">
      <c r="A10" s="63">
        <v>8</v>
      </c>
      <c r="B10" s="64" t="str">
        <f>RIGHT(tbl_SeqLib[[#This Row],[Well]],LEN(tbl_SeqLib[[#This Row],[Well]])-1)</f>
        <v>1</v>
      </c>
      <c r="C10" s="64" t="s">
        <v>102</v>
      </c>
      <c r="D10" s="65"/>
      <c r="E10" s="66"/>
      <c r="F10" s="67"/>
      <c r="G10" s="65"/>
      <c r="H10" s="67"/>
      <c r="I10" s="65"/>
      <c r="J1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9" t="s">
        <v>103</v>
      </c>
      <c r="L10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0" s="70" t="str">
        <f>IF(LEN(tbl_SeqLib[[#This Row],[PCR '[DNA'] (ng / µl)]])&gt;0,ROUNDUP(_xlfn.MINIFS(tbl_SeqLib[PCR prodct (µl) to add (exact)],tbl_SeqLib[Column],tbl_SeqLib[[#This Row],[Column]]),1),"")</f>
        <v/>
      </c>
      <c r="N10" s="70" t="str">
        <f>IF(LEN(tbl_SeqLib[[#This Row],[PCR '[DNA'] (ng / µl)]])&gt;0,ROUNDDOWN(_xlfn.MAXIFS(tbl_SeqLib[PCR prodct (µl) to add (exact)],tbl_SeqLib[Column],tbl_SeqLib[[#This Row],[Column]]),1),"")</f>
        <v/>
      </c>
      <c r="O10" s="70" t="str">
        <f>IF(LEN(tbl_SeqLib[[#This Row],[PCR '[DNA'] (ng / µl)]])&gt;0,ROUNDUP(AVERAGEIFS(tbl_SeqLib[PCR prodct (µl) to add (exact)],tbl_SeqLib[Column],tbl_SeqLib[[#This Row],[Column]]),1),"")</f>
        <v/>
      </c>
      <c r="P10" s="70" t="str" cm="1">
        <f t="array" ref="P10">_xlfn.XLOOKUP(0,ABS(tbl_SeqLib[[#This Row],[Min vol for col]:[Av vol for col]]-tbl_SeqLib[[#This Row],[PCR prodct (µl) to add (exact)]]),tbl_SeqLib[[#This Row],[Min vol for col]:[Av vol for col]],"",1)</f>
        <v/>
      </c>
      <c r="Q10" s="70" t="str" cm="1">
        <f t="array" ref="Q10">_xlfn.XLOOKUP(0,ABS(tbl_SeqLib[[#This Row],[Max vol for col]:[Av vol for col]]-tbl_SeqLib[[#This Row],[PCR prodct (µl) to add (exact)]]),tbl_SeqLib[[#This Row],[Max vol for col]:[Av vol for col]],"",1)</f>
        <v/>
      </c>
      <c r="R10" s="70" t="str">
        <f>IF(LEN(tbl_SeqLib[[#This Row],[Max vol for col]])=0,"",tbl_SeqLib[[#This Row],[Max vol for col]])</f>
        <v/>
      </c>
      <c r="S10" s="70" t="str">
        <f>IF(LEN(tbl_SeqLib[[#This Row],[PCR '[DNA'] (ng / µl)]])&gt;0,AVERAGE(tbl_SeqLib[PCR prodct (µl) to add (exact)]),"")</f>
        <v/>
      </c>
      <c r="T10" s="70" t="str">
        <f>IF(LEN(tbl_SeqLib[[#This Row],[PCR '[DNA'] (ng / µl)]])&gt;0,MAX(tbl_SeqLib[PCR prodct (µl) to add (exact)]),"")</f>
        <v/>
      </c>
      <c r="U10" s="70" t="str" cm="1">
        <f t="array" ref="U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0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0" s="71"/>
      <c r="X10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0" s="72" t="str">
        <f>IF(ISBLANK(tbl_SeqLib[[#This Row],[sWGA Identifier]]),"",CONCATENATE(exp_id,"_",tbl_SeqLib[[#This Row],[Well]]))</f>
        <v/>
      </c>
    </row>
    <row r="11" spans="1:25" ht="15.75" customHeight="1" x14ac:dyDescent="0.25">
      <c r="A11" s="51">
        <v>9</v>
      </c>
      <c r="B11" s="52" t="str">
        <f>RIGHT(tbl_SeqLib[[#This Row],[Well]],LEN(tbl_SeqLib[[#This Row],[Well]])-1)</f>
        <v>2</v>
      </c>
      <c r="C11" s="52" t="s">
        <v>104</v>
      </c>
      <c r="D11" s="53"/>
      <c r="E11" s="57"/>
      <c r="F11" s="53"/>
      <c r="G11" s="53"/>
      <c r="H11" s="53"/>
      <c r="I11" s="53"/>
      <c r="J1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57" t="s">
        <v>105</v>
      </c>
      <c r="L11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1" s="58" t="str">
        <f>IF(LEN(tbl_SeqLib[[#This Row],[PCR '[DNA'] (ng / µl)]])&gt;0,ROUNDUP(_xlfn.MINIFS(tbl_SeqLib[PCR prodct (µl) to add (exact)],tbl_SeqLib[Column],tbl_SeqLib[[#This Row],[Column]]),1),"")</f>
        <v/>
      </c>
      <c r="N11" s="58" t="str">
        <f>IF(LEN(tbl_SeqLib[[#This Row],[PCR '[DNA'] (ng / µl)]])&gt;0,ROUNDDOWN(_xlfn.MAXIFS(tbl_SeqLib[PCR prodct (µl) to add (exact)],tbl_SeqLib[Column],tbl_SeqLib[[#This Row],[Column]]),1),"")</f>
        <v/>
      </c>
      <c r="O11" s="58" t="str">
        <f>IF(LEN(tbl_SeqLib[[#This Row],[PCR '[DNA'] (ng / µl)]])&gt;0,ROUNDUP(AVERAGEIFS(tbl_SeqLib[PCR prodct (µl) to add (exact)],tbl_SeqLib[Column],tbl_SeqLib[[#This Row],[Column]]),1),"")</f>
        <v/>
      </c>
      <c r="P11" s="58" t="str" cm="1">
        <f t="array" ref="P11">_xlfn.XLOOKUP(0,ABS(tbl_SeqLib[[#This Row],[Min vol for col]:[Av vol for col]]-tbl_SeqLib[[#This Row],[PCR prodct (µl) to add (exact)]]),tbl_SeqLib[[#This Row],[Min vol for col]:[Av vol for col]],"",1)</f>
        <v/>
      </c>
      <c r="Q11" s="58" t="str" cm="1">
        <f t="array" ref="Q11">_xlfn.XLOOKUP(0,ABS(tbl_SeqLib[[#This Row],[Max vol for col]:[Av vol for col]]-tbl_SeqLib[[#This Row],[PCR prodct (µl) to add (exact)]]),tbl_SeqLib[[#This Row],[Max vol for col]:[Av vol for col]],"",1)</f>
        <v/>
      </c>
      <c r="R11" s="58" t="str">
        <f>IF(LEN(tbl_SeqLib[[#This Row],[Max vol for col]])=0,"",tbl_SeqLib[[#This Row],[Max vol for col]])</f>
        <v/>
      </c>
      <c r="S11" s="58" t="str">
        <f>IF(LEN(tbl_SeqLib[[#This Row],[PCR '[DNA'] (ng / µl)]])&gt;0,AVERAGE(tbl_SeqLib[PCR prodct (µl) to add (exact)]),"")</f>
        <v/>
      </c>
      <c r="T11" s="58" t="str">
        <f>IF(LEN(tbl_SeqLib[[#This Row],[PCR '[DNA'] (ng / µl)]])&gt;0,MAX(tbl_SeqLib[PCR prodct (µl) to add (exact)]),"")</f>
        <v/>
      </c>
      <c r="U11" s="58" t="str" cm="1">
        <f t="array" ref="U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1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1" s="59"/>
      <c r="X11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1" s="60" t="str">
        <f>IF(ISBLANK(tbl_SeqLib[[#This Row],[sWGA Identifier]]),"",CONCATENATE(exp_id,"_",tbl_SeqLib[[#This Row],[Well]]))</f>
        <v/>
      </c>
    </row>
    <row r="12" spans="1:25" ht="15.75" customHeight="1" x14ac:dyDescent="0.25">
      <c r="A12" s="61">
        <v>10</v>
      </c>
      <c r="B12" s="46" t="str">
        <f>RIGHT(tbl_SeqLib[[#This Row],[Well]],LEN(tbl_SeqLib[[#This Row],[Well]])-1)</f>
        <v>2</v>
      </c>
      <c r="C12" s="46" t="s">
        <v>106</v>
      </c>
      <c r="D12" s="19"/>
      <c r="E12" s="21"/>
      <c r="F12" s="31"/>
      <c r="G12" s="19"/>
      <c r="H12" s="31"/>
      <c r="I12" s="19"/>
      <c r="J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2" t="s">
        <v>107</v>
      </c>
      <c r="L1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2" s="44" t="str">
        <f>IF(LEN(tbl_SeqLib[[#This Row],[PCR '[DNA'] (ng / µl)]])&gt;0,ROUNDUP(_xlfn.MINIFS(tbl_SeqLib[PCR prodct (µl) to add (exact)],tbl_SeqLib[Column],tbl_SeqLib[[#This Row],[Column]]),1),"")</f>
        <v/>
      </c>
      <c r="N12" s="44" t="str">
        <f>IF(LEN(tbl_SeqLib[[#This Row],[PCR '[DNA'] (ng / µl)]])&gt;0,ROUNDDOWN(_xlfn.MAXIFS(tbl_SeqLib[PCR prodct (µl) to add (exact)],tbl_SeqLib[Column],tbl_SeqLib[[#This Row],[Column]]),1),"")</f>
        <v/>
      </c>
      <c r="O12" s="44" t="str">
        <f>IF(LEN(tbl_SeqLib[[#This Row],[PCR '[DNA'] (ng / µl)]])&gt;0,ROUNDUP(AVERAGEIFS(tbl_SeqLib[PCR prodct (µl) to add (exact)],tbl_SeqLib[Column],tbl_SeqLib[[#This Row],[Column]]),1),"")</f>
        <v/>
      </c>
      <c r="P12" s="44" t="str" cm="1">
        <f t="array" ref="P12">_xlfn.XLOOKUP(0,ABS(tbl_SeqLib[[#This Row],[Min vol for col]:[Av vol for col]]-tbl_SeqLib[[#This Row],[PCR prodct (µl) to add (exact)]]),tbl_SeqLib[[#This Row],[Min vol for col]:[Av vol for col]],"",1)</f>
        <v/>
      </c>
      <c r="Q12" s="44" t="str" cm="1">
        <f t="array" ref="Q12">_xlfn.XLOOKUP(0,ABS(tbl_SeqLib[[#This Row],[Max vol for col]:[Av vol for col]]-tbl_SeqLib[[#This Row],[PCR prodct (µl) to add (exact)]]),tbl_SeqLib[[#This Row],[Max vol for col]:[Av vol for col]],"",1)</f>
        <v/>
      </c>
      <c r="R12" s="44" t="str">
        <f>IF(LEN(tbl_SeqLib[[#This Row],[Max vol for col]])=0,"",tbl_SeqLib[[#This Row],[Max vol for col]])</f>
        <v/>
      </c>
      <c r="S12" s="44" t="str">
        <f>IF(LEN(tbl_SeqLib[[#This Row],[PCR '[DNA'] (ng / µl)]])&gt;0,AVERAGE(tbl_SeqLib[PCR prodct (µl) to add (exact)]),"")</f>
        <v/>
      </c>
      <c r="T12" s="44" t="str">
        <f>IF(LEN(tbl_SeqLib[[#This Row],[PCR '[DNA'] (ng / µl)]])&gt;0,MAX(tbl_SeqLib[PCR prodct (µl) to add (exact)]),"")</f>
        <v/>
      </c>
      <c r="U12" s="44" t="str" cm="1">
        <f t="array" ref="U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2" s="48"/>
      <c r="X1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2" s="62" t="str">
        <f>IF(ISBLANK(tbl_SeqLib[[#This Row],[sWGA Identifier]]),"",CONCATENATE(exp_id,"_",tbl_SeqLib[[#This Row],[Well]]))</f>
        <v/>
      </c>
    </row>
    <row r="13" spans="1:25" ht="15.75" customHeight="1" x14ac:dyDescent="0.25">
      <c r="A13" s="61">
        <v>11</v>
      </c>
      <c r="B13" s="46" t="str">
        <f>RIGHT(tbl_SeqLib[[#This Row],[Well]],LEN(tbl_SeqLib[[#This Row],[Well]])-1)</f>
        <v>2</v>
      </c>
      <c r="C13" s="46" t="s">
        <v>108</v>
      </c>
      <c r="D13" s="19"/>
      <c r="E13" s="21"/>
      <c r="F13" s="31"/>
      <c r="G13" s="19"/>
      <c r="H13" s="31"/>
      <c r="I13" s="19"/>
      <c r="J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2" t="s">
        <v>109</v>
      </c>
      <c r="L1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3" s="44" t="str">
        <f>IF(LEN(tbl_SeqLib[[#This Row],[PCR '[DNA'] (ng / µl)]])&gt;0,ROUNDUP(_xlfn.MINIFS(tbl_SeqLib[PCR prodct (µl) to add (exact)],tbl_SeqLib[Column],tbl_SeqLib[[#This Row],[Column]]),1),"")</f>
        <v/>
      </c>
      <c r="N13" s="44" t="str">
        <f>IF(LEN(tbl_SeqLib[[#This Row],[PCR '[DNA'] (ng / µl)]])&gt;0,ROUNDDOWN(_xlfn.MAXIFS(tbl_SeqLib[PCR prodct (µl) to add (exact)],tbl_SeqLib[Column],tbl_SeqLib[[#This Row],[Column]]),1),"")</f>
        <v/>
      </c>
      <c r="O13" s="44" t="str">
        <f>IF(LEN(tbl_SeqLib[[#This Row],[PCR '[DNA'] (ng / µl)]])&gt;0,ROUNDUP(AVERAGEIFS(tbl_SeqLib[PCR prodct (µl) to add (exact)],tbl_SeqLib[Column],tbl_SeqLib[[#This Row],[Column]]),1),"")</f>
        <v/>
      </c>
      <c r="P13" s="44" t="str" cm="1">
        <f t="array" ref="P13">_xlfn.XLOOKUP(0,ABS(tbl_SeqLib[[#This Row],[Min vol for col]:[Av vol for col]]-tbl_SeqLib[[#This Row],[PCR prodct (µl) to add (exact)]]),tbl_SeqLib[[#This Row],[Min vol for col]:[Av vol for col]],"",1)</f>
        <v/>
      </c>
      <c r="Q13" s="44" t="str" cm="1">
        <f t="array" ref="Q13">_xlfn.XLOOKUP(0,ABS(tbl_SeqLib[[#This Row],[Max vol for col]:[Av vol for col]]-tbl_SeqLib[[#This Row],[PCR prodct (µl) to add (exact)]]),tbl_SeqLib[[#This Row],[Max vol for col]:[Av vol for col]],"",1)</f>
        <v/>
      </c>
      <c r="R13" s="44" t="str">
        <f>IF(LEN(tbl_SeqLib[[#This Row],[Max vol for col]])=0,"",tbl_SeqLib[[#This Row],[Max vol for col]])</f>
        <v/>
      </c>
      <c r="S13" s="44" t="str">
        <f>IF(LEN(tbl_SeqLib[[#This Row],[PCR '[DNA'] (ng / µl)]])&gt;0,AVERAGE(tbl_SeqLib[PCR prodct (µl) to add (exact)]),"")</f>
        <v/>
      </c>
      <c r="T13" s="44" t="str">
        <f>IF(LEN(tbl_SeqLib[[#This Row],[PCR '[DNA'] (ng / µl)]])&gt;0,MAX(tbl_SeqLib[PCR prodct (µl) to add (exact)]),"")</f>
        <v/>
      </c>
      <c r="U13" s="44" t="str" cm="1">
        <f t="array" ref="U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3" s="48"/>
      <c r="X1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3" s="62" t="str">
        <f>IF(ISBLANK(tbl_SeqLib[[#This Row],[sWGA Identifier]]),"",CONCATENATE(exp_id,"_",tbl_SeqLib[[#This Row],[Well]]))</f>
        <v/>
      </c>
    </row>
    <row r="14" spans="1:25" ht="15.75" customHeight="1" x14ac:dyDescent="0.25">
      <c r="A14" s="61">
        <v>12</v>
      </c>
      <c r="B14" s="46" t="str">
        <f>RIGHT(tbl_SeqLib[[#This Row],[Well]],LEN(tbl_SeqLib[[#This Row],[Well]])-1)</f>
        <v>2</v>
      </c>
      <c r="C14" s="46" t="s">
        <v>110</v>
      </c>
      <c r="D14" s="19"/>
      <c r="E14" s="21"/>
      <c r="F14" s="31"/>
      <c r="G14" s="19"/>
      <c r="H14" s="31"/>
      <c r="I14" s="19"/>
      <c r="J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2" t="s">
        <v>111</v>
      </c>
      <c r="L1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4" s="44" t="str">
        <f>IF(LEN(tbl_SeqLib[[#This Row],[PCR '[DNA'] (ng / µl)]])&gt;0,ROUNDUP(_xlfn.MINIFS(tbl_SeqLib[PCR prodct (µl) to add (exact)],tbl_SeqLib[Column],tbl_SeqLib[[#This Row],[Column]]),1),"")</f>
        <v/>
      </c>
      <c r="N14" s="44" t="str">
        <f>IF(LEN(tbl_SeqLib[[#This Row],[PCR '[DNA'] (ng / µl)]])&gt;0,ROUNDDOWN(_xlfn.MAXIFS(tbl_SeqLib[PCR prodct (µl) to add (exact)],tbl_SeqLib[Column],tbl_SeqLib[[#This Row],[Column]]),1),"")</f>
        <v/>
      </c>
      <c r="O14" s="44" t="str">
        <f>IF(LEN(tbl_SeqLib[[#This Row],[PCR '[DNA'] (ng / µl)]])&gt;0,ROUNDUP(AVERAGEIFS(tbl_SeqLib[PCR prodct (µl) to add (exact)],tbl_SeqLib[Column],tbl_SeqLib[[#This Row],[Column]]),1),"")</f>
        <v/>
      </c>
      <c r="P14" s="44" t="str" cm="1">
        <f t="array" ref="P14">_xlfn.XLOOKUP(0,ABS(tbl_SeqLib[[#This Row],[Min vol for col]:[Av vol for col]]-tbl_SeqLib[[#This Row],[PCR prodct (µl) to add (exact)]]),tbl_SeqLib[[#This Row],[Min vol for col]:[Av vol for col]],"",1)</f>
        <v/>
      </c>
      <c r="Q14" s="44" t="str" cm="1">
        <f t="array" ref="Q14">_xlfn.XLOOKUP(0,ABS(tbl_SeqLib[[#This Row],[Max vol for col]:[Av vol for col]]-tbl_SeqLib[[#This Row],[PCR prodct (µl) to add (exact)]]),tbl_SeqLib[[#This Row],[Max vol for col]:[Av vol for col]],"",1)</f>
        <v/>
      </c>
      <c r="R14" s="44" t="str">
        <f>IF(LEN(tbl_SeqLib[[#This Row],[Max vol for col]])=0,"",tbl_SeqLib[[#This Row],[Max vol for col]])</f>
        <v/>
      </c>
      <c r="S14" s="44" t="str">
        <f>IF(LEN(tbl_SeqLib[[#This Row],[PCR '[DNA'] (ng / µl)]])&gt;0,AVERAGE(tbl_SeqLib[PCR prodct (µl) to add (exact)]),"")</f>
        <v/>
      </c>
      <c r="T14" s="44" t="str">
        <f>IF(LEN(tbl_SeqLib[[#This Row],[PCR '[DNA'] (ng / µl)]])&gt;0,MAX(tbl_SeqLib[PCR prodct (µl) to add (exact)]),"")</f>
        <v/>
      </c>
      <c r="U14" s="44" t="str" cm="1">
        <f t="array" ref="U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4" s="48"/>
      <c r="X1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4" s="62" t="str">
        <f>IF(ISBLANK(tbl_SeqLib[[#This Row],[sWGA Identifier]]),"",CONCATENATE(exp_id,"_",tbl_SeqLib[[#This Row],[Well]]))</f>
        <v/>
      </c>
    </row>
    <row r="15" spans="1:25" ht="15.75" customHeight="1" x14ac:dyDescent="0.25">
      <c r="A15" s="61">
        <v>13</v>
      </c>
      <c r="B15" s="46" t="str">
        <f>RIGHT(tbl_SeqLib[[#This Row],[Well]],LEN(tbl_SeqLib[[#This Row],[Well]])-1)</f>
        <v>2</v>
      </c>
      <c r="C15" s="46" t="s">
        <v>112</v>
      </c>
      <c r="D15" s="19"/>
      <c r="E15" s="21"/>
      <c r="F15" s="31"/>
      <c r="G15" s="19"/>
      <c r="H15" s="31"/>
      <c r="I15" s="19"/>
      <c r="J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2" t="s">
        <v>113</v>
      </c>
      <c r="L1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5" s="44" t="str">
        <f>IF(LEN(tbl_SeqLib[[#This Row],[PCR '[DNA'] (ng / µl)]])&gt;0,ROUNDUP(_xlfn.MINIFS(tbl_SeqLib[PCR prodct (µl) to add (exact)],tbl_SeqLib[Column],tbl_SeqLib[[#This Row],[Column]]),1),"")</f>
        <v/>
      </c>
      <c r="N15" s="44" t="str">
        <f>IF(LEN(tbl_SeqLib[[#This Row],[PCR '[DNA'] (ng / µl)]])&gt;0,ROUNDDOWN(_xlfn.MAXIFS(tbl_SeqLib[PCR prodct (µl) to add (exact)],tbl_SeqLib[Column],tbl_SeqLib[[#This Row],[Column]]),1),"")</f>
        <v/>
      </c>
      <c r="O15" s="44" t="str">
        <f>IF(LEN(tbl_SeqLib[[#This Row],[PCR '[DNA'] (ng / µl)]])&gt;0,ROUNDUP(AVERAGEIFS(tbl_SeqLib[PCR prodct (µl) to add (exact)],tbl_SeqLib[Column],tbl_SeqLib[[#This Row],[Column]]),1),"")</f>
        <v/>
      </c>
      <c r="P15" s="44" t="str" cm="1">
        <f t="array" ref="P15">_xlfn.XLOOKUP(0,ABS(tbl_SeqLib[[#This Row],[Min vol for col]:[Av vol for col]]-tbl_SeqLib[[#This Row],[PCR prodct (µl) to add (exact)]]),tbl_SeqLib[[#This Row],[Min vol for col]:[Av vol for col]],"",1)</f>
        <v/>
      </c>
      <c r="Q15" s="44" t="str" cm="1">
        <f t="array" ref="Q15">_xlfn.XLOOKUP(0,ABS(tbl_SeqLib[[#This Row],[Max vol for col]:[Av vol for col]]-tbl_SeqLib[[#This Row],[PCR prodct (µl) to add (exact)]]),tbl_SeqLib[[#This Row],[Max vol for col]:[Av vol for col]],"",1)</f>
        <v/>
      </c>
      <c r="R15" s="44" t="str">
        <f>IF(LEN(tbl_SeqLib[[#This Row],[Max vol for col]])=0,"",tbl_SeqLib[[#This Row],[Max vol for col]])</f>
        <v/>
      </c>
      <c r="S15" s="44" t="str">
        <f>IF(LEN(tbl_SeqLib[[#This Row],[PCR '[DNA'] (ng / µl)]])&gt;0,AVERAGE(tbl_SeqLib[PCR prodct (µl) to add (exact)]),"")</f>
        <v/>
      </c>
      <c r="T15" s="44" t="str">
        <f>IF(LEN(tbl_SeqLib[[#This Row],[PCR '[DNA'] (ng / µl)]])&gt;0,MAX(tbl_SeqLib[PCR prodct (µl) to add (exact)]),"")</f>
        <v/>
      </c>
      <c r="U15" s="44" t="str" cm="1">
        <f t="array" ref="U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5" s="48"/>
      <c r="X1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5" s="62" t="str">
        <f>IF(ISBLANK(tbl_SeqLib[[#This Row],[sWGA Identifier]]),"",CONCATENATE(exp_id,"_",tbl_SeqLib[[#This Row],[Well]]))</f>
        <v/>
      </c>
    </row>
    <row r="16" spans="1:25" ht="15.75" customHeight="1" x14ac:dyDescent="0.25">
      <c r="A16" s="61">
        <v>14</v>
      </c>
      <c r="B16" s="46" t="str">
        <f>RIGHT(tbl_SeqLib[[#This Row],[Well]],LEN(tbl_SeqLib[[#This Row],[Well]])-1)</f>
        <v>2</v>
      </c>
      <c r="C16" s="46" t="s">
        <v>114</v>
      </c>
      <c r="D16" s="19"/>
      <c r="E16" s="21"/>
      <c r="F16" s="31"/>
      <c r="G16" s="19"/>
      <c r="H16" s="31"/>
      <c r="I16" s="19"/>
      <c r="J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2" t="s">
        <v>115</v>
      </c>
      <c r="L1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6" s="44" t="str">
        <f>IF(LEN(tbl_SeqLib[[#This Row],[PCR '[DNA'] (ng / µl)]])&gt;0,ROUNDUP(_xlfn.MINIFS(tbl_SeqLib[PCR prodct (µl) to add (exact)],tbl_SeqLib[Column],tbl_SeqLib[[#This Row],[Column]]),1),"")</f>
        <v/>
      </c>
      <c r="N16" s="44" t="str">
        <f>IF(LEN(tbl_SeqLib[[#This Row],[PCR '[DNA'] (ng / µl)]])&gt;0,ROUNDDOWN(_xlfn.MAXIFS(tbl_SeqLib[PCR prodct (µl) to add (exact)],tbl_SeqLib[Column],tbl_SeqLib[[#This Row],[Column]]),1),"")</f>
        <v/>
      </c>
      <c r="O16" s="44" t="str">
        <f>IF(LEN(tbl_SeqLib[[#This Row],[PCR '[DNA'] (ng / µl)]])&gt;0,ROUNDUP(AVERAGEIFS(tbl_SeqLib[PCR prodct (µl) to add (exact)],tbl_SeqLib[Column],tbl_SeqLib[[#This Row],[Column]]),1),"")</f>
        <v/>
      </c>
      <c r="P16" s="44" t="str" cm="1">
        <f t="array" ref="P16">_xlfn.XLOOKUP(0,ABS(tbl_SeqLib[[#This Row],[Min vol for col]:[Av vol for col]]-tbl_SeqLib[[#This Row],[PCR prodct (µl) to add (exact)]]),tbl_SeqLib[[#This Row],[Min vol for col]:[Av vol for col]],"",1)</f>
        <v/>
      </c>
      <c r="Q16" s="44" t="str" cm="1">
        <f t="array" ref="Q16">_xlfn.XLOOKUP(0,ABS(tbl_SeqLib[[#This Row],[Max vol for col]:[Av vol for col]]-tbl_SeqLib[[#This Row],[PCR prodct (µl) to add (exact)]]),tbl_SeqLib[[#This Row],[Max vol for col]:[Av vol for col]],"",1)</f>
        <v/>
      </c>
      <c r="R16" s="44" t="str">
        <f>IF(LEN(tbl_SeqLib[[#This Row],[Max vol for col]])=0,"",tbl_SeqLib[[#This Row],[Max vol for col]])</f>
        <v/>
      </c>
      <c r="S16" s="44" t="str">
        <f>IF(LEN(tbl_SeqLib[[#This Row],[PCR '[DNA'] (ng / µl)]])&gt;0,AVERAGE(tbl_SeqLib[PCR prodct (µl) to add (exact)]),"")</f>
        <v/>
      </c>
      <c r="T16" s="44" t="str">
        <f>IF(LEN(tbl_SeqLib[[#This Row],[PCR '[DNA'] (ng / µl)]])&gt;0,MAX(tbl_SeqLib[PCR prodct (µl) to add (exact)]),"")</f>
        <v/>
      </c>
      <c r="U16" s="44" t="str" cm="1">
        <f t="array" ref="U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6" s="48"/>
      <c r="X1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6" s="62" t="str">
        <f>IF(ISBLANK(tbl_SeqLib[[#This Row],[sWGA Identifier]]),"",CONCATENATE(exp_id,"_",tbl_SeqLib[[#This Row],[Well]]))</f>
        <v/>
      </c>
    </row>
    <row r="17" spans="1:25" ht="15.75" customHeight="1" x14ac:dyDescent="0.25">
      <c r="A17" s="61">
        <v>15</v>
      </c>
      <c r="B17" s="46" t="str">
        <f>RIGHT(tbl_SeqLib[[#This Row],[Well]],LEN(tbl_SeqLib[[#This Row],[Well]])-1)</f>
        <v>2</v>
      </c>
      <c r="C17" s="46" t="s">
        <v>116</v>
      </c>
      <c r="D17" s="19"/>
      <c r="E17" s="21"/>
      <c r="F17" s="31"/>
      <c r="G17" s="19"/>
      <c r="H17" s="31"/>
      <c r="I17" s="19"/>
      <c r="J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2" t="s">
        <v>117</v>
      </c>
      <c r="L1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7" s="44" t="str">
        <f>IF(LEN(tbl_SeqLib[[#This Row],[PCR '[DNA'] (ng / µl)]])&gt;0,ROUNDUP(_xlfn.MINIFS(tbl_SeqLib[PCR prodct (µl) to add (exact)],tbl_SeqLib[Column],tbl_SeqLib[[#This Row],[Column]]),1),"")</f>
        <v/>
      </c>
      <c r="N17" s="44" t="str">
        <f>IF(LEN(tbl_SeqLib[[#This Row],[PCR '[DNA'] (ng / µl)]])&gt;0,ROUNDDOWN(_xlfn.MAXIFS(tbl_SeqLib[PCR prodct (µl) to add (exact)],tbl_SeqLib[Column],tbl_SeqLib[[#This Row],[Column]]),1),"")</f>
        <v/>
      </c>
      <c r="O17" s="44" t="str">
        <f>IF(LEN(tbl_SeqLib[[#This Row],[PCR '[DNA'] (ng / µl)]])&gt;0,ROUNDUP(AVERAGEIFS(tbl_SeqLib[PCR prodct (µl) to add (exact)],tbl_SeqLib[Column],tbl_SeqLib[[#This Row],[Column]]),1),"")</f>
        <v/>
      </c>
      <c r="P17" s="44" t="str" cm="1">
        <f t="array" ref="P17">_xlfn.XLOOKUP(0,ABS(tbl_SeqLib[[#This Row],[Min vol for col]:[Av vol for col]]-tbl_SeqLib[[#This Row],[PCR prodct (µl) to add (exact)]]),tbl_SeqLib[[#This Row],[Min vol for col]:[Av vol for col]],"",1)</f>
        <v/>
      </c>
      <c r="Q17" s="44" t="str" cm="1">
        <f t="array" ref="Q17">_xlfn.XLOOKUP(0,ABS(tbl_SeqLib[[#This Row],[Max vol for col]:[Av vol for col]]-tbl_SeqLib[[#This Row],[PCR prodct (µl) to add (exact)]]),tbl_SeqLib[[#This Row],[Max vol for col]:[Av vol for col]],"",1)</f>
        <v/>
      </c>
      <c r="R17" s="44" t="str">
        <f>IF(LEN(tbl_SeqLib[[#This Row],[Max vol for col]])=0,"",tbl_SeqLib[[#This Row],[Max vol for col]])</f>
        <v/>
      </c>
      <c r="S17" s="44" t="str">
        <f>IF(LEN(tbl_SeqLib[[#This Row],[PCR '[DNA'] (ng / µl)]])&gt;0,AVERAGE(tbl_SeqLib[PCR prodct (µl) to add (exact)]),"")</f>
        <v/>
      </c>
      <c r="T17" s="44" t="str">
        <f>IF(LEN(tbl_SeqLib[[#This Row],[PCR '[DNA'] (ng / µl)]])&gt;0,MAX(tbl_SeqLib[PCR prodct (µl) to add (exact)]),"")</f>
        <v/>
      </c>
      <c r="U17" s="44" t="str" cm="1">
        <f t="array" ref="U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7" s="48"/>
      <c r="X1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7" s="62" t="str">
        <f>IF(ISBLANK(tbl_SeqLib[[#This Row],[sWGA Identifier]]),"",CONCATENATE(exp_id,"_",tbl_SeqLib[[#This Row],[Well]]))</f>
        <v/>
      </c>
    </row>
    <row r="18" spans="1:25" ht="15.75" customHeight="1" thickBot="1" x14ac:dyDescent="0.3">
      <c r="A18" s="63">
        <v>16</v>
      </c>
      <c r="B18" s="64" t="str">
        <f>RIGHT(tbl_SeqLib[[#This Row],[Well]],LEN(tbl_SeqLib[[#This Row],[Well]])-1)</f>
        <v>2</v>
      </c>
      <c r="C18" s="64" t="s">
        <v>118</v>
      </c>
      <c r="D18" s="65"/>
      <c r="E18" s="66"/>
      <c r="F18" s="67"/>
      <c r="G18" s="65"/>
      <c r="H18" s="67"/>
      <c r="I18" s="67"/>
      <c r="J1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9" t="s">
        <v>119</v>
      </c>
      <c r="L18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8" s="70" t="str">
        <f>IF(LEN(tbl_SeqLib[[#This Row],[PCR '[DNA'] (ng / µl)]])&gt;0,ROUNDUP(_xlfn.MINIFS(tbl_SeqLib[PCR prodct (µl) to add (exact)],tbl_SeqLib[Column],tbl_SeqLib[[#This Row],[Column]]),1),"")</f>
        <v/>
      </c>
      <c r="N18" s="70" t="str">
        <f>IF(LEN(tbl_SeqLib[[#This Row],[PCR '[DNA'] (ng / µl)]])&gt;0,ROUNDDOWN(_xlfn.MAXIFS(tbl_SeqLib[PCR prodct (µl) to add (exact)],tbl_SeqLib[Column],tbl_SeqLib[[#This Row],[Column]]),1),"")</f>
        <v/>
      </c>
      <c r="O18" s="70" t="str">
        <f>IF(LEN(tbl_SeqLib[[#This Row],[PCR '[DNA'] (ng / µl)]])&gt;0,ROUNDUP(AVERAGEIFS(tbl_SeqLib[PCR prodct (µl) to add (exact)],tbl_SeqLib[Column],tbl_SeqLib[[#This Row],[Column]]),1),"")</f>
        <v/>
      </c>
      <c r="P18" s="70" t="str" cm="1">
        <f t="array" ref="P18">_xlfn.XLOOKUP(0,ABS(tbl_SeqLib[[#This Row],[Min vol for col]:[Av vol for col]]-tbl_SeqLib[[#This Row],[PCR prodct (µl) to add (exact)]]),tbl_SeqLib[[#This Row],[Min vol for col]:[Av vol for col]],"",1)</f>
        <v/>
      </c>
      <c r="Q18" s="70" t="str" cm="1">
        <f t="array" ref="Q18">_xlfn.XLOOKUP(0,ABS(tbl_SeqLib[[#This Row],[Max vol for col]:[Av vol for col]]-tbl_SeqLib[[#This Row],[PCR prodct (µl) to add (exact)]]),tbl_SeqLib[[#This Row],[Max vol for col]:[Av vol for col]],"",1)</f>
        <v/>
      </c>
      <c r="R18" s="70" t="str">
        <f>IF(LEN(tbl_SeqLib[[#This Row],[Max vol for col]])=0,"",tbl_SeqLib[[#This Row],[Max vol for col]])</f>
        <v/>
      </c>
      <c r="S18" s="70" t="str">
        <f>IF(LEN(tbl_SeqLib[[#This Row],[PCR '[DNA'] (ng / µl)]])&gt;0,AVERAGE(tbl_SeqLib[PCR prodct (µl) to add (exact)]),"")</f>
        <v/>
      </c>
      <c r="T18" s="70" t="str">
        <f>IF(LEN(tbl_SeqLib[[#This Row],[PCR '[DNA'] (ng / µl)]])&gt;0,MAX(tbl_SeqLib[PCR prodct (µl) to add (exact)]),"")</f>
        <v/>
      </c>
      <c r="U18" s="70" t="str" cm="1">
        <f t="array" ref="U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8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8" s="71"/>
      <c r="X18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8" s="72" t="str">
        <f>IF(ISBLANK(tbl_SeqLib[[#This Row],[sWGA Identifier]]),"",CONCATENATE(exp_id,"_",tbl_SeqLib[[#This Row],[Well]]))</f>
        <v/>
      </c>
    </row>
    <row r="19" spans="1:25" ht="15.75" customHeight="1" x14ac:dyDescent="0.25">
      <c r="A19" s="51">
        <v>17</v>
      </c>
      <c r="B19" s="52" t="str">
        <f>RIGHT(tbl_SeqLib[[#This Row],[Well]],LEN(tbl_SeqLib[[#This Row],[Well]])-1)</f>
        <v>3</v>
      </c>
      <c r="C19" s="52" t="s">
        <v>120</v>
      </c>
      <c r="D19" s="53"/>
      <c r="E19" s="57"/>
      <c r="F19" s="53"/>
      <c r="G19" s="53"/>
      <c r="H19" s="53"/>
      <c r="I19" s="53"/>
      <c r="J19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7" t="s">
        <v>121</v>
      </c>
      <c r="L19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9" s="58" t="str">
        <f>IF(LEN(tbl_SeqLib[[#This Row],[PCR '[DNA'] (ng / µl)]])&gt;0,ROUNDUP(_xlfn.MINIFS(tbl_SeqLib[PCR prodct (µl) to add (exact)],tbl_SeqLib[Column],tbl_SeqLib[[#This Row],[Column]]),1),"")</f>
        <v/>
      </c>
      <c r="N19" s="58" t="str">
        <f>IF(LEN(tbl_SeqLib[[#This Row],[PCR '[DNA'] (ng / µl)]])&gt;0,ROUNDDOWN(_xlfn.MAXIFS(tbl_SeqLib[PCR prodct (µl) to add (exact)],tbl_SeqLib[Column],tbl_SeqLib[[#This Row],[Column]]),1),"")</f>
        <v/>
      </c>
      <c r="O19" s="58" t="str">
        <f>IF(LEN(tbl_SeqLib[[#This Row],[PCR '[DNA'] (ng / µl)]])&gt;0,ROUNDUP(AVERAGEIFS(tbl_SeqLib[PCR prodct (µl) to add (exact)],tbl_SeqLib[Column],tbl_SeqLib[[#This Row],[Column]]),1),"")</f>
        <v/>
      </c>
      <c r="P19" s="58" t="str" cm="1">
        <f t="array" ref="P19">_xlfn.XLOOKUP(0,ABS(tbl_SeqLib[[#This Row],[Min vol for col]:[Av vol for col]]-tbl_SeqLib[[#This Row],[PCR prodct (µl) to add (exact)]]),tbl_SeqLib[[#This Row],[Min vol for col]:[Av vol for col]],"",1)</f>
        <v/>
      </c>
      <c r="Q19" s="58" t="str" cm="1">
        <f t="array" ref="Q19">_xlfn.XLOOKUP(0,ABS(tbl_SeqLib[[#This Row],[Max vol for col]:[Av vol for col]]-tbl_SeqLib[[#This Row],[PCR prodct (µl) to add (exact)]]),tbl_SeqLib[[#This Row],[Max vol for col]:[Av vol for col]],"",1)</f>
        <v/>
      </c>
      <c r="R19" s="58" t="str">
        <f>IF(LEN(tbl_SeqLib[[#This Row],[Max vol for col]])=0,"",tbl_SeqLib[[#This Row],[Max vol for col]])</f>
        <v/>
      </c>
      <c r="S19" s="58" t="str">
        <f>IF(LEN(tbl_SeqLib[[#This Row],[PCR '[DNA'] (ng / µl)]])&gt;0,AVERAGE(tbl_SeqLib[PCR prodct (µl) to add (exact)]),"")</f>
        <v/>
      </c>
      <c r="T19" s="58" t="str">
        <f>IF(LEN(tbl_SeqLib[[#This Row],[PCR '[DNA'] (ng / µl)]])&gt;0,MAX(tbl_SeqLib[PCR prodct (µl) to add (exact)]),"")</f>
        <v/>
      </c>
      <c r="U19" s="58" t="str" cm="1">
        <f t="array" ref="U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9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9" s="59"/>
      <c r="X19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9" s="60" t="str">
        <f>IF(ISBLANK(tbl_SeqLib[[#This Row],[sWGA Identifier]]),"",CONCATENATE(exp_id,"_",tbl_SeqLib[[#This Row],[Well]]))</f>
        <v/>
      </c>
    </row>
    <row r="20" spans="1:25" ht="15.75" customHeight="1" x14ac:dyDescent="0.25">
      <c r="A20" s="61">
        <v>18</v>
      </c>
      <c r="B20" s="46" t="str">
        <f>RIGHT(tbl_SeqLib[[#This Row],[Well]],LEN(tbl_SeqLib[[#This Row],[Well]])-1)</f>
        <v>3</v>
      </c>
      <c r="C20" s="46" t="s">
        <v>122</v>
      </c>
      <c r="D20" s="19"/>
      <c r="E20" s="21"/>
      <c r="F20" s="31"/>
      <c r="G20" s="19"/>
      <c r="H20" s="31"/>
      <c r="I20" s="31"/>
      <c r="J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2" t="s">
        <v>123</v>
      </c>
      <c r="L2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0" s="44" t="str">
        <f>IF(LEN(tbl_SeqLib[[#This Row],[PCR '[DNA'] (ng / µl)]])&gt;0,ROUNDUP(_xlfn.MINIFS(tbl_SeqLib[PCR prodct (µl) to add (exact)],tbl_SeqLib[Column],tbl_SeqLib[[#This Row],[Column]]),1),"")</f>
        <v/>
      </c>
      <c r="N20" s="44" t="str">
        <f>IF(LEN(tbl_SeqLib[[#This Row],[PCR '[DNA'] (ng / µl)]])&gt;0,ROUNDDOWN(_xlfn.MAXIFS(tbl_SeqLib[PCR prodct (µl) to add (exact)],tbl_SeqLib[Column],tbl_SeqLib[[#This Row],[Column]]),1),"")</f>
        <v/>
      </c>
      <c r="O20" s="44" t="str">
        <f>IF(LEN(tbl_SeqLib[[#This Row],[PCR '[DNA'] (ng / µl)]])&gt;0,ROUNDUP(AVERAGEIFS(tbl_SeqLib[PCR prodct (µl) to add (exact)],tbl_SeqLib[Column],tbl_SeqLib[[#This Row],[Column]]),1),"")</f>
        <v/>
      </c>
      <c r="P20" s="44" t="str" cm="1">
        <f t="array" ref="P20">_xlfn.XLOOKUP(0,ABS(tbl_SeqLib[[#This Row],[Min vol for col]:[Av vol for col]]-tbl_SeqLib[[#This Row],[PCR prodct (µl) to add (exact)]]),tbl_SeqLib[[#This Row],[Min vol for col]:[Av vol for col]],"",1)</f>
        <v/>
      </c>
      <c r="Q20" s="44" t="str" cm="1">
        <f t="array" ref="Q20">_xlfn.XLOOKUP(0,ABS(tbl_SeqLib[[#This Row],[Max vol for col]:[Av vol for col]]-tbl_SeqLib[[#This Row],[PCR prodct (µl) to add (exact)]]),tbl_SeqLib[[#This Row],[Max vol for col]:[Av vol for col]],"",1)</f>
        <v/>
      </c>
      <c r="R20" s="44" t="str">
        <f>IF(LEN(tbl_SeqLib[[#This Row],[Max vol for col]])=0,"",tbl_SeqLib[[#This Row],[Max vol for col]])</f>
        <v/>
      </c>
      <c r="S20" s="44" t="str">
        <f>IF(LEN(tbl_SeqLib[[#This Row],[PCR '[DNA'] (ng / µl)]])&gt;0,AVERAGE(tbl_SeqLib[PCR prodct (µl) to add (exact)]),"")</f>
        <v/>
      </c>
      <c r="T20" s="44" t="str">
        <f>IF(LEN(tbl_SeqLib[[#This Row],[PCR '[DNA'] (ng / µl)]])&gt;0,MAX(tbl_SeqLib[PCR prodct (µl) to add (exact)]),"")</f>
        <v/>
      </c>
      <c r="U20" s="44" t="str" cm="1">
        <f t="array" ref="U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0" s="48"/>
      <c r="X2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0" s="62" t="str">
        <f>IF(ISBLANK(tbl_SeqLib[[#This Row],[sWGA Identifier]]),"",CONCATENATE(exp_id,"_",tbl_SeqLib[[#This Row],[Well]]))</f>
        <v/>
      </c>
    </row>
    <row r="21" spans="1:25" ht="15.75" customHeight="1" x14ac:dyDescent="0.25">
      <c r="A21" s="61">
        <v>19</v>
      </c>
      <c r="B21" s="46" t="str">
        <f>RIGHT(tbl_SeqLib[[#This Row],[Well]],LEN(tbl_SeqLib[[#This Row],[Well]])-1)</f>
        <v>3</v>
      </c>
      <c r="C21" s="46" t="s">
        <v>124</v>
      </c>
      <c r="D21" s="19"/>
      <c r="E21" s="21"/>
      <c r="F21" s="31"/>
      <c r="G21" s="19"/>
      <c r="H21" s="31"/>
      <c r="I21" s="31"/>
      <c r="J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2" t="s">
        <v>125</v>
      </c>
      <c r="L2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1" s="44" t="str">
        <f>IF(LEN(tbl_SeqLib[[#This Row],[PCR '[DNA'] (ng / µl)]])&gt;0,ROUNDUP(_xlfn.MINIFS(tbl_SeqLib[PCR prodct (µl) to add (exact)],tbl_SeqLib[Column],tbl_SeqLib[[#This Row],[Column]]),1),"")</f>
        <v/>
      </c>
      <c r="N21" s="44" t="str">
        <f>IF(LEN(tbl_SeqLib[[#This Row],[PCR '[DNA'] (ng / µl)]])&gt;0,ROUNDDOWN(_xlfn.MAXIFS(tbl_SeqLib[PCR prodct (µl) to add (exact)],tbl_SeqLib[Column],tbl_SeqLib[[#This Row],[Column]]),1),"")</f>
        <v/>
      </c>
      <c r="O21" s="44" t="str">
        <f>IF(LEN(tbl_SeqLib[[#This Row],[PCR '[DNA'] (ng / µl)]])&gt;0,ROUNDUP(AVERAGEIFS(tbl_SeqLib[PCR prodct (µl) to add (exact)],tbl_SeqLib[Column],tbl_SeqLib[[#This Row],[Column]]),1),"")</f>
        <v/>
      </c>
      <c r="P21" s="44" t="str" cm="1">
        <f t="array" ref="P21">_xlfn.XLOOKUP(0,ABS(tbl_SeqLib[[#This Row],[Min vol for col]:[Av vol for col]]-tbl_SeqLib[[#This Row],[PCR prodct (µl) to add (exact)]]),tbl_SeqLib[[#This Row],[Min vol for col]:[Av vol for col]],"",1)</f>
        <v/>
      </c>
      <c r="Q21" s="44" t="str" cm="1">
        <f t="array" ref="Q21">_xlfn.XLOOKUP(0,ABS(tbl_SeqLib[[#This Row],[Max vol for col]:[Av vol for col]]-tbl_SeqLib[[#This Row],[PCR prodct (µl) to add (exact)]]),tbl_SeqLib[[#This Row],[Max vol for col]:[Av vol for col]],"",1)</f>
        <v/>
      </c>
      <c r="R21" s="44" t="str">
        <f>IF(LEN(tbl_SeqLib[[#This Row],[Max vol for col]])=0,"",tbl_SeqLib[[#This Row],[Max vol for col]])</f>
        <v/>
      </c>
      <c r="S21" s="44" t="str">
        <f>IF(LEN(tbl_SeqLib[[#This Row],[PCR '[DNA'] (ng / µl)]])&gt;0,AVERAGE(tbl_SeqLib[PCR prodct (µl) to add (exact)]),"")</f>
        <v/>
      </c>
      <c r="T21" s="44" t="str">
        <f>IF(LEN(tbl_SeqLib[[#This Row],[PCR '[DNA'] (ng / µl)]])&gt;0,MAX(tbl_SeqLib[PCR prodct (µl) to add (exact)]),"")</f>
        <v/>
      </c>
      <c r="U21" s="44" t="str" cm="1">
        <f t="array" ref="U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1" s="48"/>
      <c r="X2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1" s="62" t="str">
        <f>IF(ISBLANK(tbl_SeqLib[[#This Row],[sWGA Identifier]]),"",CONCATENATE(exp_id,"_",tbl_SeqLib[[#This Row],[Well]]))</f>
        <v/>
      </c>
    </row>
    <row r="22" spans="1:25" ht="15.75" customHeight="1" x14ac:dyDescent="0.25">
      <c r="A22" s="61">
        <v>20</v>
      </c>
      <c r="B22" s="46" t="str">
        <f>RIGHT(tbl_SeqLib[[#This Row],[Well]],LEN(tbl_SeqLib[[#This Row],[Well]])-1)</f>
        <v>3</v>
      </c>
      <c r="C22" s="45" t="s">
        <v>126</v>
      </c>
      <c r="D22" s="19"/>
      <c r="E22" s="21"/>
      <c r="F22" s="31"/>
      <c r="G22" s="19"/>
      <c r="H22" s="31"/>
      <c r="I22" s="31"/>
      <c r="J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2" t="s">
        <v>127</v>
      </c>
      <c r="L2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2" s="44" t="str">
        <f>IF(LEN(tbl_SeqLib[[#This Row],[PCR '[DNA'] (ng / µl)]])&gt;0,ROUNDUP(_xlfn.MINIFS(tbl_SeqLib[PCR prodct (µl) to add (exact)],tbl_SeqLib[Column],tbl_SeqLib[[#This Row],[Column]]),1),"")</f>
        <v/>
      </c>
      <c r="N22" s="44" t="str">
        <f>IF(LEN(tbl_SeqLib[[#This Row],[PCR '[DNA'] (ng / µl)]])&gt;0,ROUNDDOWN(_xlfn.MAXIFS(tbl_SeqLib[PCR prodct (µl) to add (exact)],tbl_SeqLib[Column],tbl_SeqLib[[#This Row],[Column]]),1),"")</f>
        <v/>
      </c>
      <c r="O22" s="44" t="str">
        <f>IF(LEN(tbl_SeqLib[[#This Row],[PCR '[DNA'] (ng / µl)]])&gt;0,ROUNDUP(AVERAGEIFS(tbl_SeqLib[PCR prodct (µl) to add (exact)],tbl_SeqLib[Column],tbl_SeqLib[[#This Row],[Column]]),1),"")</f>
        <v/>
      </c>
      <c r="P22" s="44" t="str" cm="1">
        <f t="array" ref="P22">_xlfn.XLOOKUP(0,ABS(tbl_SeqLib[[#This Row],[Min vol for col]:[Av vol for col]]-tbl_SeqLib[[#This Row],[PCR prodct (µl) to add (exact)]]),tbl_SeqLib[[#This Row],[Min vol for col]:[Av vol for col]],"",1)</f>
        <v/>
      </c>
      <c r="Q22" s="44" t="str" cm="1">
        <f t="array" ref="Q22">_xlfn.XLOOKUP(0,ABS(tbl_SeqLib[[#This Row],[Max vol for col]:[Av vol for col]]-tbl_SeqLib[[#This Row],[PCR prodct (µl) to add (exact)]]),tbl_SeqLib[[#This Row],[Max vol for col]:[Av vol for col]],"",1)</f>
        <v/>
      </c>
      <c r="R22" s="44" t="str">
        <f>IF(LEN(tbl_SeqLib[[#This Row],[Max vol for col]])=0,"",tbl_SeqLib[[#This Row],[Max vol for col]])</f>
        <v/>
      </c>
      <c r="S22" s="44" t="str">
        <f>IF(LEN(tbl_SeqLib[[#This Row],[PCR '[DNA'] (ng / µl)]])&gt;0,AVERAGE(tbl_SeqLib[PCR prodct (µl) to add (exact)]),"")</f>
        <v/>
      </c>
      <c r="T22" s="44" t="str">
        <f>IF(LEN(tbl_SeqLib[[#This Row],[PCR '[DNA'] (ng / µl)]])&gt;0,MAX(tbl_SeqLib[PCR prodct (µl) to add (exact)]),"")</f>
        <v/>
      </c>
      <c r="U22" s="44" t="str" cm="1">
        <f t="array" ref="U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2" s="48"/>
      <c r="X2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2" s="62" t="str">
        <f>IF(ISBLANK(tbl_SeqLib[[#This Row],[sWGA Identifier]]),"",CONCATENATE(exp_id,"_",tbl_SeqLib[[#This Row],[Well]]))</f>
        <v/>
      </c>
    </row>
    <row r="23" spans="1:25" ht="15.75" customHeight="1" x14ac:dyDescent="0.25">
      <c r="A23" s="61">
        <v>21</v>
      </c>
      <c r="B23" s="46" t="str">
        <f>RIGHT(tbl_SeqLib[[#This Row],[Well]],LEN(tbl_SeqLib[[#This Row],[Well]])-1)</f>
        <v>3</v>
      </c>
      <c r="C23" s="45" t="s">
        <v>128</v>
      </c>
      <c r="D23" s="19"/>
      <c r="E23" s="21"/>
      <c r="F23" s="31"/>
      <c r="G23" s="19"/>
      <c r="H23" s="31"/>
      <c r="I23" s="31"/>
      <c r="J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2" t="s">
        <v>129</v>
      </c>
      <c r="L2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3" s="44" t="str">
        <f>IF(LEN(tbl_SeqLib[[#This Row],[PCR '[DNA'] (ng / µl)]])&gt;0,ROUNDUP(_xlfn.MINIFS(tbl_SeqLib[PCR prodct (µl) to add (exact)],tbl_SeqLib[Column],tbl_SeqLib[[#This Row],[Column]]),1),"")</f>
        <v/>
      </c>
      <c r="N23" s="44" t="str">
        <f>IF(LEN(tbl_SeqLib[[#This Row],[PCR '[DNA'] (ng / µl)]])&gt;0,ROUNDDOWN(_xlfn.MAXIFS(tbl_SeqLib[PCR prodct (µl) to add (exact)],tbl_SeqLib[Column],tbl_SeqLib[[#This Row],[Column]]),1),"")</f>
        <v/>
      </c>
      <c r="O23" s="44" t="str">
        <f>IF(LEN(tbl_SeqLib[[#This Row],[PCR '[DNA'] (ng / µl)]])&gt;0,ROUNDUP(AVERAGEIFS(tbl_SeqLib[PCR prodct (µl) to add (exact)],tbl_SeqLib[Column],tbl_SeqLib[[#This Row],[Column]]),1),"")</f>
        <v/>
      </c>
      <c r="P23" s="44" t="str" cm="1">
        <f t="array" ref="P23">_xlfn.XLOOKUP(0,ABS(tbl_SeqLib[[#This Row],[Min vol for col]:[Av vol for col]]-tbl_SeqLib[[#This Row],[PCR prodct (µl) to add (exact)]]),tbl_SeqLib[[#This Row],[Min vol for col]:[Av vol for col]],"",1)</f>
        <v/>
      </c>
      <c r="Q23" s="44" t="str" cm="1">
        <f t="array" ref="Q23">_xlfn.XLOOKUP(0,ABS(tbl_SeqLib[[#This Row],[Max vol for col]:[Av vol for col]]-tbl_SeqLib[[#This Row],[PCR prodct (µl) to add (exact)]]),tbl_SeqLib[[#This Row],[Max vol for col]:[Av vol for col]],"",1)</f>
        <v/>
      </c>
      <c r="R23" s="44" t="str">
        <f>IF(LEN(tbl_SeqLib[[#This Row],[Max vol for col]])=0,"",tbl_SeqLib[[#This Row],[Max vol for col]])</f>
        <v/>
      </c>
      <c r="S23" s="44" t="str">
        <f>IF(LEN(tbl_SeqLib[[#This Row],[PCR '[DNA'] (ng / µl)]])&gt;0,AVERAGE(tbl_SeqLib[PCR prodct (µl) to add (exact)]),"")</f>
        <v/>
      </c>
      <c r="T23" s="44" t="str">
        <f>IF(LEN(tbl_SeqLib[[#This Row],[PCR '[DNA'] (ng / µl)]])&gt;0,MAX(tbl_SeqLib[PCR prodct (µl) to add (exact)]),"")</f>
        <v/>
      </c>
      <c r="U23" s="44" t="str" cm="1">
        <f t="array" ref="U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3" s="48"/>
      <c r="X2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3" s="62" t="str">
        <f>IF(ISBLANK(tbl_SeqLib[[#This Row],[sWGA Identifier]]),"",CONCATENATE(exp_id,"_",tbl_SeqLib[[#This Row],[Well]]))</f>
        <v/>
      </c>
    </row>
    <row r="24" spans="1:25" ht="15.75" customHeight="1" x14ac:dyDescent="0.25">
      <c r="A24" s="61">
        <v>22</v>
      </c>
      <c r="B24" s="46" t="str">
        <f>RIGHT(tbl_SeqLib[[#This Row],[Well]],LEN(tbl_SeqLib[[#This Row],[Well]])-1)</f>
        <v>3</v>
      </c>
      <c r="C24" s="45" t="s">
        <v>130</v>
      </c>
      <c r="D24" s="19"/>
      <c r="E24" s="21"/>
      <c r="F24" s="31"/>
      <c r="G24" s="19"/>
      <c r="H24" s="31"/>
      <c r="I24" s="31"/>
      <c r="J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2" t="s">
        <v>131</v>
      </c>
      <c r="L2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4" s="44" t="str">
        <f>IF(LEN(tbl_SeqLib[[#This Row],[PCR '[DNA'] (ng / µl)]])&gt;0,ROUNDUP(_xlfn.MINIFS(tbl_SeqLib[PCR prodct (µl) to add (exact)],tbl_SeqLib[Column],tbl_SeqLib[[#This Row],[Column]]),1),"")</f>
        <v/>
      </c>
      <c r="N24" s="44" t="str">
        <f>IF(LEN(tbl_SeqLib[[#This Row],[PCR '[DNA'] (ng / µl)]])&gt;0,ROUNDDOWN(_xlfn.MAXIFS(tbl_SeqLib[PCR prodct (µl) to add (exact)],tbl_SeqLib[Column],tbl_SeqLib[[#This Row],[Column]]),1),"")</f>
        <v/>
      </c>
      <c r="O24" s="44" t="str">
        <f>IF(LEN(tbl_SeqLib[[#This Row],[PCR '[DNA'] (ng / µl)]])&gt;0,ROUNDUP(AVERAGEIFS(tbl_SeqLib[PCR prodct (µl) to add (exact)],tbl_SeqLib[Column],tbl_SeqLib[[#This Row],[Column]]),1),"")</f>
        <v/>
      </c>
      <c r="P24" s="44" t="str" cm="1">
        <f t="array" ref="P24">_xlfn.XLOOKUP(0,ABS(tbl_SeqLib[[#This Row],[Min vol for col]:[Av vol for col]]-tbl_SeqLib[[#This Row],[PCR prodct (µl) to add (exact)]]),tbl_SeqLib[[#This Row],[Min vol for col]:[Av vol for col]],"",1)</f>
        <v/>
      </c>
      <c r="Q24" s="44" t="str" cm="1">
        <f t="array" ref="Q24">_xlfn.XLOOKUP(0,ABS(tbl_SeqLib[[#This Row],[Max vol for col]:[Av vol for col]]-tbl_SeqLib[[#This Row],[PCR prodct (µl) to add (exact)]]),tbl_SeqLib[[#This Row],[Max vol for col]:[Av vol for col]],"",1)</f>
        <v/>
      </c>
      <c r="R24" s="44" t="str">
        <f>IF(LEN(tbl_SeqLib[[#This Row],[Max vol for col]])=0,"",tbl_SeqLib[[#This Row],[Max vol for col]])</f>
        <v/>
      </c>
      <c r="S24" s="44" t="str">
        <f>IF(LEN(tbl_SeqLib[[#This Row],[PCR '[DNA'] (ng / µl)]])&gt;0,AVERAGE(tbl_SeqLib[PCR prodct (µl) to add (exact)]),"")</f>
        <v/>
      </c>
      <c r="T24" s="44" t="str">
        <f>IF(LEN(tbl_SeqLib[[#This Row],[PCR '[DNA'] (ng / µl)]])&gt;0,MAX(tbl_SeqLib[PCR prodct (µl) to add (exact)]),"")</f>
        <v/>
      </c>
      <c r="U24" s="44" t="str" cm="1">
        <f t="array" ref="U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4" s="48"/>
      <c r="X2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4" s="62" t="str">
        <f>IF(ISBLANK(tbl_SeqLib[[#This Row],[sWGA Identifier]]),"",CONCATENATE(exp_id,"_",tbl_SeqLib[[#This Row],[Well]]))</f>
        <v/>
      </c>
    </row>
    <row r="25" spans="1:25" ht="15.75" customHeight="1" x14ac:dyDescent="0.25">
      <c r="A25" s="61">
        <v>23</v>
      </c>
      <c r="B25" s="46" t="str">
        <f>RIGHT(tbl_SeqLib[[#This Row],[Well]],LEN(tbl_SeqLib[[#This Row],[Well]])-1)</f>
        <v>3</v>
      </c>
      <c r="C25" s="45" t="s">
        <v>132</v>
      </c>
      <c r="D25" s="19"/>
      <c r="E25" s="21"/>
      <c r="F25" s="31"/>
      <c r="G25" s="19"/>
      <c r="H25" s="31"/>
      <c r="I25" s="31"/>
      <c r="J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2" t="s">
        <v>133</v>
      </c>
      <c r="L2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5" s="44" t="str">
        <f>IF(LEN(tbl_SeqLib[[#This Row],[PCR '[DNA'] (ng / µl)]])&gt;0,ROUNDUP(_xlfn.MINIFS(tbl_SeqLib[PCR prodct (µl) to add (exact)],tbl_SeqLib[Column],tbl_SeqLib[[#This Row],[Column]]),1),"")</f>
        <v/>
      </c>
      <c r="N25" s="44" t="str">
        <f>IF(LEN(tbl_SeqLib[[#This Row],[PCR '[DNA'] (ng / µl)]])&gt;0,ROUNDDOWN(_xlfn.MAXIFS(tbl_SeqLib[PCR prodct (µl) to add (exact)],tbl_SeqLib[Column],tbl_SeqLib[[#This Row],[Column]]),1),"")</f>
        <v/>
      </c>
      <c r="O25" s="44" t="str">
        <f>IF(LEN(tbl_SeqLib[[#This Row],[PCR '[DNA'] (ng / µl)]])&gt;0,ROUNDUP(AVERAGEIFS(tbl_SeqLib[PCR prodct (µl) to add (exact)],tbl_SeqLib[Column],tbl_SeqLib[[#This Row],[Column]]),1),"")</f>
        <v/>
      </c>
      <c r="P25" s="44" t="str" cm="1">
        <f t="array" ref="P25">_xlfn.XLOOKUP(0,ABS(tbl_SeqLib[[#This Row],[Min vol for col]:[Av vol for col]]-tbl_SeqLib[[#This Row],[PCR prodct (µl) to add (exact)]]),tbl_SeqLib[[#This Row],[Min vol for col]:[Av vol for col]],"",1)</f>
        <v/>
      </c>
      <c r="Q25" s="44" t="str" cm="1">
        <f t="array" ref="Q25">_xlfn.XLOOKUP(0,ABS(tbl_SeqLib[[#This Row],[Max vol for col]:[Av vol for col]]-tbl_SeqLib[[#This Row],[PCR prodct (µl) to add (exact)]]),tbl_SeqLib[[#This Row],[Max vol for col]:[Av vol for col]],"",1)</f>
        <v/>
      </c>
      <c r="R25" s="44" t="str">
        <f>IF(LEN(tbl_SeqLib[[#This Row],[Max vol for col]])=0,"",tbl_SeqLib[[#This Row],[Max vol for col]])</f>
        <v/>
      </c>
      <c r="S25" s="44" t="str">
        <f>IF(LEN(tbl_SeqLib[[#This Row],[PCR '[DNA'] (ng / µl)]])&gt;0,AVERAGE(tbl_SeqLib[PCR prodct (µl) to add (exact)]),"")</f>
        <v/>
      </c>
      <c r="T25" s="44" t="str">
        <f>IF(LEN(tbl_SeqLib[[#This Row],[PCR '[DNA'] (ng / µl)]])&gt;0,MAX(tbl_SeqLib[PCR prodct (µl) to add (exact)]),"")</f>
        <v/>
      </c>
      <c r="U25" s="44" t="str" cm="1">
        <f t="array" ref="U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5" s="48"/>
      <c r="X2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5" s="62" t="str">
        <f>IF(ISBLANK(tbl_SeqLib[[#This Row],[sWGA Identifier]]),"",CONCATENATE(exp_id,"_",tbl_SeqLib[[#This Row],[Well]]))</f>
        <v/>
      </c>
    </row>
    <row r="26" spans="1:25" ht="15.75" customHeight="1" thickBot="1" x14ac:dyDescent="0.3">
      <c r="A26" s="63">
        <v>24</v>
      </c>
      <c r="B26" s="64" t="str">
        <f>RIGHT(tbl_SeqLib[[#This Row],[Well]],LEN(tbl_SeqLib[[#This Row],[Well]])-1)</f>
        <v>3</v>
      </c>
      <c r="C26" s="73" t="s">
        <v>134</v>
      </c>
      <c r="D26" s="65"/>
      <c r="E26" s="66"/>
      <c r="F26" s="67"/>
      <c r="G26" s="65"/>
      <c r="H26" s="67"/>
      <c r="I26" s="67"/>
      <c r="J26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9" t="s">
        <v>135</v>
      </c>
      <c r="L26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6" s="70" t="str">
        <f>IF(LEN(tbl_SeqLib[[#This Row],[PCR '[DNA'] (ng / µl)]])&gt;0,ROUNDUP(_xlfn.MINIFS(tbl_SeqLib[PCR prodct (µl) to add (exact)],tbl_SeqLib[Column],tbl_SeqLib[[#This Row],[Column]]),1),"")</f>
        <v/>
      </c>
      <c r="N26" s="70" t="str">
        <f>IF(LEN(tbl_SeqLib[[#This Row],[PCR '[DNA'] (ng / µl)]])&gt;0,ROUNDDOWN(_xlfn.MAXIFS(tbl_SeqLib[PCR prodct (µl) to add (exact)],tbl_SeqLib[Column],tbl_SeqLib[[#This Row],[Column]]),1),"")</f>
        <v/>
      </c>
      <c r="O26" s="70" t="str">
        <f>IF(LEN(tbl_SeqLib[[#This Row],[PCR '[DNA'] (ng / µl)]])&gt;0,ROUNDUP(AVERAGEIFS(tbl_SeqLib[PCR prodct (µl) to add (exact)],tbl_SeqLib[Column],tbl_SeqLib[[#This Row],[Column]]),1),"")</f>
        <v/>
      </c>
      <c r="P26" s="70" t="str" cm="1">
        <f t="array" ref="P26">_xlfn.XLOOKUP(0,ABS(tbl_SeqLib[[#This Row],[Min vol for col]:[Av vol for col]]-tbl_SeqLib[[#This Row],[PCR prodct (µl) to add (exact)]]),tbl_SeqLib[[#This Row],[Min vol for col]:[Av vol for col]],"",1)</f>
        <v/>
      </c>
      <c r="Q26" s="70" t="str" cm="1">
        <f t="array" ref="Q26">_xlfn.XLOOKUP(0,ABS(tbl_SeqLib[[#This Row],[Max vol for col]:[Av vol for col]]-tbl_SeqLib[[#This Row],[PCR prodct (µl) to add (exact)]]),tbl_SeqLib[[#This Row],[Max vol for col]:[Av vol for col]],"",1)</f>
        <v/>
      </c>
      <c r="R26" s="70" t="str">
        <f>IF(LEN(tbl_SeqLib[[#This Row],[Max vol for col]])=0,"",tbl_SeqLib[[#This Row],[Max vol for col]])</f>
        <v/>
      </c>
      <c r="S26" s="70" t="str">
        <f>IF(LEN(tbl_SeqLib[[#This Row],[PCR '[DNA'] (ng / µl)]])&gt;0,AVERAGE(tbl_SeqLib[PCR prodct (µl) to add (exact)]),"")</f>
        <v/>
      </c>
      <c r="T26" s="70" t="str">
        <f>IF(LEN(tbl_SeqLib[[#This Row],[PCR '[DNA'] (ng / µl)]])&gt;0,MAX(tbl_SeqLib[PCR prodct (µl) to add (exact)]),"")</f>
        <v/>
      </c>
      <c r="U26" s="70" t="str" cm="1">
        <f t="array" ref="U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6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6" s="71"/>
      <c r="X26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6" s="72" t="str">
        <f>IF(ISBLANK(tbl_SeqLib[[#This Row],[sWGA Identifier]]),"",CONCATENATE(exp_id,"_",tbl_SeqLib[[#This Row],[Well]]))</f>
        <v/>
      </c>
    </row>
    <row r="27" spans="1:25" ht="15.75" customHeight="1" x14ac:dyDescent="0.25">
      <c r="A27" s="51">
        <v>25</v>
      </c>
      <c r="B27" s="52" t="str">
        <f>RIGHT(tbl_SeqLib[[#This Row],[Well]],LEN(tbl_SeqLib[[#This Row],[Well]])-1)</f>
        <v>4</v>
      </c>
      <c r="C27" s="52" t="s">
        <v>136</v>
      </c>
      <c r="D27" s="53"/>
      <c r="E27" s="57"/>
      <c r="F27" s="53"/>
      <c r="G27" s="53"/>
      <c r="H27" s="53"/>
      <c r="I27" s="53"/>
      <c r="J27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7" t="s">
        <v>137</v>
      </c>
      <c r="L27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7" s="58" t="str">
        <f>IF(LEN(tbl_SeqLib[[#This Row],[PCR '[DNA'] (ng / µl)]])&gt;0,ROUNDUP(_xlfn.MINIFS(tbl_SeqLib[PCR prodct (µl) to add (exact)],tbl_SeqLib[Column],tbl_SeqLib[[#This Row],[Column]]),1),"")</f>
        <v/>
      </c>
      <c r="N27" s="58" t="str">
        <f>IF(LEN(tbl_SeqLib[[#This Row],[PCR '[DNA'] (ng / µl)]])&gt;0,ROUNDDOWN(_xlfn.MAXIFS(tbl_SeqLib[PCR prodct (µl) to add (exact)],tbl_SeqLib[Column],tbl_SeqLib[[#This Row],[Column]]),1),"")</f>
        <v/>
      </c>
      <c r="O27" s="58" t="str">
        <f>IF(LEN(tbl_SeqLib[[#This Row],[PCR '[DNA'] (ng / µl)]])&gt;0,ROUNDUP(AVERAGEIFS(tbl_SeqLib[PCR prodct (µl) to add (exact)],tbl_SeqLib[Column],tbl_SeqLib[[#This Row],[Column]]),1),"")</f>
        <v/>
      </c>
      <c r="P27" s="58" t="str" cm="1">
        <f t="array" ref="P27">_xlfn.XLOOKUP(0,ABS(tbl_SeqLib[[#This Row],[Min vol for col]:[Av vol for col]]-tbl_SeqLib[[#This Row],[PCR prodct (µl) to add (exact)]]),tbl_SeqLib[[#This Row],[Min vol for col]:[Av vol for col]],"",1)</f>
        <v/>
      </c>
      <c r="Q27" s="58" t="str" cm="1">
        <f t="array" ref="Q27">_xlfn.XLOOKUP(0,ABS(tbl_SeqLib[[#This Row],[Max vol for col]:[Av vol for col]]-tbl_SeqLib[[#This Row],[PCR prodct (µl) to add (exact)]]),tbl_SeqLib[[#This Row],[Max vol for col]:[Av vol for col]],"",1)</f>
        <v/>
      </c>
      <c r="R27" s="58" t="str">
        <f>IF(LEN(tbl_SeqLib[[#This Row],[Max vol for col]])=0,"",tbl_SeqLib[[#This Row],[Max vol for col]])</f>
        <v/>
      </c>
      <c r="S27" s="58" t="str">
        <f>IF(LEN(tbl_SeqLib[[#This Row],[PCR '[DNA'] (ng / µl)]])&gt;0,AVERAGE(tbl_SeqLib[PCR prodct (µl) to add (exact)]),"")</f>
        <v/>
      </c>
      <c r="T27" s="58" t="str">
        <f>IF(LEN(tbl_SeqLib[[#This Row],[PCR '[DNA'] (ng / µl)]])&gt;0,MAX(tbl_SeqLib[PCR prodct (µl) to add (exact)]),"")</f>
        <v/>
      </c>
      <c r="U27" s="58" t="str" cm="1">
        <f t="array" ref="U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7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7" s="59"/>
      <c r="X27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7" s="60" t="str">
        <f>IF(ISBLANK(tbl_SeqLib[[#This Row],[sWGA Identifier]]),"",CONCATENATE(exp_id,"_",tbl_SeqLib[[#This Row],[Well]]))</f>
        <v/>
      </c>
    </row>
    <row r="28" spans="1:25" ht="15.75" customHeight="1" x14ac:dyDescent="0.25">
      <c r="A28" s="61">
        <v>26</v>
      </c>
      <c r="B28" s="46" t="str">
        <f>RIGHT(tbl_SeqLib[[#This Row],[Well]],LEN(tbl_SeqLib[[#This Row],[Well]])-1)</f>
        <v>4</v>
      </c>
      <c r="C28" s="45" t="s">
        <v>138</v>
      </c>
      <c r="D28" s="19"/>
      <c r="E28" s="21"/>
      <c r="F28" s="31"/>
      <c r="G28" s="19"/>
      <c r="H28" s="31"/>
      <c r="I28" s="31"/>
      <c r="J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2" t="s">
        <v>139</v>
      </c>
      <c r="L2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8" s="44" t="str">
        <f>IF(LEN(tbl_SeqLib[[#This Row],[PCR '[DNA'] (ng / µl)]])&gt;0,ROUNDUP(_xlfn.MINIFS(tbl_SeqLib[PCR prodct (µl) to add (exact)],tbl_SeqLib[Column],tbl_SeqLib[[#This Row],[Column]]),1),"")</f>
        <v/>
      </c>
      <c r="N28" s="44" t="str">
        <f>IF(LEN(tbl_SeqLib[[#This Row],[PCR '[DNA'] (ng / µl)]])&gt;0,ROUNDDOWN(_xlfn.MAXIFS(tbl_SeqLib[PCR prodct (µl) to add (exact)],tbl_SeqLib[Column],tbl_SeqLib[[#This Row],[Column]]),1),"")</f>
        <v/>
      </c>
      <c r="O28" s="44" t="str">
        <f>IF(LEN(tbl_SeqLib[[#This Row],[PCR '[DNA'] (ng / µl)]])&gt;0,ROUNDUP(AVERAGEIFS(tbl_SeqLib[PCR prodct (µl) to add (exact)],tbl_SeqLib[Column],tbl_SeqLib[[#This Row],[Column]]),1),"")</f>
        <v/>
      </c>
      <c r="P28" s="44" t="str" cm="1">
        <f t="array" ref="P28">_xlfn.XLOOKUP(0,ABS(tbl_SeqLib[[#This Row],[Min vol for col]:[Av vol for col]]-tbl_SeqLib[[#This Row],[PCR prodct (µl) to add (exact)]]),tbl_SeqLib[[#This Row],[Min vol for col]:[Av vol for col]],"",1)</f>
        <v/>
      </c>
      <c r="Q28" s="44" t="str" cm="1">
        <f t="array" ref="Q28">_xlfn.XLOOKUP(0,ABS(tbl_SeqLib[[#This Row],[Max vol for col]:[Av vol for col]]-tbl_SeqLib[[#This Row],[PCR prodct (µl) to add (exact)]]),tbl_SeqLib[[#This Row],[Max vol for col]:[Av vol for col]],"",1)</f>
        <v/>
      </c>
      <c r="R28" s="44" t="str">
        <f>IF(LEN(tbl_SeqLib[[#This Row],[Max vol for col]])=0,"",tbl_SeqLib[[#This Row],[Max vol for col]])</f>
        <v/>
      </c>
      <c r="S28" s="44" t="str">
        <f>IF(LEN(tbl_SeqLib[[#This Row],[PCR '[DNA'] (ng / µl)]])&gt;0,AVERAGE(tbl_SeqLib[PCR prodct (µl) to add (exact)]),"")</f>
        <v/>
      </c>
      <c r="T28" s="44" t="str">
        <f>IF(LEN(tbl_SeqLib[[#This Row],[PCR '[DNA'] (ng / µl)]])&gt;0,MAX(tbl_SeqLib[PCR prodct (µl) to add (exact)]),"")</f>
        <v/>
      </c>
      <c r="U28" s="44" t="str" cm="1">
        <f t="array" ref="U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8" s="48"/>
      <c r="X2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8" s="62" t="str">
        <f>IF(ISBLANK(tbl_SeqLib[[#This Row],[sWGA Identifier]]),"",CONCATENATE(exp_id,"_",tbl_SeqLib[[#This Row],[Well]]))</f>
        <v/>
      </c>
    </row>
    <row r="29" spans="1:25" ht="15.75" customHeight="1" x14ac:dyDescent="0.25">
      <c r="A29" s="61">
        <v>27</v>
      </c>
      <c r="B29" s="46" t="str">
        <f>RIGHT(tbl_SeqLib[[#This Row],[Well]],LEN(tbl_SeqLib[[#This Row],[Well]])-1)</f>
        <v>4</v>
      </c>
      <c r="C29" s="45" t="s">
        <v>140</v>
      </c>
      <c r="D29" s="19"/>
      <c r="E29" s="21"/>
      <c r="F29" s="31"/>
      <c r="G29" s="19"/>
      <c r="H29" s="31"/>
      <c r="I29" s="31"/>
      <c r="J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2" t="s">
        <v>141</v>
      </c>
      <c r="L2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9" s="44" t="str">
        <f>IF(LEN(tbl_SeqLib[[#This Row],[PCR '[DNA'] (ng / µl)]])&gt;0,ROUNDUP(_xlfn.MINIFS(tbl_SeqLib[PCR prodct (µl) to add (exact)],tbl_SeqLib[Column],tbl_SeqLib[[#This Row],[Column]]),1),"")</f>
        <v/>
      </c>
      <c r="N29" s="44" t="str">
        <f>IF(LEN(tbl_SeqLib[[#This Row],[PCR '[DNA'] (ng / µl)]])&gt;0,ROUNDDOWN(_xlfn.MAXIFS(tbl_SeqLib[PCR prodct (µl) to add (exact)],tbl_SeqLib[Column],tbl_SeqLib[[#This Row],[Column]]),1),"")</f>
        <v/>
      </c>
      <c r="O29" s="44" t="str">
        <f>IF(LEN(tbl_SeqLib[[#This Row],[PCR '[DNA'] (ng / µl)]])&gt;0,ROUNDUP(AVERAGEIFS(tbl_SeqLib[PCR prodct (µl) to add (exact)],tbl_SeqLib[Column],tbl_SeqLib[[#This Row],[Column]]),1),"")</f>
        <v/>
      </c>
      <c r="P29" s="44" t="str" cm="1">
        <f t="array" ref="P29">_xlfn.XLOOKUP(0,ABS(tbl_SeqLib[[#This Row],[Min vol for col]:[Av vol for col]]-tbl_SeqLib[[#This Row],[PCR prodct (µl) to add (exact)]]),tbl_SeqLib[[#This Row],[Min vol for col]:[Av vol for col]],"",1)</f>
        <v/>
      </c>
      <c r="Q29" s="44" t="str" cm="1">
        <f t="array" ref="Q29">_xlfn.XLOOKUP(0,ABS(tbl_SeqLib[[#This Row],[Max vol for col]:[Av vol for col]]-tbl_SeqLib[[#This Row],[PCR prodct (µl) to add (exact)]]),tbl_SeqLib[[#This Row],[Max vol for col]:[Av vol for col]],"",1)</f>
        <v/>
      </c>
      <c r="R29" s="44" t="str">
        <f>IF(LEN(tbl_SeqLib[[#This Row],[Max vol for col]])=0,"",tbl_SeqLib[[#This Row],[Max vol for col]])</f>
        <v/>
      </c>
      <c r="S29" s="44" t="str">
        <f>IF(LEN(tbl_SeqLib[[#This Row],[PCR '[DNA'] (ng / µl)]])&gt;0,AVERAGE(tbl_SeqLib[PCR prodct (µl) to add (exact)]),"")</f>
        <v/>
      </c>
      <c r="T29" s="44" t="str">
        <f>IF(LEN(tbl_SeqLib[[#This Row],[PCR '[DNA'] (ng / µl)]])&gt;0,MAX(tbl_SeqLib[PCR prodct (µl) to add (exact)]),"")</f>
        <v/>
      </c>
      <c r="U29" s="44" t="str" cm="1">
        <f t="array" ref="U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9" s="48"/>
      <c r="X2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9" s="62" t="str">
        <f>IF(ISBLANK(tbl_SeqLib[[#This Row],[sWGA Identifier]]),"",CONCATENATE(exp_id,"_",tbl_SeqLib[[#This Row],[Well]]))</f>
        <v/>
      </c>
    </row>
    <row r="30" spans="1:25" ht="15.75" customHeight="1" x14ac:dyDescent="0.25">
      <c r="A30" s="61">
        <v>28</v>
      </c>
      <c r="B30" s="46" t="str">
        <f>RIGHT(tbl_SeqLib[[#This Row],[Well]],LEN(tbl_SeqLib[[#This Row],[Well]])-1)</f>
        <v>4</v>
      </c>
      <c r="C30" s="45" t="s">
        <v>142</v>
      </c>
      <c r="D30" s="19"/>
      <c r="E30" s="21"/>
      <c r="F30" s="31"/>
      <c r="G30" s="19"/>
      <c r="H30" s="31"/>
      <c r="I30" s="31"/>
      <c r="J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2" t="s">
        <v>143</v>
      </c>
      <c r="L3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0" s="44" t="str">
        <f>IF(LEN(tbl_SeqLib[[#This Row],[PCR '[DNA'] (ng / µl)]])&gt;0,ROUNDUP(_xlfn.MINIFS(tbl_SeqLib[PCR prodct (µl) to add (exact)],tbl_SeqLib[Column],tbl_SeqLib[[#This Row],[Column]]),1),"")</f>
        <v/>
      </c>
      <c r="N30" s="44" t="str">
        <f>IF(LEN(tbl_SeqLib[[#This Row],[PCR '[DNA'] (ng / µl)]])&gt;0,ROUNDDOWN(_xlfn.MAXIFS(tbl_SeqLib[PCR prodct (µl) to add (exact)],tbl_SeqLib[Column],tbl_SeqLib[[#This Row],[Column]]),1),"")</f>
        <v/>
      </c>
      <c r="O30" s="44" t="str">
        <f>IF(LEN(tbl_SeqLib[[#This Row],[PCR '[DNA'] (ng / µl)]])&gt;0,ROUNDUP(AVERAGEIFS(tbl_SeqLib[PCR prodct (µl) to add (exact)],tbl_SeqLib[Column],tbl_SeqLib[[#This Row],[Column]]),1),"")</f>
        <v/>
      </c>
      <c r="P30" s="44" t="str" cm="1">
        <f t="array" ref="P30">_xlfn.XLOOKUP(0,ABS(tbl_SeqLib[[#This Row],[Min vol for col]:[Av vol for col]]-tbl_SeqLib[[#This Row],[PCR prodct (µl) to add (exact)]]),tbl_SeqLib[[#This Row],[Min vol for col]:[Av vol for col]],"",1)</f>
        <v/>
      </c>
      <c r="Q30" s="44" t="str" cm="1">
        <f t="array" ref="Q30">_xlfn.XLOOKUP(0,ABS(tbl_SeqLib[[#This Row],[Max vol for col]:[Av vol for col]]-tbl_SeqLib[[#This Row],[PCR prodct (µl) to add (exact)]]),tbl_SeqLib[[#This Row],[Max vol for col]:[Av vol for col]],"",1)</f>
        <v/>
      </c>
      <c r="R30" s="44" t="str">
        <f>IF(LEN(tbl_SeqLib[[#This Row],[Max vol for col]])=0,"",tbl_SeqLib[[#This Row],[Max vol for col]])</f>
        <v/>
      </c>
      <c r="S30" s="44" t="str">
        <f>IF(LEN(tbl_SeqLib[[#This Row],[PCR '[DNA'] (ng / µl)]])&gt;0,AVERAGE(tbl_SeqLib[PCR prodct (µl) to add (exact)]),"")</f>
        <v/>
      </c>
      <c r="T30" s="44" t="str">
        <f>IF(LEN(tbl_SeqLib[[#This Row],[PCR '[DNA'] (ng / µl)]])&gt;0,MAX(tbl_SeqLib[PCR prodct (µl) to add (exact)]),"")</f>
        <v/>
      </c>
      <c r="U30" s="44" t="str" cm="1">
        <f t="array" ref="U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0" s="48"/>
      <c r="X3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0" s="62" t="str">
        <f>IF(ISBLANK(tbl_SeqLib[[#This Row],[sWGA Identifier]]),"",CONCATENATE(exp_id,"_",tbl_SeqLib[[#This Row],[Well]]))</f>
        <v/>
      </c>
    </row>
    <row r="31" spans="1:25" ht="15.75" customHeight="1" x14ac:dyDescent="0.25">
      <c r="A31" s="61">
        <v>29</v>
      </c>
      <c r="B31" s="46" t="str">
        <f>RIGHT(tbl_SeqLib[[#This Row],[Well]],LEN(tbl_SeqLib[[#This Row],[Well]])-1)</f>
        <v>4</v>
      </c>
      <c r="C31" s="45" t="s">
        <v>144</v>
      </c>
      <c r="D31" s="19"/>
      <c r="E31" s="21"/>
      <c r="F31" s="31"/>
      <c r="G31" s="19"/>
      <c r="H31" s="31"/>
      <c r="I31" s="31"/>
      <c r="J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2" t="s">
        <v>145</v>
      </c>
      <c r="L3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1" s="44" t="str">
        <f>IF(LEN(tbl_SeqLib[[#This Row],[PCR '[DNA'] (ng / µl)]])&gt;0,ROUNDUP(_xlfn.MINIFS(tbl_SeqLib[PCR prodct (µl) to add (exact)],tbl_SeqLib[Column],tbl_SeqLib[[#This Row],[Column]]),1),"")</f>
        <v/>
      </c>
      <c r="N31" s="44" t="str">
        <f>IF(LEN(tbl_SeqLib[[#This Row],[PCR '[DNA'] (ng / µl)]])&gt;0,ROUNDDOWN(_xlfn.MAXIFS(tbl_SeqLib[PCR prodct (µl) to add (exact)],tbl_SeqLib[Column],tbl_SeqLib[[#This Row],[Column]]),1),"")</f>
        <v/>
      </c>
      <c r="O31" s="44" t="str">
        <f>IF(LEN(tbl_SeqLib[[#This Row],[PCR '[DNA'] (ng / µl)]])&gt;0,ROUNDUP(AVERAGEIFS(tbl_SeqLib[PCR prodct (µl) to add (exact)],tbl_SeqLib[Column],tbl_SeqLib[[#This Row],[Column]]),1),"")</f>
        <v/>
      </c>
      <c r="P31" s="44" t="str" cm="1">
        <f t="array" ref="P31">_xlfn.XLOOKUP(0,ABS(tbl_SeqLib[[#This Row],[Min vol for col]:[Av vol for col]]-tbl_SeqLib[[#This Row],[PCR prodct (µl) to add (exact)]]),tbl_SeqLib[[#This Row],[Min vol for col]:[Av vol for col]],"",1)</f>
        <v/>
      </c>
      <c r="Q31" s="44" t="str" cm="1">
        <f t="array" ref="Q31">_xlfn.XLOOKUP(0,ABS(tbl_SeqLib[[#This Row],[Max vol for col]:[Av vol for col]]-tbl_SeqLib[[#This Row],[PCR prodct (µl) to add (exact)]]),tbl_SeqLib[[#This Row],[Max vol for col]:[Av vol for col]],"",1)</f>
        <v/>
      </c>
      <c r="R31" s="44" t="str">
        <f>IF(LEN(tbl_SeqLib[[#This Row],[Max vol for col]])=0,"",tbl_SeqLib[[#This Row],[Max vol for col]])</f>
        <v/>
      </c>
      <c r="S31" s="44" t="str">
        <f>IF(LEN(tbl_SeqLib[[#This Row],[PCR '[DNA'] (ng / µl)]])&gt;0,AVERAGE(tbl_SeqLib[PCR prodct (µl) to add (exact)]),"")</f>
        <v/>
      </c>
      <c r="T31" s="44" t="str">
        <f>IF(LEN(tbl_SeqLib[[#This Row],[PCR '[DNA'] (ng / µl)]])&gt;0,MAX(tbl_SeqLib[PCR prodct (µl) to add (exact)]),"")</f>
        <v/>
      </c>
      <c r="U31" s="44" t="str" cm="1">
        <f t="array" ref="U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1" s="48"/>
      <c r="X3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1" s="62" t="str">
        <f>IF(ISBLANK(tbl_SeqLib[[#This Row],[sWGA Identifier]]),"",CONCATENATE(exp_id,"_",tbl_SeqLib[[#This Row],[Well]]))</f>
        <v/>
      </c>
    </row>
    <row r="32" spans="1:25" ht="15.75" customHeight="1" x14ac:dyDescent="0.25">
      <c r="A32" s="61">
        <v>30</v>
      </c>
      <c r="B32" s="46" t="str">
        <f>RIGHT(tbl_SeqLib[[#This Row],[Well]],LEN(tbl_SeqLib[[#This Row],[Well]])-1)</f>
        <v>4</v>
      </c>
      <c r="C32" s="45" t="s">
        <v>146</v>
      </c>
      <c r="D32" s="19"/>
      <c r="E32" s="21"/>
      <c r="F32" s="31"/>
      <c r="G32" s="19"/>
      <c r="H32" s="31"/>
      <c r="I32" s="31"/>
      <c r="J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2" t="s">
        <v>147</v>
      </c>
      <c r="L3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2" s="44" t="str">
        <f>IF(LEN(tbl_SeqLib[[#This Row],[PCR '[DNA'] (ng / µl)]])&gt;0,ROUNDUP(_xlfn.MINIFS(tbl_SeqLib[PCR prodct (µl) to add (exact)],tbl_SeqLib[Column],tbl_SeqLib[[#This Row],[Column]]),1),"")</f>
        <v/>
      </c>
      <c r="N32" s="44" t="str">
        <f>IF(LEN(tbl_SeqLib[[#This Row],[PCR '[DNA'] (ng / µl)]])&gt;0,ROUNDDOWN(_xlfn.MAXIFS(tbl_SeqLib[PCR prodct (µl) to add (exact)],tbl_SeqLib[Column],tbl_SeqLib[[#This Row],[Column]]),1),"")</f>
        <v/>
      </c>
      <c r="O32" s="44" t="str">
        <f>IF(LEN(tbl_SeqLib[[#This Row],[PCR '[DNA'] (ng / µl)]])&gt;0,ROUNDUP(AVERAGEIFS(tbl_SeqLib[PCR prodct (µl) to add (exact)],tbl_SeqLib[Column],tbl_SeqLib[[#This Row],[Column]]),1),"")</f>
        <v/>
      </c>
      <c r="P32" s="44" t="str" cm="1">
        <f t="array" ref="P32">_xlfn.XLOOKUP(0,ABS(tbl_SeqLib[[#This Row],[Min vol for col]:[Av vol for col]]-tbl_SeqLib[[#This Row],[PCR prodct (µl) to add (exact)]]),tbl_SeqLib[[#This Row],[Min vol for col]:[Av vol for col]],"",1)</f>
        <v/>
      </c>
      <c r="Q32" s="44" t="str" cm="1">
        <f t="array" ref="Q32">_xlfn.XLOOKUP(0,ABS(tbl_SeqLib[[#This Row],[Max vol for col]:[Av vol for col]]-tbl_SeqLib[[#This Row],[PCR prodct (µl) to add (exact)]]),tbl_SeqLib[[#This Row],[Max vol for col]:[Av vol for col]],"",1)</f>
        <v/>
      </c>
      <c r="R32" s="44" t="str">
        <f>IF(LEN(tbl_SeqLib[[#This Row],[Max vol for col]])=0,"",tbl_SeqLib[[#This Row],[Max vol for col]])</f>
        <v/>
      </c>
      <c r="S32" s="44" t="str">
        <f>IF(LEN(tbl_SeqLib[[#This Row],[PCR '[DNA'] (ng / µl)]])&gt;0,AVERAGE(tbl_SeqLib[PCR prodct (µl) to add (exact)]),"")</f>
        <v/>
      </c>
      <c r="T32" s="44" t="str">
        <f>IF(LEN(tbl_SeqLib[[#This Row],[PCR '[DNA'] (ng / µl)]])&gt;0,MAX(tbl_SeqLib[PCR prodct (µl) to add (exact)]),"")</f>
        <v/>
      </c>
      <c r="U32" s="44" t="str" cm="1">
        <f t="array" ref="U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2" s="48"/>
      <c r="X3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2" s="62" t="str">
        <f>IF(ISBLANK(tbl_SeqLib[[#This Row],[sWGA Identifier]]),"",CONCATENATE(exp_id,"_",tbl_SeqLib[[#This Row],[Well]]))</f>
        <v/>
      </c>
    </row>
    <row r="33" spans="1:25" ht="15.75" customHeight="1" x14ac:dyDescent="0.25">
      <c r="A33" s="61">
        <v>31</v>
      </c>
      <c r="B33" s="46" t="str">
        <f>RIGHT(tbl_SeqLib[[#This Row],[Well]],LEN(tbl_SeqLib[[#This Row],[Well]])-1)</f>
        <v>4</v>
      </c>
      <c r="C33" s="45" t="s">
        <v>148</v>
      </c>
      <c r="D33" s="19"/>
      <c r="E33" s="21"/>
      <c r="F33" s="31"/>
      <c r="G33" s="19"/>
      <c r="H33" s="31"/>
      <c r="I33" s="31"/>
      <c r="J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2" t="s">
        <v>149</v>
      </c>
      <c r="L3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3" s="44" t="str">
        <f>IF(LEN(tbl_SeqLib[[#This Row],[PCR '[DNA'] (ng / µl)]])&gt;0,ROUNDUP(_xlfn.MINIFS(tbl_SeqLib[PCR prodct (µl) to add (exact)],tbl_SeqLib[Column],tbl_SeqLib[[#This Row],[Column]]),1),"")</f>
        <v/>
      </c>
      <c r="N33" s="44" t="str">
        <f>IF(LEN(tbl_SeqLib[[#This Row],[PCR '[DNA'] (ng / µl)]])&gt;0,ROUNDDOWN(_xlfn.MAXIFS(tbl_SeqLib[PCR prodct (µl) to add (exact)],tbl_SeqLib[Column],tbl_SeqLib[[#This Row],[Column]]),1),"")</f>
        <v/>
      </c>
      <c r="O33" s="44" t="str">
        <f>IF(LEN(tbl_SeqLib[[#This Row],[PCR '[DNA'] (ng / µl)]])&gt;0,ROUNDUP(AVERAGEIFS(tbl_SeqLib[PCR prodct (µl) to add (exact)],tbl_SeqLib[Column],tbl_SeqLib[[#This Row],[Column]]),1),"")</f>
        <v/>
      </c>
      <c r="P33" s="44" t="str" cm="1">
        <f t="array" ref="P33">_xlfn.XLOOKUP(0,ABS(tbl_SeqLib[[#This Row],[Min vol for col]:[Av vol for col]]-tbl_SeqLib[[#This Row],[PCR prodct (µl) to add (exact)]]),tbl_SeqLib[[#This Row],[Min vol for col]:[Av vol for col]],"",1)</f>
        <v/>
      </c>
      <c r="Q33" s="44" t="str" cm="1">
        <f t="array" ref="Q33">_xlfn.XLOOKUP(0,ABS(tbl_SeqLib[[#This Row],[Max vol for col]:[Av vol for col]]-tbl_SeqLib[[#This Row],[PCR prodct (µl) to add (exact)]]),tbl_SeqLib[[#This Row],[Max vol for col]:[Av vol for col]],"",1)</f>
        <v/>
      </c>
      <c r="R33" s="44" t="str">
        <f>IF(LEN(tbl_SeqLib[[#This Row],[Max vol for col]])=0,"",tbl_SeqLib[[#This Row],[Max vol for col]])</f>
        <v/>
      </c>
      <c r="S33" s="44" t="str">
        <f>IF(LEN(tbl_SeqLib[[#This Row],[PCR '[DNA'] (ng / µl)]])&gt;0,AVERAGE(tbl_SeqLib[PCR prodct (µl) to add (exact)]),"")</f>
        <v/>
      </c>
      <c r="T33" s="44" t="str">
        <f>IF(LEN(tbl_SeqLib[[#This Row],[PCR '[DNA'] (ng / µl)]])&gt;0,MAX(tbl_SeqLib[PCR prodct (µl) to add (exact)]),"")</f>
        <v/>
      </c>
      <c r="U33" s="44" t="str" cm="1">
        <f t="array" ref="U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3" s="48"/>
      <c r="X3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3" s="62" t="str">
        <f>IF(ISBLANK(tbl_SeqLib[[#This Row],[sWGA Identifier]]),"",CONCATENATE(exp_id,"_",tbl_SeqLib[[#This Row],[Well]]))</f>
        <v/>
      </c>
    </row>
    <row r="34" spans="1:25" ht="15.75" customHeight="1" thickBot="1" x14ac:dyDescent="0.3">
      <c r="A34" s="63">
        <v>32</v>
      </c>
      <c r="B34" s="64" t="str">
        <f>RIGHT(tbl_SeqLib[[#This Row],[Well]],LEN(tbl_SeqLib[[#This Row],[Well]])-1)</f>
        <v>4</v>
      </c>
      <c r="C34" s="73" t="s">
        <v>150</v>
      </c>
      <c r="D34" s="65"/>
      <c r="E34" s="66"/>
      <c r="F34" s="67"/>
      <c r="G34" s="65"/>
      <c r="H34" s="67"/>
      <c r="I34" s="67"/>
      <c r="J34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9" t="s">
        <v>151</v>
      </c>
      <c r="L34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4" s="70" t="str">
        <f>IF(LEN(tbl_SeqLib[[#This Row],[PCR '[DNA'] (ng / µl)]])&gt;0,ROUNDUP(_xlfn.MINIFS(tbl_SeqLib[PCR prodct (µl) to add (exact)],tbl_SeqLib[Column],tbl_SeqLib[[#This Row],[Column]]),1),"")</f>
        <v/>
      </c>
      <c r="N34" s="70" t="str">
        <f>IF(LEN(tbl_SeqLib[[#This Row],[PCR '[DNA'] (ng / µl)]])&gt;0,ROUNDDOWN(_xlfn.MAXIFS(tbl_SeqLib[PCR prodct (µl) to add (exact)],tbl_SeqLib[Column],tbl_SeqLib[[#This Row],[Column]]),1),"")</f>
        <v/>
      </c>
      <c r="O34" s="70" t="str">
        <f>IF(LEN(tbl_SeqLib[[#This Row],[PCR '[DNA'] (ng / µl)]])&gt;0,ROUNDUP(AVERAGEIFS(tbl_SeqLib[PCR prodct (µl) to add (exact)],tbl_SeqLib[Column],tbl_SeqLib[[#This Row],[Column]]),1),"")</f>
        <v/>
      </c>
      <c r="P34" s="70" t="str" cm="1">
        <f t="array" ref="P34">_xlfn.XLOOKUP(0,ABS(tbl_SeqLib[[#This Row],[Min vol for col]:[Av vol for col]]-tbl_SeqLib[[#This Row],[PCR prodct (µl) to add (exact)]]),tbl_SeqLib[[#This Row],[Min vol for col]:[Av vol for col]],"",1)</f>
        <v/>
      </c>
      <c r="Q34" s="70" t="str" cm="1">
        <f t="array" ref="Q34">_xlfn.XLOOKUP(0,ABS(tbl_SeqLib[[#This Row],[Max vol for col]:[Av vol for col]]-tbl_SeqLib[[#This Row],[PCR prodct (µl) to add (exact)]]),tbl_SeqLib[[#This Row],[Max vol for col]:[Av vol for col]],"",1)</f>
        <v/>
      </c>
      <c r="R34" s="70" t="str">
        <f>IF(LEN(tbl_SeqLib[[#This Row],[Max vol for col]])=0,"",tbl_SeqLib[[#This Row],[Max vol for col]])</f>
        <v/>
      </c>
      <c r="S34" s="70" t="str">
        <f>IF(LEN(tbl_SeqLib[[#This Row],[PCR '[DNA'] (ng / µl)]])&gt;0,AVERAGE(tbl_SeqLib[PCR prodct (µl) to add (exact)]),"")</f>
        <v/>
      </c>
      <c r="T34" s="70" t="str">
        <f>IF(LEN(tbl_SeqLib[[#This Row],[PCR '[DNA'] (ng / µl)]])&gt;0,MAX(tbl_SeqLib[PCR prodct (µl) to add (exact)]),"")</f>
        <v/>
      </c>
      <c r="U34" s="70" t="str" cm="1">
        <f t="array" ref="U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4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4" s="71"/>
      <c r="X34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4" s="72" t="str">
        <f>IF(ISBLANK(tbl_SeqLib[[#This Row],[sWGA Identifier]]),"",CONCATENATE(exp_id,"_",tbl_SeqLib[[#This Row],[Well]]))</f>
        <v/>
      </c>
    </row>
    <row r="35" spans="1:25" ht="15.75" customHeight="1" x14ac:dyDescent="0.25">
      <c r="A35" s="51">
        <v>33</v>
      </c>
      <c r="B35" s="52" t="str">
        <f>RIGHT(tbl_SeqLib[[#This Row],[Well]],LEN(tbl_SeqLib[[#This Row],[Well]])-1)</f>
        <v>5</v>
      </c>
      <c r="C35" s="52" t="s">
        <v>152</v>
      </c>
      <c r="D35" s="53"/>
      <c r="E35" s="57"/>
      <c r="F35" s="53"/>
      <c r="G35" s="53"/>
      <c r="H35" s="53"/>
      <c r="I35" s="53"/>
      <c r="J35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7" t="s">
        <v>153</v>
      </c>
      <c r="L35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5" s="58" t="str">
        <f>IF(LEN(tbl_SeqLib[[#This Row],[PCR '[DNA'] (ng / µl)]])&gt;0,ROUNDUP(_xlfn.MINIFS(tbl_SeqLib[PCR prodct (µl) to add (exact)],tbl_SeqLib[Column],tbl_SeqLib[[#This Row],[Column]]),1),"")</f>
        <v/>
      </c>
      <c r="N35" s="58" t="str">
        <f>IF(LEN(tbl_SeqLib[[#This Row],[PCR '[DNA'] (ng / µl)]])&gt;0,ROUNDDOWN(_xlfn.MAXIFS(tbl_SeqLib[PCR prodct (µl) to add (exact)],tbl_SeqLib[Column],tbl_SeqLib[[#This Row],[Column]]),1),"")</f>
        <v/>
      </c>
      <c r="O35" s="58" t="str">
        <f>IF(LEN(tbl_SeqLib[[#This Row],[PCR '[DNA'] (ng / µl)]])&gt;0,ROUNDUP(AVERAGEIFS(tbl_SeqLib[PCR prodct (µl) to add (exact)],tbl_SeqLib[Column],tbl_SeqLib[[#This Row],[Column]]),1),"")</f>
        <v/>
      </c>
      <c r="P35" s="58" t="str" cm="1">
        <f t="array" ref="P35">_xlfn.XLOOKUP(0,ABS(tbl_SeqLib[[#This Row],[Min vol for col]:[Av vol for col]]-tbl_SeqLib[[#This Row],[PCR prodct (µl) to add (exact)]]),tbl_SeqLib[[#This Row],[Min vol for col]:[Av vol for col]],"",1)</f>
        <v/>
      </c>
      <c r="Q35" s="58" t="str" cm="1">
        <f t="array" ref="Q35">_xlfn.XLOOKUP(0,ABS(tbl_SeqLib[[#This Row],[Max vol for col]:[Av vol for col]]-tbl_SeqLib[[#This Row],[PCR prodct (µl) to add (exact)]]),tbl_SeqLib[[#This Row],[Max vol for col]:[Av vol for col]],"",1)</f>
        <v/>
      </c>
      <c r="R35" s="58" t="str">
        <f>IF(LEN(tbl_SeqLib[[#This Row],[Max vol for col]])=0,"",tbl_SeqLib[[#This Row],[Max vol for col]])</f>
        <v/>
      </c>
      <c r="S35" s="58" t="str">
        <f>IF(LEN(tbl_SeqLib[[#This Row],[PCR '[DNA'] (ng / µl)]])&gt;0,AVERAGE(tbl_SeqLib[PCR prodct (µl) to add (exact)]),"")</f>
        <v/>
      </c>
      <c r="T35" s="58" t="str">
        <f>IF(LEN(tbl_SeqLib[[#This Row],[PCR '[DNA'] (ng / µl)]])&gt;0,MAX(tbl_SeqLib[PCR prodct (µl) to add (exact)]),"")</f>
        <v/>
      </c>
      <c r="U35" s="58" t="str" cm="1">
        <f t="array" ref="U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5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5" s="59"/>
      <c r="X35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5" s="60" t="str">
        <f>IF(ISBLANK(tbl_SeqLib[[#This Row],[sWGA Identifier]]),"",CONCATENATE(exp_id,"_",tbl_SeqLib[[#This Row],[Well]]))</f>
        <v/>
      </c>
    </row>
    <row r="36" spans="1:25" ht="15.75" customHeight="1" x14ac:dyDescent="0.25">
      <c r="A36" s="61">
        <v>34</v>
      </c>
      <c r="B36" s="46" t="str">
        <f>RIGHT(tbl_SeqLib[[#This Row],[Well]],LEN(tbl_SeqLib[[#This Row],[Well]])-1)</f>
        <v>5</v>
      </c>
      <c r="C36" s="45" t="s">
        <v>154</v>
      </c>
      <c r="D36" s="19"/>
      <c r="E36" s="21"/>
      <c r="F36" s="31"/>
      <c r="G36" s="19"/>
      <c r="H36" s="31"/>
      <c r="I36" s="31"/>
      <c r="J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2" t="s">
        <v>155</v>
      </c>
      <c r="L3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6" s="44" t="str">
        <f>IF(LEN(tbl_SeqLib[[#This Row],[PCR '[DNA'] (ng / µl)]])&gt;0,ROUNDUP(_xlfn.MINIFS(tbl_SeqLib[PCR prodct (µl) to add (exact)],tbl_SeqLib[Column],tbl_SeqLib[[#This Row],[Column]]),1),"")</f>
        <v/>
      </c>
      <c r="N36" s="44" t="str">
        <f>IF(LEN(tbl_SeqLib[[#This Row],[PCR '[DNA'] (ng / µl)]])&gt;0,ROUNDDOWN(_xlfn.MAXIFS(tbl_SeqLib[PCR prodct (µl) to add (exact)],tbl_SeqLib[Column],tbl_SeqLib[[#This Row],[Column]]),1),"")</f>
        <v/>
      </c>
      <c r="O36" s="44" t="str">
        <f>IF(LEN(tbl_SeqLib[[#This Row],[PCR '[DNA'] (ng / µl)]])&gt;0,ROUNDUP(AVERAGEIFS(tbl_SeqLib[PCR prodct (µl) to add (exact)],tbl_SeqLib[Column],tbl_SeqLib[[#This Row],[Column]]),1),"")</f>
        <v/>
      </c>
      <c r="P36" s="44" t="str" cm="1">
        <f t="array" ref="P36">_xlfn.XLOOKUP(0,ABS(tbl_SeqLib[[#This Row],[Min vol for col]:[Av vol for col]]-tbl_SeqLib[[#This Row],[PCR prodct (µl) to add (exact)]]),tbl_SeqLib[[#This Row],[Min vol for col]:[Av vol for col]],"",1)</f>
        <v/>
      </c>
      <c r="Q36" s="44" t="str" cm="1">
        <f t="array" ref="Q36">_xlfn.XLOOKUP(0,ABS(tbl_SeqLib[[#This Row],[Max vol for col]:[Av vol for col]]-tbl_SeqLib[[#This Row],[PCR prodct (µl) to add (exact)]]),tbl_SeqLib[[#This Row],[Max vol for col]:[Av vol for col]],"",1)</f>
        <v/>
      </c>
      <c r="R36" s="44" t="str">
        <f>IF(LEN(tbl_SeqLib[[#This Row],[Max vol for col]])=0,"",tbl_SeqLib[[#This Row],[Max vol for col]])</f>
        <v/>
      </c>
      <c r="S36" s="44" t="str">
        <f>IF(LEN(tbl_SeqLib[[#This Row],[PCR '[DNA'] (ng / µl)]])&gt;0,AVERAGE(tbl_SeqLib[PCR prodct (µl) to add (exact)]),"")</f>
        <v/>
      </c>
      <c r="T36" s="44" t="str">
        <f>IF(LEN(tbl_SeqLib[[#This Row],[PCR '[DNA'] (ng / µl)]])&gt;0,MAX(tbl_SeqLib[PCR prodct (µl) to add (exact)]),"")</f>
        <v/>
      </c>
      <c r="U36" s="44" t="str" cm="1">
        <f t="array" ref="U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6" s="48"/>
      <c r="X3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6" s="62" t="str">
        <f>IF(ISBLANK(tbl_SeqLib[[#This Row],[sWGA Identifier]]),"",CONCATENATE(exp_id,"_",tbl_SeqLib[[#This Row],[Well]]))</f>
        <v/>
      </c>
    </row>
    <row r="37" spans="1:25" ht="15.75" customHeight="1" x14ac:dyDescent="0.25">
      <c r="A37" s="61">
        <v>35</v>
      </c>
      <c r="B37" s="46" t="str">
        <f>RIGHT(tbl_SeqLib[[#This Row],[Well]],LEN(tbl_SeqLib[[#This Row],[Well]])-1)</f>
        <v>5</v>
      </c>
      <c r="C37" s="45" t="s">
        <v>156</v>
      </c>
      <c r="D37" s="19"/>
      <c r="E37" s="21"/>
      <c r="F37" s="31"/>
      <c r="G37" s="19"/>
      <c r="H37" s="31"/>
      <c r="I37" s="31"/>
      <c r="J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2" t="s">
        <v>157</v>
      </c>
      <c r="L3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7" s="44" t="str">
        <f>IF(LEN(tbl_SeqLib[[#This Row],[PCR '[DNA'] (ng / µl)]])&gt;0,ROUNDUP(_xlfn.MINIFS(tbl_SeqLib[PCR prodct (µl) to add (exact)],tbl_SeqLib[Column],tbl_SeqLib[[#This Row],[Column]]),1),"")</f>
        <v/>
      </c>
      <c r="N37" s="44" t="str">
        <f>IF(LEN(tbl_SeqLib[[#This Row],[PCR '[DNA'] (ng / µl)]])&gt;0,ROUNDDOWN(_xlfn.MAXIFS(tbl_SeqLib[PCR prodct (µl) to add (exact)],tbl_SeqLib[Column],tbl_SeqLib[[#This Row],[Column]]),1),"")</f>
        <v/>
      </c>
      <c r="O37" s="44" t="str">
        <f>IF(LEN(tbl_SeqLib[[#This Row],[PCR '[DNA'] (ng / µl)]])&gt;0,ROUNDUP(AVERAGEIFS(tbl_SeqLib[PCR prodct (µl) to add (exact)],tbl_SeqLib[Column],tbl_SeqLib[[#This Row],[Column]]),1),"")</f>
        <v/>
      </c>
      <c r="P37" s="44" t="str" cm="1">
        <f t="array" ref="P37">_xlfn.XLOOKUP(0,ABS(tbl_SeqLib[[#This Row],[Min vol for col]:[Av vol for col]]-tbl_SeqLib[[#This Row],[PCR prodct (µl) to add (exact)]]),tbl_SeqLib[[#This Row],[Min vol for col]:[Av vol for col]],"",1)</f>
        <v/>
      </c>
      <c r="Q37" s="44" t="str" cm="1">
        <f t="array" ref="Q37">_xlfn.XLOOKUP(0,ABS(tbl_SeqLib[[#This Row],[Max vol for col]:[Av vol for col]]-tbl_SeqLib[[#This Row],[PCR prodct (µl) to add (exact)]]),tbl_SeqLib[[#This Row],[Max vol for col]:[Av vol for col]],"",1)</f>
        <v/>
      </c>
      <c r="R37" s="44" t="str">
        <f>IF(LEN(tbl_SeqLib[[#This Row],[Max vol for col]])=0,"",tbl_SeqLib[[#This Row],[Max vol for col]])</f>
        <v/>
      </c>
      <c r="S37" s="44" t="str">
        <f>IF(LEN(tbl_SeqLib[[#This Row],[PCR '[DNA'] (ng / µl)]])&gt;0,AVERAGE(tbl_SeqLib[PCR prodct (µl) to add (exact)]),"")</f>
        <v/>
      </c>
      <c r="T37" s="44" t="str">
        <f>IF(LEN(tbl_SeqLib[[#This Row],[PCR '[DNA'] (ng / µl)]])&gt;0,MAX(tbl_SeqLib[PCR prodct (µl) to add (exact)]),"")</f>
        <v/>
      </c>
      <c r="U37" s="44" t="str" cm="1">
        <f t="array" ref="U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7" s="48"/>
      <c r="X3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7" s="62" t="str">
        <f>IF(ISBLANK(tbl_SeqLib[[#This Row],[sWGA Identifier]]),"",CONCATENATE(exp_id,"_",tbl_SeqLib[[#This Row],[Well]]))</f>
        <v/>
      </c>
    </row>
    <row r="38" spans="1:25" ht="15.75" customHeight="1" x14ac:dyDescent="0.25">
      <c r="A38" s="61">
        <v>36</v>
      </c>
      <c r="B38" s="46" t="str">
        <f>RIGHT(tbl_SeqLib[[#This Row],[Well]],LEN(tbl_SeqLib[[#This Row],[Well]])-1)</f>
        <v>5</v>
      </c>
      <c r="C38" s="45" t="s">
        <v>158</v>
      </c>
      <c r="D38" s="19"/>
      <c r="E38" s="21"/>
      <c r="F38" s="31"/>
      <c r="G38" s="19"/>
      <c r="H38" s="31"/>
      <c r="I38" s="31"/>
      <c r="J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2" t="s">
        <v>159</v>
      </c>
      <c r="L3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8" s="44" t="str">
        <f>IF(LEN(tbl_SeqLib[[#This Row],[PCR '[DNA'] (ng / µl)]])&gt;0,ROUNDUP(_xlfn.MINIFS(tbl_SeqLib[PCR prodct (µl) to add (exact)],tbl_SeqLib[Column],tbl_SeqLib[[#This Row],[Column]]),1),"")</f>
        <v/>
      </c>
      <c r="N38" s="44" t="str">
        <f>IF(LEN(tbl_SeqLib[[#This Row],[PCR '[DNA'] (ng / µl)]])&gt;0,ROUNDDOWN(_xlfn.MAXIFS(tbl_SeqLib[PCR prodct (µl) to add (exact)],tbl_SeqLib[Column],tbl_SeqLib[[#This Row],[Column]]),1),"")</f>
        <v/>
      </c>
      <c r="O38" s="44" t="str">
        <f>IF(LEN(tbl_SeqLib[[#This Row],[PCR '[DNA'] (ng / µl)]])&gt;0,ROUNDUP(AVERAGEIFS(tbl_SeqLib[PCR prodct (µl) to add (exact)],tbl_SeqLib[Column],tbl_SeqLib[[#This Row],[Column]]),1),"")</f>
        <v/>
      </c>
      <c r="P38" s="44" t="str" cm="1">
        <f t="array" ref="P38">_xlfn.XLOOKUP(0,ABS(tbl_SeqLib[[#This Row],[Min vol for col]:[Av vol for col]]-tbl_SeqLib[[#This Row],[PCR prodct (µl) to add (exact)]]),tbl_SeqLib[[#This Row],[Min vol for col]:[Av vol for col]],"",1)</f>
        <v/>
      </c>
      <c r="Q38" s="44" t="str" cm="1">
        <f t="array" ref="Q38">_xlfn.XLOOKUP(0,ABS(tbl_SeqLib[[#This Row],[Max vol for col]:[Av vol for col]]-tbl_SeqLib[[#This Row],[PCR prodct (µl) to add (exact)]]),tbl_SeqLib[[#This Row],[Max vol for col]:[Av vol for col]],"",1)</f>
        <v/>
      </c>
      <c r="R38" s="44" t="str">
        <f>IF(LEN(tbl_SeqLib[[#This Row],[Max vol for col]])=0,"",tbl_SeqLib[[#This Row],[Max vol for col]])</f>
        <v/>
      </c>
      <c r="S38" s="44" t="str">
        <f>IF(LEN(tbl_SeqLib[[#This Row],[PCR '[DNA'] (ng / µl)]])&gt;0,AVERAGE(tbl_SeqLib[PCR prodct (µl) to add (exact)]),"")</f>
        <v/>
      </c>
      <c r="T38" s="44" t="str">
        <f>IF(LEN(tbl_SeqLib[[#This Row],[PCR '[DNA'] (ng / µl)]])&gt;0,MAX(tbl_SeqLib[PCR prodct (µl) to add (exact)]),"")</f>
        <v/>
      </c>
      <c r="U38" s="44" t="str" cm="1">
        <f t="array" ref="U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8" s="48"/>
      <c r="X3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8" s="62" t="str">
        <f>IF(ISBLANK(tbl_SeqLib[[#This Row],[sWGA Identifier]]),"",CONCATENATE(exp_id,"_",tbl_SeqLib[[#This Row],[Well]]))</f>
        <v/>
      </c>
    </row>
    <row r="39" spans="1:25" ht="15.75" customHeight="1" x14ac:dyDescent="0.25">
      <c r="A39" s="61">
        <v>37</v>
      </c>
      <c r="B39" s="46" t="str">
        <f>RIGHT(tbl_SeqLib[[#This Row],[Well]],LEN(tbl_SeqLib[[#This Row],[Well]])-1)</f>
        <v>5</v>
      </c>
      <c r="C39" s="45" t="s">
        <v>160</v>
      </c>
      <c r="D39" s="19"/>
      <c r="E39" s="21"/>
      <c r="F39" s="31"/>
      <c r="G39" s="19"/>
      <c r="H39" s="31"/>
      <c r="I39" s="31"/>
      <c r="J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2" t="s">
        <v>161</v>
      </c>
      <c r="L3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9" s="44" t="str">
        <f>IF(LEN(tbl_SeqLib[[#This Row],[PCR '[DNA'] (ng / µl)]])&gt;0,ROUNDUP(_xlfn.MINIFS(tbl_SeqLib[PCR prodct (µl) to add (exact)],tbl_SeqLib[Column],tbl_SeqLib[[#This Row],[Column]]),1),"")</f>
        <v/>
      </c>
      <c r="N39" s="44" t="str">
        <f>IF(LEN(tbl_SeqLib[[#This Row],[PCR '[DNA'] (ng / µl)]])&gt;0,ROUNDDOWN(_xlfn.MAXIFS(tbl_SeqLib[PCR prodct (µl) to add (exact)],tbl_SeqLib[Column],tbl_SeqLib[[#This Row],[Column]]),1),"")</f>
        <v/>
      </c>
      <c r="O39" s="44" t="str">
        <f>IF(LEN(tbl_SeqLib[[#This Row],[PCR '[DNA'] (ng / µl)]])&gt;0,ROUNDUP(AVERAGEIFS(tbl_SeqLib[PCR prodct (µl) to add (exact)],tbl_SeqLib[Column],tbl_SeqLib[[#This Row],[Column]]),1),"")</f>
        <v/>
      </c>
      <c r="P39" s="44" t="str" cm="1">
        <f t="array" ref="P39">_xlfn.XLOOKUP(0,ABS(tbl_SeqLib[[#This Row],[Min vol for col]:[Av vol for col]]-tbl_SeqLib[[#This Row],[PCR prodct (µl) to add (exact)]]),tbl_SeqLib[[#This Row],[Min vol for col]:[Av vol for col]],"",1)</f>
        <v/>
      </c>
      <c r="Q39" s="44" t="str" cm="1">
        <f t="array" ref="Q39">_xlfn.XLOOKUP(0,ABS(tbl_SeqLib[[#This Row],[Max vol for col]:[Av vol for col]]-tbl_SeqLib[[#This Row],[PCR prodct (µl) to add (exact)]]),tbl_SeqLib[[#This Row],[Max vol for col]:[Av vol for col]],"",1)</f>
        <v/>
      </c>
      <c r="R39" s="44" t="str">
        <f>IF(LEN(tbl_SeqLib[[#This Row],[Max vol for col]])=0,"",tbl_SeqLib[[#This Row],[Max vol for col]])</f>
        <v/>
      </c>
      <c r="S39" s="44" t="str">
        <f>IF(LEN(tbl_SeqLib[[#This Row],[PCR '[DNA'] (ng / µl)]])&gt;0,AVERAGE(tbl_SeqLib[PCR prodct (µl) to add (exact)]),"")</f>
        <v/>
      </c>
      <c r="T39" s="44" t="str">
        <f>IF(LEN(tbl_SeqLib[[#This Row],[PCR '[DNA'] (ng / µl)]])&gt;0,MAX(tbl_SeqLib[PCR prodct (µl) to add (exact)]),"")</f>
        <v/>
      </c>
      <c r="U39" s="44" t="str" cm="1">
        <f t="array" ref="U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9" s="48"/>
      <c r="X3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9" s="62" t="str">
        <f>IF(ISBLANK(tbl_SeqLib[[#This Row],[sWGA Identifier]]),"",CONCATENATE(exp_id,"_",tbl_SeqLib[[#This Row],[Well]]))</f>
        <v/>
      </c>
    </row>
    <row r="40" spans="1:25" ht="15.75" customHeight="1" x14ac:dyDescent="0.25">
      <c r="A40" s="61">
        <v>38</v>
      </c>
      <c r="B40" s="46" t="str">
        <f>RIGHT(tbl_SeqLib[[#This Row],[Well]],LEN(tbl_SeqLib[[#This Row],[Well]])-1)</f>
        <v>5</v>
      </c>
      <c r="C40" s="45" t="s">
        <v>162</v>
      </c>
      <c r="D40" s="19"/>
      <c r="E40" s="21"/>
      <c r="F40" s="31"/>
      <c r="G40" s="19"/>
      <c r="H40" s="31"/>
      <c r="I40" s="31"/>
      <c r="J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2" t="s">
        <v>163</v>
      </c>
      <c r="L4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0" s="44" t="str">
        <f>IF(LEN(tbl_SeqLib[[#This Row],[PCR '[DNA'] (ng / µl)]])&gt;0,ROUNDUP(_xlfn.MINIFS(tbl_SeqLib[PCR prodct (µl) to add (exact)],tbl_SeqLib[Column],tbl_SeqLib[[#This Row],[Column]]),1),"")</f>
        <v/>
      </c>
      <c r="N40" s="44" t="str">
        <f>IF(LEN(tbl_SeqLib[[#This Row],[PCR '[DNA'] (ng / µl)]])&gt;0,ROUNDDOWN(_xlfn.MAXIFS(tbl_SeqLib[PCR prodct (µl) to add (exact)],tbl_SeqLib[Column],tbl_SeqLib[[#This Row],[Column]]),1),"")</f>
        <v/>
      </c>
      <c r="O40" s="44" t="str">
        <f>IF(LEN(tbl_SeqLib[[#This Row],[PCR '[DNA'] (ng / µl)]])&gt;0,ROUNDUP(AVERAGEIFS(tbl_SeqLib[PCR prodct (µl) to add (exact)],tbl_SeqLib[Column],tbl_SeqLib[[#This Row],[Column]]),1),"")</f>
        <v/>
      </c>
      <c r="P40" s="44" t="str" cm="1">
        <f t="array" ref="P40">_xlfn.XLOOKUP(0,ABS(tbl_SeqLib[[#This Row],[Min vol for col]:[Av vol for col]]-tbl_SeqLib[[#This Row],[PCR prodct (µl) to add (exact)]]),tbl_SeqLib[[#This Row],[Min vol for col]:[Av vol for col]],"",1)</f>
        <v/>
      </c>
      <c r="Q40" s="44" t="str" cm="1">
        <f t="array" ref="Q40">_xlfn.XLOOKUP(0,ABS(tbl_SeqLib[[#This Row],[Max vol for col]:[Av vol for col]]-tbl_SeqLib[[#This Row],[PCR prodct (µl) to add (exact)]]),tbl_SeqLib[[#This Row],[Max vol for col]:[Av vol for col]],"",1)</f>
        <v/>
      </c>
      <c r="R40" s="44" t="str">
        <f>IF(LEN(tbl_SeqLib[[#This Row],[Max vol for col]])=0,"",tbl_SeqLib[[#This Row],[Max vol for col]])</f>
        <v/>
      </c>
      <c r="S40" s="44" t="str">
        <f>IF(LEN(tbl_SeqLib[[#This Row],[PCR '[DNA'] (ng / µl)]])&gt;0,AVERAGE(tbl_SeqLib[PCR prodct (µl) to add (exact)]),"")</f>
        <v/>
      </c>
      <c r="T40" s="44" t="str">
        <f>IF(LEN(tbl_SeqLib[[#This Row],[PCR '[DNA'] (ng / µl)]])&gt;0,MAX(tbl_SeqLib[PCR prodct (µl) to add (exact)]),"")</f>
        <v/>
      </c>
      <c r="U40" s="44" t="str" cm="1">
        <f t="array" ref="U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0" s="48"/>
      <c r="X4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0" s="62" t="str">
        <f>IF(ISBLANK(tbl_SeqLib[[#This Row],[sWGA Identifier]]),"",CONCATENATE(exp_id,"_",tbl_SeqLib[[#This Row],[Well]]))</f>
        <v/>
      </c>
    </row>
    <row r="41" spans="1:25" ht="15.75" customHeight="1" x14ac:dyDescent="0.25">
      <c r="A41" s="61">
        <v>39</v>
      </c>
      <c r="B41" s="46" t="str">
        <f>RIGHT(tbl_SeqLib[[#This Row],[Well]],LEN(tbl_SeqLib[[#This Row],[Well]])-1)</f>
        <v>5</v>
      </c>
      <c r="C41" s="45" t="s">
        <v>164</v>
      </c>
      <c r="D41" s="19"/>
      <c r="E41" s="21"/>
      <c r="F41" s="31"/>
      <c r="G41" s="19"/>
      <c r="H41" s="31"/>
      <c r="I41" s="31"/>
      <c r="J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2" t="s">
        <v>165</v>
      </c>
      <c r="L4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1" s="44" t="str">
        <f>IF(LEN(tbl_SeqLib[[#This Row],[PCR '[DNA'] (ng / µl)]])&gt;0,ROUNDUP(_xlfn.MINIFS(tbl_SeqLib[PCR prodct (µl) to add (exact)],tbl_SeqLib[Column],tbl_SeqLib[[#This Row],[Column]]),1),"")</f>
        <v/>
      </c>
      <c r="N41" s="44" t="str">
        <f>IF(LEN(tbl_SeqLib[[#This Row],[PCR '[DNA'] (ng / µl)]])&gt;0,ROUNDDOWN(_xlfn.MAXIFS(tbl_SeqLib[PCR prodct (µl) to add (exact)],tbl_SeqLib[Column],tbl_SeqLib[[#This Row],[Column]]),1),"")</f>
        <v/>
      </c>
      <c r="O41" s="44" t="str">
        <f>IF(LEN(tbl_SeqLib[[#This Row],[PCR '[DNA'] (ng / µl)]])&gt;0,ROUNDUP(AVERAGEIFS(tbl_SeqLib[PCR prodct (µl) to add (exact)],tbl_SeqLib[Column],tbl_SeqLib[[#This Row],[Column]]),1),"")</f>
        <v/>
      </c>
      <c r="P41" s="44" t="str" cm="1">
        <f t="array" ref="P41">_xlfn.XLOOKUP(0,ABS(tbl_SeqLib[[#This Row],[Min vol for col]:[Av vol for col]]-tbl_SeqLib[[#This Row],[PCR prodct (µl) to add (exact)]]),tbl_SeqLib[[#This Row],[Min vol for col]:[Av vol for col]],"",1)</f>
        <v/>
      </c>
      <c r="Q41" s="44" t="str" cm="1">
        <f t="array" ref="Q41">_xlfn.XLOOKUP(0,ABS(tbl_SeqLib[[#This Row],[Max vol for col]:[Av vol for col]]-tbl_SeqLib[[#This Row],[PCR prodct (µl) to add (exact)]]),tbl_SeqLib[[#This Row],[Max vol for col]:[Av vol for col]],"",1)</f>
        <v/>
      </c>
      <c r="R41" s="44" t="str">
        <f>IF(LEN(tbl_SeqLib[[#This Row],[Max vol for col]])=0,"",tbl_SeqLib[[#This Row],[Max vol for col]])</f>
        <v/>
      </c>
      <c r="S41" s="44" t="str">
        <f>IF(LEN(tbl_SeqLib[[#This Row],[PCR '[DNA'] (ng / µl)]])&gt;0,AVERAGE(tbl_SeqLib[PCR prodct (µl) to add (exact)]),"")</f>
        <v/>
      </c>
      <c r="T41" s="44" t="str">
        <f>IF(LEN(tbl_SeqLib[[#This Row],[PCR '[DNA'] (ng / µl)]])&gt;0,MAX(tbl_SeqLib[PCR prodct (µl) to add (exact)]),"")</f>
        <v/>
      </c>
      <c r="U41" s="44" t="str" cm="1">
        <f t="array" ref="U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1" s="48"/>
      <c r="X4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1" s="62" t="str">
        <f>IF(ISBLANK(tbl_SeqLib[[#This Row],[sWGA Identifier]]),"",CONCATENATE(exp_id,"_",tbl_SeqLib[[#This Row],[Well]]))</f>
        <v/>
      </c>
    </row>
    <row r="42" spans="1:25" ht="15.75" customHeight="1" thickBot="1" x14ac:dyDescent="0.3">
      <c r="A42" s="63">
        <v>40</v>
      </c>
      <c r="B42" s="64" t="str">
        <f>RIGHT(tbl_SeqLib[[#This Row],[Well]],LEN(tbl_SeqLib[[#This Row],[Well]])-1)</f>
        <v>5</v>
      </c>
      <c r="C42" s="73" t="s">
        <v>166</v>
      </c>
      <c r="D42" s="65"/>
      <c r="E42" s="66"/>
      <c r="F42" s="67"/>
      <c r="G42" s="65"/>
      <c r="H42" s="67"/>
      <c r="I42" s="67"/>
      <c r="J42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9" t="s">
        <v>167</v>
      </c>
      <c r="L42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2" s="70" t="str">
        <f>IF(LEN(tbl_SeqLib[[#This Row],[PCR '[DNA'] (ng / µl)]])&gt;0,ROUNDUP(_xlfn.MINIFS(tbl_SeqLib[PCR prodct (µl) to add (exact)],tbl_SeqLib[Column],tbl_SeqLib[[#This Row],[Column]]),1),"")</f>
        <v/>
      </c>
      <c r="N42" s="70" t="str">
        <f>IF(LEN(tbl_SeqLib[[#This Row],[PCR '[DNA'] (ng / µl)]])&gt;0,ROUNDDOWN(_xlfn.MAXIFS(tbl_SeqLib[PCR prodct (µl) to add (exact)],tbl_SeqLib[Column],tbl_SeqLib[[#This Row],[Column]]),1),"")</f>
        <v/>
      </c>
      <c r="O42" s="70" t="str">
        <f>IF(LEN(tbl_SeqLib[[#This Row],[PCR '[DNA'] (ng / µl)]])&gt;0,ROUNDUP(AVERAGEIFS(tbl_SeqLib[PCR prodct (µl) to add (exact)],tbl_SeqLib[Column],tbl_SeqLib[[#This Row],[Column]]),1),"")</f>
        <v/>
      </c>
      <c r="P42" s="70" t="str" cm="1">
        <f t="array" ref="P42">_xlfn.XLOOKUP(0,ABS(tbl_SeqLib[[#This Row],[Min vol for col]:[Av vol for col]]-tbl_SeqLib[[#This Row],[PCR prodct (µl) to add (exact)]]),tbl_SeqLib[[#This Row],[Min vol for col]:[Av vol for col]],"",1)</f>
        <v/>
      </c>
      <c r="Q42" s="70" t="str" cm="1">
        <f t="array" ref="Q42">_xlfn.XLOOKUP(0,ABS(tbl_SeqLib[[#This Row],[Max vol for col]:[Av vol for col]]-tbl_SeqLib[[#This Row],[PCR prodct (µl) to add (exact)]]),tbl_SeqLib[[#This Row],[Max vol for col]:[Av vol for col]],"",1)</f>
        <v/>
      </c>
      <c r="R42" s="70" t="str">
        <f>IF(LEN(tbl_SeqLib[[#This Row],[Max vol for col]])=0,"",tbl_SeqLib[[#This Row],[Max vol for col]])</f>
        <v/>
      </c>
      <c r="S42" s="70" t="str">
        <f>IF(LEN(tbl_SeqLib[[#This Row],[PCR '[DNA'] (ng / µl)]])&gt;0,AVERAGE(tbl_SeqLib[PCR prodct (µl) to add (exact)]),"")</f>
        <v/>
      </c>
      <c r="T42" s="70" t="str">
        <f>IF(LEN(tbl_SeqLib[[#This Row],[PCR '[DNA'] (ng / µl)]])&gt;0,MAX(tbl_SeqLib[PCR prodct (µl) to add (exact)]),"")</f>
        <v/>
      </c>
      <c r="U42" s="70" t="str" cm="1">
        <f t="array" ref="U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2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2" s="71"/>
      <c r="X42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2" s="72" t="str">
        <f>IF(ISBLANK(tbl_SeqLib[[#This Row],[sWGA Identifier]]),"",CONCATENATE(exp_id,"_",tbl_SeqLib[[#This Row],[Well]]))</f>
        <v/>
      </c>
    </row>
    <row r="43" spans="1:25" ht="15.75" customHeight="1" x14ac:dyDescent="0.25">
      <c r="A43" s="51">
        <v>41</v>
      </c>
      <c r="B43" s="52" t="str">
        <f>RIGHT(tbl_SeqLib[[#This Row],[Well]],LEN(tbl_SeqLib[[#This Row],[Well]])-1)</f>
        <v>6</v>
      </c>
      <c r="C43" s="52" t="s">
        <v>168</v>
      </c>
      <c r="D43" s="53"/>
      <c r="E43" s="57"/>
      <c r="F43" s="53"/>
      <c r="G43" s="53"/>
      <c r="H43" s="53"/>
      <c r="I43" s="53"/>
      <c r="J4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7" t="s">
        <v>169</v>
      </c>
      <c r="L43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3" s="58" t="str">
        <f>IF(LEN(tbl_SeqLib[[#This Row],[PCR '[DNA'] (ng / µl)]])&gt;0,ROUNDUP(_xlfn.MINIFS(tbl_SeqLib[PCR prodct (µl) to add (exact)],tbl_SeqLib[Column],tbl_SeqLib[[#This Row],[Column]]),1),"")</f>
        <v/>
      </c>
      <c r="N43" s="58" t="str">
        <f>IF(LEN(tbl_SeqLib[[#This Row],[PCR '[DNA'] (ng / µl)]])&gt;0,ROUNDDOWN(_xlfn.MAXIFS(tbl_SeqLib[PCR prodct (µl) to add (exact)],tbl_SeqLib[Column],tbl_SeqLib[[#This Row],[Column]]),1),"")</f>
        <v/>
      </c>
      <c r="O43" s="58" t="str">
        <f>IF(LEN(tbl_SeqLib[[#This Row],[PCR '[DNA'] (ng / µl)]])&gt;0,ROUNDUP(AVERAGEIFS(tbl_SeqLib[PCR prodct (µl) to add (exact)],tbl_SeqLib[Column],tbl_SeqLib[[#This Row],[Column]]),1),"")</f>
        <v/>
      </c>
      <c r="P43" s="58" t="str" cm="1">
        <f t="array" ref="P43">_xlfn.XLOOKUP(0,ABS(tbl_SeqLib[[#This Row],[Min vol for col]:[Av vol for col]]-tbl_SeqLib[[#This Row],[PCR prodct (µl) to add (exact)]]),tbl_SeqLib[[#This Row],[Min vol for col]:[Av vol for col]],"",1)</f>
        <v/>
      </c>
      <c r="Q43" s="58" t="str" cm="1">
        <f t="array" ref="Q43">_xlfn.XLOOKUP(0,ABS(tbl_SeqLib[[#This Row],[Max vol for col]:[Av vol for col]]-tbl_SeqLib[[#This Row],[PCR prodct (µl) to add (exact)]]),tbl_SeqLib[[#This Row],[Max vol for col]:[Av vol for col]],"",1)</f>
        <v/>
      </c>
      <c r="R43" s="58" t="str">
        <f>IF(LEN(tbl_SeqLib[[#This Row],[Max vol for col]])=0,"",tbl_SeqLib[[#This Row],[Max vol for col]])</f>
        <v/>
      </c>
      <c r="S43" s="58" t="str">
        <f>IF(LEN(tbl_SeqLib[[#This Row],[PCR '[DNA'] (ng / µl)]])&gt;0,AVERAGE(tbl_SeqLib[PCR prodct (µl) to add (exact)]),"")</f>
        <v/>
      </c>
      <c r="T43" s="58" t="str">
        <f>IF(LEN(tbl_SeqLib[[#This Row],[PCR '[DNA'] (ng / µl)]])&gt;0,MAX(tbl_SeqLib[PCR prodct (µl) to add (exact)]),"")</f>
        <v/>
      </c>
      <c r="U43" s="58" t="str" cm="1">
        <f t="array" ref="U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3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3" s="59"/>
      <c r="X43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3" s="60" t="str">
        <f>IF(ISBLANK(tbl_SeqLib[[#This Row],[sWGA Identifier]]),"",CONCATENATE(exp_id,"_",tbl_SeqLib[[#This Row],[Well]]))</f>
        <v/>
      </c>
    </row>
    <row r="44" spans="1:25" ht="15.75" customHeight="1" x14ac:dyDescent="0.25">
      <c r="A44" s="61">
        <v>42</v>
      </c>
      <c r="B44" s="46" t="str">
        <f>RIGHT(tbl_SeqLib[[#This Row],[Well]],LEN(tbl_SeqLib[[#This Row],[Well]])-1)</f>
        <v>6</v>
      </c>
      <c r="C44" s="45" t="s">
        <v>170</v>
      </c>
      <c r="D44" s="19"/>
      <c r="E44" s="21"/>
      <c r="F44" s="31"/>
      <c r="G44" s="19"/>
      <c r="H44" s="31"/>
      <c r="I44" s="31"/>
      <c r="J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2" t="s">
        <v>171</v>
      </c>
      <c r="L4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4" s="44" t="str">
        <f>IF(LEN(tbl_SeqLib[[#This Row],[PCR '[DNA'] (ng / µl)]])&gt;0,ROUNDUP(_xlfn.MINIFS(tbl_SeqLib[PCR prodct (µl) to add (exact)],tbl_SeqLib[Column],tbl_SeqLib[[#This Row],[Column]]),1),"")</f>
        <v/>
      </c>
      <c r="N44" s="44" t="str">
        <f>IF(LEN(tbl_SeqLib[[#This Row],[PCR '[DNA'] (ng / µl)]])&gt;0,ROUNDDOWN(_xlfn.MAXIFS(tbl_SeqLib[PCR prodct (µl) to add (exact)],tbl_SeqLib[Column],tbl_SeqLib[[#This Row],[Column]]),1),"")</f>
        <v/>
      </c>
      <c r="O44" s="44" t="str">
        <f>IF(LEN(tbl_SeqLib[[#This Row],[PCR '[DNA'] (ng / µl)]])&gt;0,ROUNDUP(AVERAGEIFS(tbl_SeqLib[PCR prodct (µl) to add (exact)],tbl_SeqLib[Column],tbl_SeqLib[[#This Row],[Column]]),1),"")</f>
        <v/>
      </c>
      <c r="P44" s="44" t="str" cm="1">
        <f t="array" ref="P44">_xlfn.XLOOKUP(0,ABS(tbl_SeqLib[[#This Row],[Min vol for col]:[Av vol for col]]-tbl_SeqLib[[#This Row],[PCR prodct (µl) to add (exact)]]),tbl_SeqLib[[#This Row],[Min vol for col]:[Av vol for col]],"",1)</f>
        <v/>
      </c>
      <c r="Q44" s="44" t="str" cm="1">
        <f t="array" ref="Q44">_xlfn.XLOOKUP(0,ABS(tbl_SeqLib[[#This Row],[Max vol for col]:[Av vol for col]]-tbl_SeqLib[[#This Row],[PCR prodct (µl) to add (exact)]]),tbl_SeqLib[[#This Row],[Max vol for col]:[Av vol for col]],"",1)</f>
        <v/>
      </c>
      <c r="R44" s="44" t="str">
        <f>IF(LEN(tbl_SeqLib[[#This Row],[Max vol for col]])=0,"",tbl_SeqLib[[#This Row],[Max vol for col]])</f>
        <v/>
      </c>
      <c r="S44" s="44" t="str">
        <f>IF(LEN(tbl_SeqLib[[#This Row],[PCR '[DNA'] (ng / µl)]])&gt;0,AVERAGE(tbl_SeqLib[PCR prodct (µl) to add (exact)]),"")</f>
        <v/>
      </c>
      <c r="T44" s="44" t="str">
        <f>IF(LEN(tbl_SeqLib[[#This Row],[PCR '[DNA'] (ng / µl)]])&gt;0,MAX(tbl_SeqLib[PCR prodct (µl) to add (exact)]),"")</f>
        <v/>
      </c>
      <c r="U44" s="44" t="str" cm="1">
        <f t="array" ref="U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4" s="48"/>
      <c r="X4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4" s="62" t="str">
        <f>IF(ISBLANK(tbl_SeqLib[[#This Row],[sWGA Identifier]]),"",CONCATENATE(exp_id,"_",tbl_SeqLib[[#This Row],[Well]]))</f>
        <v/>
      </c>
    </row>
    <row r="45" spans="1:25" ht="15.75" customHeight="1" x14ac:dyDescent="0.25">
      <c r="A45" s="61">
        <v>43</v>
      </c>
      <c r="B45" s="46" t="str">
        <f>RIGHT(tbl_SeqLib[[#This Row],[Well]],LEN(tbl_SeqLib[[#This Row],[Well]])-1)</f>
        <v>6</v>
      </c>
      <c r="C45" s="45" t="s">
        <v>172</v>
      </c>
      <c r="D45" s="19"/>
      <c r="E45" s="21"/>
      <c r="F45" s="31"/>
      <c r="G45" s="19"/>
      <c r="H45" s="31"/>
      <c r="I45" s="31"/>
      <c r="J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2" t="s">
        <v>173</v>
      </c>
      <c r="L4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5" s="44" t="str">
        <f>IF(LEN(tbl_SeqLib[[#This Row],[PCR '[DNA'] (ng / µl)]])&gt;0,ROUNDUP(_xlfn.MINIFS(tbl_SeqLib[PCR prodct (µl) to add (exact)],tbl_SeqLib[Column],tbl_SeqLib[[#This Row],[Column]]),1),"")</f>
        <v/>
      </c>
      <c r="N45" s="44" t="str">
        <f>IF(LEN(tbl_SeqLib[[#This Row],[PCR '[DNA'] (ng / µl)]])&gt;0,ROUNDDOWN(_xlfn.MAXIFS(tbl_SeqLib[PCR prodct (µl) to add (exact)],tbl_SeqLib[Column],tbl_SeqLib[[#This Row],[Column]]),1),"")</f>
        <v/>
      </c>
      <c r="O45" s="44" t="str">
        <f>IF(LEN(tbl_SeqLib[[#This Row],[PCR '[DNA'] (ng / µl)]])&gt;0,ROUNDUP(AVERAGEIFS(tbl_SeqLib[PCR prodct (µl) to add (exact)],tbl_SeqLib[Column],tbl_SeqLib[[#This Row],[Column]]),1),"")</f>
        <v/>
      </c>
      <c r="P45" s="44" t="str" cm="1">
        <f t="array" ref="P45">_xlfn.XLOOKUP(0,ABS(tbl_SeqLib[[#This Row],[Min vol for col]:[Av vol for col]]-tbl_SeqLib[[#This Row],[PCR prodct (µl) to add (exact)]]),tbl_SeqLib[[#This Row],[Min vol for col]:[Av vol for col]],"",1)</f>
        <v/>
      </c>
      <c r="Q45" s="44" t="str" cm="1">
        <f t="array" ref="Q45">_xlfn.XLOOKUP(0,ABS(tbl_SeqLib[[#This Row],[Max vol for col]:[Av vol for col]]-tbl_SeqLib[[#This Row],[PCR prodct (µl) to add (exact)]]),tbl_SeqLib[[#This Row],[Max vol for col]:[Av vol for col]],"",1)</f>
        <v/>
      </c>
      <c r="R45" s="44" t="str">
        <f>IF(LEN(tbl_SeqLib[[#This Row],[Max vol for col]])=0,"",tbl_SeqLib[[#This Row],[Max vol for col]])</f>
        <v/>
      </c>
      <c r="S45" s="44" t="str">
        <f>IF(LEN(tbl_SeqLib[[#This Row],[PCR '[DNA'] (ng / µl)]])&gt;0,AVERAGE(tbl_SeqLib[PCR prodct (µl) to add (exact)]),"")</f>
        <v/>
      </c>
      <c r="T45" s="44" t="str">
        <f>IF(LEN(tbl_SeqLib[[#This Row],[PCR '[DNA'] (ng / µl)]])&gt;0,MAX(tbl_SeqLib[PCR prodct (µl) to add (exact)]),"")</f>
        <v/>
      </c>
      <c r="U45" s="44" t="str" cm="1">
        <f t="array" ref="U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5" s="48"/>
      <c r="X4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5" s="62" t="str">
        <f>IF(ISBLANK(tbl_SeqLib[[#This Row],[sWGA Identifier]]),"",CONCATENATE(exp_id,"_",tbl_SeqLib[[#This Row],[Well]]))</f>
        <v/>
      </c>
    </row>
    <row r="46" spans="1:25" ht="15.75" customHeight="1" x14ac:dyDescent="0.25">
      <c r="A46" s="61">
        <v>44</v>
      </c>
      <c r="B46" s="46" t="str">
        <f>RIGHT(tbl_SeqLib[[#This Row],[Well]],LEN(tbl_SeqLib[[#This Row],[Well]])-1)</f>
        <v>6</v>
      </c>
      <c r="C46" s="45" t="s">
        <v>174</v>
      </c>
      <c r="D46" s="19"/>
      <c r="E46" s="21"/>
      <c r="F46" s="31"/>
      <c r="G46" s="19"/>
      <c r="H46" s="31"/>
      <c r="I46" s="31"/>
      <c r="J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2" t="s">
        <v>175</v>
      </c>
      <c r="L4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6" s="44" t="str">
        <f>IF(LEN(tbl_SeqLib[[#This Row],[PCR '[DNA'] (ng / µl)]])&gt;0,ROUNDUP(_xlfn.MINIFS(tbl_SeqLib[PCR prodct (µl) to add (exact)],tbl_SeqLib[Column],tbl_SeqLib[[#This Row],[Column]]),1),"")</f>
        <v/>
      </c>
      <c r="N46" s="44" t="str">
        <f>IF(LEN(tbl_SeqLib[[#This Row],[PCR '[DNA'] (ng / µl)]])&gt;0,ROUNDDOWN(_xlfn.MAXIFS(tbl_SeqLib[PCR prodct (µl) to add (exact)],tbl_SeqLib[Column],tbl_SeqLib[[#This Row],[Column]]),1),"")</f>
        <v/>
      </c>
      <c r="O46" s="44" t="str">
        <f>IF(LEN(tbl_SeqLib[[#This Row],[PCR '[DNA'] (ng / µl)]])&gt;0,ROUNDUP(AVERAGEIFS(tbl_SeqLib[PCR prodct (µl) to add (exact)],tbl_SeqLib[Column],tbl_SeqLib[[#This Row],[Column]]),1),"")</f>
        <v/>
      </c>
      <c r="P46" s="44" t="str" cm="1">
        <f t="array" ref="P46">_xlfn.XLOOKUP(0,ABS(tbl_SeqLib[[#This Row],[Min vol for col]:[Av vol for col]]-tbl_SeqLib[[#This Row],[PCR prodct (µl) to add (exact)]]),tbl_SeqLib[[#This Row],[Min vol for col]:[Av vol for col]],"",1)</f>
        <v/>
      </c>
      <c r="Q46" s="44" t="str" cm="1">
        <f t="array" ref="Q46">_xlfn.XLOOKUP(0,ABS(tbl_SeqLib[[#This Row],[Max vol for col]:[Av vol for col]]-tbl_SeqLib[[#This Row],[PCR prodct (µl) to add (exact)]]),tbl_SeqLib[[#This Row],[Max vol for col]:[Av vol for col]],"",1)</f>
        <v/>
      </c>
      <c r="R46" s="44" t="str">
        <f>IF(LEN(tbl_SeqLib[[#This Row],[Max vol for col]])=0,"",tbl_SeqLib[[#This Row],[Max vol for col]])</f>
        <v/>
      </c>
      <c r="S46" s="44" t="str">
        <f>IF(LEN(tbl_SeqLib[[#This Row],[PCR '[DNA'] (ng / µl)]])&gt;0,AVERAGE(tbl_SeqLib[PCR prodct (µl) to add (exact)]),"")</f>
        <v/>
      </c>
      <c r="T46" s="44" t="str">
        <f>IF(LEN(tbl_SeqLib[[#This Row],[PCR '[DNA'] (ng / µl)]])&gt;0,MAX(tbl_SeqLib[PCR prodct (µl) to add (exact)]),"")</f>
        <v/>
      </c>
      <c r="U46" s="44" t="str" cm="1">
        <f t="array" ref="U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6" s="48"/>
      <c r="X4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6" s="62" t="str">
        <f>IF(ISBLANK(tbl_SeqLib[[#This Row],[sWGA Identifier]]),"",CONCATENATE(exp_id,"_",tbl_SeqLib[[#This Row],[Well]]))</f>
        <v/>
      </c>
    </row>
    <row r="47" spans="1:25" ht="15.75" customHeight="1" x14ac:dyDescent="0.25">
      <c r="A47" s="61">
        <v>45</v>
      </c>
      <c r="B47" s="46" t="str">
        <f>RIGHT(tbl_SeqLib[[#This Row],[Well]],LEN(tbl_SeqLib[[#This Row],[Well]])-1)</f>
        <v>6</v>
      </c>
      <c r="C47" s="45" t="s">
        <v>176</v>
      </c>
      <c r="D47" s="19"/>
      <c r="E47" s="21"/>
      <c r="F47" s="31"/>
      <c r="G47" s="19"/>
      <c r="H47" s="31"/>
      <c r="I47" s="31"/>
      <c r="J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2" t="s">
        <v>177</v>
      </c>
      <c r="L4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7" s="44" t="str">
        <f>IF(LEN(tbl_SeqLib[[#This Row],[PCR '[DNA'] (ng / µl)]])&gt;0,ROUNDUP(_xlfn.MINIFS(tbl_SeqLib[PCR prodct (µl) to add (exact)],tbl_SeqLib[Column],tbl_SeqLib[[#This Row],[Column]]),1),"")</f>
        <v/>
      </c>
      <c r="N47" s="44" t="str">
        <f>IF(LEN(tbl_SeqLib[[#This Row],[PCR '[DNA'] (ng / µl)]])&gt;0,ROUNDDOWN(_xlfn.MAXIFS(tbl_SeqLib[PCR prodct (µl) to add (exact)],tbl_SeqLib[Column],tbl_SeqLib[[#This Row],[Column]]),1),"")</f>
        <v/>
      </c>
      <c r="O47" s="44" t="str">
        <f>IF(LEN(tbl_SeqLib[[#This Row],[PCR '[DNA'] (ng / µl)]])&gt;0,ROUNDUP(AVERAGEIFS(tbl_SeqLib[PCR prodct (µl) to add (exact)],tbl_SeqLib[Column],tbl_SeqLib[[#This Row],[Column]]),1),"")</f>
        <v/>
      </c>
      <c r="P47" s="44" t="str" cm="1">
        <f t="array" ref="P47">_xlfn.XLOOKUP(0,ABS(tbl_SeqLib[[#This Row],[Min vol for col]:[Av vol for col]]-tbl_SeqLib[[#This Row],[PCR prodct (µl) to add (exact)]]),tbl_SeqLib[[#This Row],[Min vol for col]:[Av vol for col]],"",1)</f>
        <v/>
      </c>
      <c r="Q47" s="44" t="str" cm="1">
        <f t="array" ref="Q47">_xlfn.XLOOKUP(0,ABS(tbl_SeqLib[[#This Row],[Max vol for col]:[Av vol for col]]-tbl_SeqLib[[#This Row],[PCR prodct (µl) to add (exact)]]),tbl_SeqLib[[#This Row],[Max vol for col]:[Av vol for col]],"",1)</f>
        <v/>
      </c>
      <c r="R47" s="44" t="str">
        <f>IF(LEN(tbl_SeqLib[[#This Row],[Max vol for col]])=0,"",tbl_SeqLib[[#This Row],[Max vol for col]])</f>
        <v/>
      </c>
      <c r="S47" s="44" t="str">
        <f>IF(LEN(tbl_SeqLib[[#This Row],[PCR '[DNA'] (ng / µl)]])&gt;0,AVERAGE(tbl_SeqLib[PCR prodct (µl) to add (exact)]),"")</f>
        <v/>
      </c>
      <c r="T47" s="44" t="str">
        <f>IF(LEN(tbl_SeqLib[[#This Row],[PCR '[DNA'] (ng / µl)]])&gt;0,MAX(tbl_SeqLib[PCR prodct (µl) to add (exact)]),"")</f>
        <v/>
      </c>
      <c r="U47" s="44" t="str" cm="1">
        <f t="array" ref="U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7" s="48"/>
      <c r="X4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7" s="62" t="str">
        <f>IF(ISBLANK(tbl_SeqLib[[#This Row],[sWGA Identifier]]),"",CONCATENATE(exp_id,"_",tbl_SeqLib[[#This Row],[Well]]))</f>
        <v/>
      </c>
    </row>
    <row r="48" spans="1:25" ht="15.75" customHeight="1" x14ac:dyDescent="0.25">
      <c r="A48" s="61">
        <v>46</v>
      </c>
      <c r="B48" s="46" t="str">
        <f>RIGHT(tbl_SeqLib[[#This Row],[Well]],LEN(tbl_SeqLib[[#This Row],[Well]])-1)</f>
        <v>6</v>
      </c>
      <c r="C48" s="45" t="s">
        <v>178</v>
      </c>
      <c r="D48" s="19"/>
      <c r="E48" s="21"/>
      <c r="F48" s="31"/>
      <c r="G48" s="19"/>
      <c r="H48" s="31"/>
      <c r="I48" s="31"/>
      <c r="J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2" t="s">
        <v>179</v>
      </c>
      <c r="L4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8" s="44" t="str">
        <f>IF(LEN(tbl_SeqLib[[#This Row],[PCR '[DNA'] (ng / µl)]])&gt;0,ROUNDUP(_xlfn.MINIFS(tbl_SeqLib[PCR prodct (µl) to add (exact)],tbl_SeqLib[Column],tbl_SeqLib[[#This Row],[Column]]),1),"")</f>
        <v/>
      </c>
      <c r="N48" s="44" t="str">
        <f>IF(LEN(tbl_SeqLib[[#This Row],[PCR '[DNA'] (ng / µl)]])&gt;0,ROUNDDOWN(_xlfn.MAXIFS(tbl_SeqLib[PCR prodct (µl) to add (exact)],tbl_SeqLib[Column],tbl_SeqLib[[#This Row],[Column]]),1),"")</f>
        <v/>
      </c>
      <c r="O48" s="44" t="str">
        <f>IF(LEN(tbl_SeqLib[[#This Row],[PCR '[DNA'] (ng / µl)]])&gt;0,ROUNDUP(AVERAGEIFS(tbl_SeqLib[PCR prodct (µl) to add (exact)],tbl_SeqLib[Column],tbl_SeqLib[[#This Row],[Column]]),1),"")</f>
        <v/>
      </c>
      <c r="P48" s="44" t="str" cm="1">
        <f t="array" ref="P48">_xlfn.XLOOKUP(0,ABS(tbl_SeqLib[[#This Row],[Min vol for col]:[Av vol for col]]-tbl_SeqLib[[#This Row],[PCR prodct (µl) to add (exact)]]),tbl_SeqLib[[#This Row],[Min vol for col]:[Av vol for col]],"",1)</f>
        <v/>
      </c>
      <c r="Q48" s="44" t="str" cm="1">
        <f t="array" ref="Q48">_xlfn.XLOOKUP(0,ABS(tbl_SeqLib[[#This Row],[Max vol for col]:[Av vol for col]]-tbl_SeqLib[[#This Row],[PCR prodct (µl) to add (exact)]]),tbl_SeqLib[[#This Row],[Max vol for col]:[Av vol for col]],"",1)</f>
        <v/>
      </c>
      <c r="R48" s="44" t="str">
        <f>IF(LEN(tbl_SeqLib[[#This Row],[Max vol for col]])=0,"",tbl_SeqLib[[#This Row],[Max vol for col]])</f>
        <v/>
      </c>
      <c r="S48" s="44" t="str">
        <f>IF(LEN(tbl_SeqLib[[#This Row],[PCR '[DNA'] (ng / µl)]])&gt;0,AVERAGE(tbl_SeqLib[PCR prodct (µl) to add (exact)]),"")</f>
        <v/>
      </c>
      <c r="T48" s="44" t="str">
        <f>IF(LEN(tbl_SeqLib[[#This Row],[PCR '[DNA'] (ng / µl)]])&gt;0,MAX(tbl_SeqLib[PCR prodct (µl) to add (exact)]),"")</f>
        <v/>
      </c>
      <c r="U48" s="44" t="str" cm="1">
        <f t="array" ref="U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8" s="48"/>
      <c r="X4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8" s="62" t="str">
        <f>IF(ISBLANK(tbl_SeqLib[[#This Row],[sWGA Identifier]]),"",CONCATENATE(exp_id,"_",tbl_SeqLib[[#This Row],[Well]]))</f>
        <v/>
      </c>
    </row>
    <row r="49" spans="1:25" ht="15.75" customHeight="1" x14ac:dyDescent="0.25">
      <c r="A49" s="61">
        <v>47</v>
      </c>
      <c r="B49" s="46" t="str">
        <f>RIGHT(tbl_SeqLib[[#This Row],[Well]],LEN(tbl_SeqLib[[#This Row],[Well]])-1)</f>
        <v>6</v>
      </c>
      <c r="C49" s="45" t="s">
        <v>180</v>
      </c>
      <c r="D49" s="19"/>
      <c r="E49" s="21"/>
      <c r="F49" s="31"/>
      <c r="G49" s="19"/>
      <c r="H49" s="31"/>
      <c r="I49" s="31"/>
      <c r="J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2" t="s">
        <v>181</v>
      </c>
      <c r="L4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9" s="44" t="str">
        <f>IF(LEN(tbl_SeqLib[[#This Row],[PCR '[DNA'] (ng / µl)]])&gt;0,ROUNDUP(_xlfn.MINIFS(tbl_SeqLib[PCR prodct (µl) to add (exact)],tbl_SeqLib[Column],tbl_SeqLib[[#This Row],[Column]]),1),"")</f>
        <v/>
      </c>
      <c r="N49" s="44" t="str">
        <f>IF(LEN(tbl_SeqLib[[#This Row],[PCR '[DNA'] (ng / µl)]])&gt;0,ROUNDDOWN(_xlfn.MAXIFS(tbl_SeqLib[PCR prodct (µl) to add (exact)],tbl_SeqLib[Column],tbl_SeqLib[[#This Row],[Column]]),1),"")</f>
        <v/>
      </c>
      <c r="O49" s="44" t="str">
        <f>IF(LEN(tbl_SeqLib[[#This Row],[PCR '[DNA'] (ng / µl)]])&gt;0,ROUNDUP(AVERAGEIFS(tbl_SeqLib[PCR prodct (µl) to add (exact)],tbl_SeqLib[Column],tbl_SeqLib[[#This Row],[Column]]),1),"")</f>
        <v/>
      </c>
      <c r="P49" s="44" t="str" cm="1">
        <f t="array" ref="P49">_xlfn.XLOOKUP(0,ABS(tbl_SeqLib[[#This Row],[Min vol for col]:[Av vol for col]]-tbl_SeqLib[[#This Row],[PCR prodct (µl) to add (exact)]]),tbl_SeqLib[[#This Row],[Min vol for col]:[Av vol for col]],"",1)</f>
        <v/>
      </c>
      <c r="Q49" s="44" t="str" cm="1">
        <f t="array" ref="Q49">_xlfn.XLOOKUP(0,ABS(tbl_SeqLib[[#This Row],[Max vol for col]:[Av vol for col]]-tbl_SeqLib[[#This Row],[PCR prodct (µl) to add (exact)]]),tbl_SeqLib[[#This Row],[Max vol for col]:[Av vol for col]],"",1)</f>
        <v/>
      </c>
      <c r="R49" s="44" t="str">
        <f>IF(LEN(tbl_SeqLib[[#This Row],[Max vol for col]])=0,"",tbl_SeqLib[[#This Row],[Max vol for col]])</f>
        <v/>
      </c>
      <c r="S49" s="44" t="str">
        <f>IF(LEN(tbl_SeqLib[[#This Row],[PCR '[DNA'] (ng / µl)]])&gt;0,AVERAGE(tbl_SeqLib[PCR prodct (µl) to add (exact)]),"")</f>
        <v/>
      </c>
      <c r="T49" s="44" t="str">
        <f>IF(LEN(tbl_SeqLib[[#This Row],[PCR '[DNA'] (ng / µl)]])&gt;0,MAX(tbl_SeqLib[PCR prodct (µl) to add (exact)]),"")</f>
        <v/>
      </c>
      <c r="U49" s="44" t="str" cm="1">
        <f t="array" ref="U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9" s="48"/>
      <c r="X4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9" s="62" t="str">
        <f>IF(ISBLANK(tbl_SeqLib[[#This Row],[sWGA Identifier]]),"",CONCATENATE(exp_id,"_",tbl_SeqLib[[#This Row],[Well]]))</f>
        <v/>
      </c>
    </row>
    <row r="50" spans="1:25" ht="15.75" customHeight="1" thickBot="1" x14ac:dyDescent="0.3">
      <c r="A50" s="63">
        <v>48</v>
      </c>
      <c r="B50" s="64" t="str">
        <f>RIGHT(tbl_SeqLib[[#This Row],[Well]],LEN(tbl_SeqLib[[#This Row],[Well]])-1)</f>
        <v>6</v>
      </c>
      <c r="C50" s="73" t="s">
        <v>182</v>
      </c>
      <c r="D50" s="65"/>
      <c r="E50" s="66"/>
      <c r="F50" s="67"/>
      <c r="G50" s="65"/>
      <c r="H50" s="67"/>
      <c r="I50" s="67"/>
      <c r="J5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9" t="s">
        <v>183</v>
      </c>
      <c r="L50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0" s="70" t="str">
        <f>IF(LEN(tbl_SeqLib[[#This Row],[PCR '[DNA'] (ng / µl)]])&gt;0,ROUNDUP(_xlfn.MINIFS(tbl_SeqLib[PCR prodct (µl) to add (exact)],tbl_SeqLib[Column],tbl_SeqLib[[#This Row],[Column]]),1),"")</f>
        <v/>
      </c>
      <c r="N50" s="70" t="str">
        <f>IF(LEN(tbl_SeqLib[[#This Row],[PCR '[DNA'] (ng / µl)]])&gt;0,ROUNDDOWN(_xlfn.MAXIFS(tbl_SeqLib[PCR prodct (µl) to add (exact)],tbl_SeqLib[Column],tbl_SeqLib[[#This Row],[Column]]),1),"")</f>
        <v/>
      </c>
      <c r="O50" s="70" t="str">
        <f>IF(LEN(tbl_SeqLib[[#This Row],[PCR '[DNA'] (ng / µl)]])&gt;0,ROUNDUP(AVERAGEIFS(tbl_SeqLib[PCR prodct (µl) to add (exact)],tbl_SeqLib[Column],tbl_SeqLib[[#This Row],[Column]]),1),"")</f>
        <v/>
      </c>
      <c r="P50" s="70" t="str" cm="1">
        <f t="array" ref="P50">_xlfn.XLOOKUP(0,ABS(tbl_SeqLib[[#This Row],[Min vol for col]:[Av vol for col]]-tbl_SeqLib[[#This Row],[PCR prodct (µl) to add (exact)]]),tbl_SeqLib[[#This Row],[Min vol for col]:[Av vol for col]],"",1)</f>
        <v/>
      </c>
      <c r="Q50" s="70" t="str" cm="1">
        <f t="array" ref="Q50">_xlfn.XLOOKUP(0,ABS(tbl_SeqLib[[#This Row],[Max vol for col]:[Av vol for col]]-tbl_SeqLib[[#This Row],[PCR prodct (µl) to add (exact)]]),tbl_SeqLib[[#This Row],[Max vol for col]:[Av vol for col]],"",1)</f>
        <v/>
      </c>
      <c r="R50" s="70" t="str">
        <f>IF(LEN(tbl_SeqLib[[#This Row],[Max vol for col]])=0,"",tbl_SeqLib[[#This Row],[Max vol for col]])</f>
        <v/>
      </c>
      <c r="S50" s="70" t="str">
        <f>IF(LEN(tbl_SeqLib[[#This Row],[PCR '[DNA'] (ng / µl)]])&gt;0,AVERAGE(tbl_SeqLib[PCR prodct (µl) to add (exact)]),"")</f>
        <v/>
      </c>
      <c r="T50" s="70" t="str">
        <f>IF(LEN(tbl_SeqLib[[#This Row],[PCR '[DNA'] (ng / µl)]])&gt;0,MAX(tbl_SeqLib[PCR prodct (µl) to add (exact)]),"")</f>
        <v/>
      </c>
      <c r="U50" s="70" t="str" cm="1">
        <f t="array" ref="U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0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0" s="71"/>
      <c r="X50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0" s="72" t="str">
        <f>IF(ISBLANK(tbl_SeqLib[[#This Row],[sWGA Identifier]]),"",CONCATENATE(exp_id,"_",tbl_SeqLib[[#This Row],[Well]]))</f>
        <v/>
      </c>
    </row>
    <row r="51" spans="1:25" ht="15.75" customHeight="1" x14ac:dyDescent="0.25">
      <c r="A51" s="51">
        <v>49</v>
      </c>
      <c r="B51" s="52" t="str">
        <f>RIGHT(tbl_SeqLib[[#This Row],[Well]],LEN(tbl_SeqLib[[#This Row],[Well]])-1)</f>
        <v>7</v>
      </c>
      <c r="C51" s="52" t="s">
        <v>184</v>
      </c>
      <c r="D51" s="53"/>
      <c r="E51" s="57"/>
      <c r="F51" s="53"/>
      <c r="G51" s="53"/>
      <c r="H51" s="53"/>
      <c r="I51" s="53"/>
      <c r="J5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7" t="s">
        <v>185</v>
      </c>
      <c r="L51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1" s="58" t="str">
        <f>IF(LEN(tbl_SeqLib[[#This Row],[PCR '[DNA'] (ng / µl)]])&gt;0,ROUNDUP(_xlfn.MINIFS(tbl_SeqLib[PCR prodct (µl) to add (exact)],tbl_SeqLib[Column],tbl_SeqLib[[#This Row],[Column]]),1),"")</f>
        <v/>
      </c>
      <c r="N51" s="58" t="str">
        <f>IF(LEN(tbl_SeqLib[[#This Row],[PCR '[DNA'] (ng / µl)]])&gt;0,ROUNDDOWN(_xlfn.MAXIFS(tbl_SeqLib[PCR prodct (µl) to add (exact)],tbl_SeqLib[Column],tbl_SeqLib[[#This Row],[Column]]),1),"")</f>
        <v/>
      </c>
      <c r="O51" s="58" t="str">
        <f>IF(LEN(tbl_SeqLib[[#This Row],[PCR '[DNA'] (ng / µl)]])&gt;0,ROUNDUP(AVERAGEIFS(tbl_SeqLib[PCR prodct (µl) to add (exact)],tbl_SeqLib[Column],tbl_SeqLib[[#This Row],[Column]]),1),"")</f>
        <v/>
      </c>
      <c r="P51" s="58" t="str" cm="1">
        <f t="array" ref="P51">_xlfn.XLOOKUP(0,ABS(tbl_SeqLib[[#This Row],[Min vol for col]:[Av vol for col]]-tbl_SeqLib[[#This Row],[PCR prodct (µl) to add (exact)]]),tbl_SeqLib[[#This Row],[Min vol for col]:[Av vol for col]],"",1)</f>
        <v/>
      </c>
      <c r="Q51" s="58" t="str" cm="1">
        <f t="array" ref="Q51">_xlfn.XLOOKUP(0,ABS(tbl_SeqLib[[#This Row],[Max vol for col]:[Av vol for col]]-tbl_SeqLib[[#This Row],[PCR prodct (µl) to add (exact)]]),tbl_SeqLib[[#This Row],[Max vol for col]:[Av vol for col]],"",1)</f>
        <v/>
      </c>
      <c r="R51" s="58" t="str">
        <f>IF(LEN(tbl_SeqLib[[#This Row],[Max vol for col]])=0,"",tbl_SeqLib[[#This Row],[Max vol for col]])</f>
        <v/>
      </c>
      <c r="S51" s="58" t="str">
        <f>IF(LEN(tbl_SeqLib[[#This Row],[PCR '[DNA'] (ng / µl)]])&gt;0,AVERAGE(tbl_SeqLib[PCR prodct (µl) to add (exact)]),"")</f>
        <v/>
      </c>
      <c r="T51" s="58" t="str">
        <f>IF(LEN(tbl_SeqLib[[#This Row],[PCR '[DNA'] (ng / µl)]])&gt;0,MAX(tbl_SeqLib[PCR prodct (µl) to add (exact)]),"")</f>
        <v/>
      </c>
      <c r="U51" s="58" t="str" cm="1">
        <f t="array" ref="U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1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1" s="59"/>
      <c r="X51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1" s="60" t="str">
        <f>IF(ISBLANK(tbl_SeqLib[[#This Row],[sWGA Identifier]]),"",CONCATENATE(exp_id,"_",tbl_SeqLib[[#This Row],[Well]]))</f>
        <v/>
      </c>
    </row>
    <row r="52" spans="1:25" ht="15.75" customHeight="1" x14ac:dyDescent="0.25">
      <c r="A52" s="61">
        <v>50</v>
      </c>
      <c r="B52" s="46" t="str">
        <f>RIGHT(tbl_SeqLib[[#This Row],[Well]],LEN(tbl_SeqLib[[#This Row],[Well]])-1)</f>
        <v>7</v>
      </c>
      <c r="C52" s="45" t="s">
        <v>186</v>
      </c>
      <c r="D52" s="19"/>
      <c r="E52" s="21"/>
      <c r="F52" s="31"/>
      <c r="G52" s="19"/>
      <c r="H52" s="31"/>
      <c r="I52" s="31"/>
      <c r="J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2" t="s">
        <v>187</v>
      </c>
      <c r="L5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2" s="44" t="str">
        <f>IF(LEN(tbl_SeqLib[[#This Row],[PCR '[DNA'] (ng / µl)]])&gt;0,ROUNDUP(_xlfn.MINIFS(tbl_SeqLib[PCR prodct (µl) to add (exact)],tbl_SeqLib[Column],tbl_SeqLib[[#This Row],[Column]]),1),"")</f>
        <v/>
      </c>
      <c r="N52" s="44" t="str">
        <f>IF(LEN(tbl_SeqLib[[#This Row],[PCR '[DNA'] (ng / µl)]])&gt;0,ROUNDDOWN(_xlfn.MAXIFS(tbl_SeqLib[PCR prodct (µl) to add (exact)],tbl_SeqLib[Column],tbl_SeqLib[[#This Row],[Column]]),1),"")</f>
        <v/>
      </c>
      <c r="O52" s="44" t="str">
        <f>IF(LEN(tbl_SeqLib[[#This Row],[PCR '[DNA'] (ng / µl)]])&gt;0,ROUNDUP(AVERAGEIFS(tbl_SeqLib[PCR prodct (µl) to add (exact)],tbl_SeqLib[Column],tbl_SeqLib[[#This Row],[Column]]),1),"")</f>
        <v/>
      </c>
      <c r="P52" s="44" t="str" cm="1">
        <f t="array" ref="P52">_xlfn.XLOOKUP(0,ABS(tbl_SeqLib[[#This Row],[Min vol for col]:[Av vol for col]]-tbl_SeqLib[[#This Row],[PCR prodct (µl) to add (exact)]]),tbl_SeqLib[[#This Row],[Min vol for col]:[Av vol for col]],"",1)</f>
        <v/>
      </c>
      <c r="Q52" s="44" t="str" cm="1">
        <f t="array" ref="Q52">_xlfn.XLOOKUP(0,ABS(tbl_SeqLib[[#This Row],[Max vol for col]:[Av vol for col]]-tbl_SeqLib[[#This Row],[PCR prodct (µl) to add (exact)]]),tbl_SeqLib[[#This Row],[Max vol for col]:[Av vol for col]],"",1)</f>
        <v/>
      </c>
      <c r="R52" s="44" t="str">
        <f>IF(LEN(tbl_SeqLib[[#This Row],[Max vol for col]])=0,"",tbl_SeqLib[[#This Row],[Max vol for col]])</f>
        <v/>
      </c>
      <c r="S52" s="44" t="str">
        <f>IF(LEN(tbl_SeqLib[[#This Row],[PCR '[DNA'] (ng / µl)]])&gt;0,AVERAGE(tbl_SeqLib[PCR prodct (µl) to add (exact)]),"")</f>
        <v/>
      </c>
      <c r="T52" s="44" t="str">
        <f>IF(LEN(tbl_SeqLib[[#This Row],[PCR '[DNA'] (ng / µl)]])&gt;0,MAX(tbl_SeqLib[PCR prodct (µl) to add (exact)]),"")</f>
        <v/>
      </c>
      <c r="U52" s="44" t="str" cm="1">
        <f t="array" ref="U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2" s="48"/>
      <c r="X5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2" s="62" t="str">
        <f>IF(ISBLANK(tbl_SeqLib[[#This Row],[sWGA Identifier]]),"",CONCATENATE(exp_id,"_",tbl_SeqLib[[#This Row],[Well]]))</f>
        <v/>
      </c>
    </row>
    <row r="53" spans="1:25" ht="15.75" customHeight="1" x14ac:dyDescent="0.25">
      <c r="A53" s="61">
        <v>51</v>
      </c>
      <c r="B53" s="46" t="str">
        <f>RIGHT(tbl_SeqLib[[#This Row],[Well]],LEN(tbl_SeqLib[[#This Row],[Well]])-1)</f>
        <v>7</v>
      </c>
      <c r="C53" s="45" t="s">
        <v>188</v>
      </c>
      <c r="D53" s="19"/>
      <c r="E53" s="21"/>
      <c r="F53" s="31"/>
      <c r="G53" s="31"/>
      <c r="H53" s="31"/>
      <c r="I53" s="31"/>
      <c r="J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2" t="s">
        <v>189</v>
      </c>
      <c r="L5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3" s="44" t="str">
        <f>IF(LEN(tbl_SeqLib[[#This Row],[PCR '[DNA'] (ng / µl)]])&gt;0,ROUNDUP(_xlfn.MINIFS(tbl_SeqLib[PCR prodct (µl) to add (exact)],tbl_SeqLib[Column],tbl_SeqLib[[#This Row],[Column]]),1),"")</f>
        <v/>
      </c>
      <c r="N53" s="44" t="str">
        <f>IF(LEN(tbl_SeqLib[[#This Row],[PCR '[DNA'] (ng / µl)]])&gt;0,ROUNDDOWN(_xlfn.MAXIFS(tbl_SeqLib[PCR prodct (µl) to add (exact)],tbl_SeqLib[Column],tbl_SeqLib[[#This Row],[Column]]),1),"")</f>
        <v/>
      </c>
      <c r="O53" s="44" t="str">
        <f>IF(LEN(tbl_SeqLib[[#This Row],[PCR '[DNA'] (ng / µl)]])&gt;0,ROUNDUP(AVERAGEIFS(tbl_SeqLib[PCR prodct (µl) to add (exact)],tbl_SeqLib[Column],tbl_SeqLib[[#This Row],[Column]]),1),"")</f>
        <v/>
      </c>
      <c r="P53" s="44" t="str" cm="1">
        <f t="array" ref="P53">_xlfn.XLOOKUP(0,ABS(tbl_SeqLib[[#This Row],[Min vol for col]:[Av vol for col]]-tbl_SeqLib[[#This Row],[PCR prodct (µl) to add (exact)]]),tbl_SeqLib[[#This Row],[Min vol for col]:[Av vol for col]],"",1)</f>
        <v/>
      </c>
      <c r="Q53" s="44" t="str" cm="1">
        <f t="array" ref="Q53">_xlfn.XLOOKUP(0,ABS(tbl_SeqLib[[#This Row],[Max vol for col]:[Av vol for col]]-tbl_SeqLib[[#This Row],[PCR prodct (µl) to add (exact)]]),tbl_SeqLib[[#This Row],[Max vol for col]:[Av vol for col]],"",1)</f>
        <v/>
      </c>
      <c r="R53" s="44" t="str">
        <f>IF(LEN(tbl_SeqLib[[#This Row],[Max vol for col]])=0,"",tbl_SeqLib[[#This Row],[Max vol for col]])</f>
        <v/>
      </c>
      <c r="S53" s="44" t="str">
        <f>IF(LEN(tbl_SeqLib[[#This Row],[PCR '[DNA'] (ng / µl)]])&gt;0,AVERAGE(tbl_SeqLib[PCR prodct (µl) to add (exact)]),"")</f>
        <v/>
      </c>
      <c r="T53" s="44" t="str">
        <f>IF(LEN(tbl_SeqLib[[#This Row],[PCR '[DNA'] (ng / µl)]])&gt;0,MAX(tbl_SeqLib[PCR prodct (µl) to add (exact)]),"")</f>
        <v/>
      </c>
      <c r="U53" s="44" t="str" cm="1">
        <f t="array" ref="U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3" s="48"/>
      <c r="X5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3" s="62" t="str">
        <f>IF(ISBLANK(tbl_SeqLib[[#This Row],[sWGA Identifier]]),"",CONCATENATE(exp_id,"_",tbl_SeqLib[[#This Row],[Well]]))</f>
        <v/>
      </c>
    </row>
    <row r="54" spans="1:25" ht="15.75" customHeight="1" x14ac:dyDescent="0.25">
      <c r="A54" s="61">
        <v>52</v>
      </c>
      <c r="B54" s="46" t="str">
        <f>RIGHT(tbl_SeqLib[[#This Row],[Well]],LEN(tbl_SeqLib[[#This Row],[Well]])-1)</f>
        <v>7</v>
      </c>
      <c r="C54" s="45" t="s">
        <v>190</v>
      </c>
      <c r="D54" s="19"/>
      <c r="E54" s="21"/>
      <c r="F54" s="31"/>
      <c r="G54" s="31"/>
      <c r="H54" s="31"/>
      <c r="I54" s="31"/>
      <c r="J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2" t="s">
        <v>191</v>
      </c>
      <c r="L5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4" s="44" t="str">
        <f>IF(LEN(tbl_SeqLib[[#This Row],[PCR '[DNA'] (ng / µl)]])&gt;0,ROUNDUP(_xlfn.MINIFS(tbl_SeqLib[PCR prodct (µl) to add (exact)],tbl_SeqLib[Column],tbl_SeqLib[[#This Row],[Column]]),1),"")</f>
        <v/>
      </c>
      <c r="N54" s="44" t="str">
        <f>IF(LEN(tbl_SeqLib[[#This Row],[PCR '[DNA'] (ng / µl)]])&gt;0,ROUNDDOWN(_xlfn.MAXIFS(tbl_SeqLib[PCR prodct (µl) to add (exact)],tbl_SeqLib[Column],tbl_SeqLib[[#This Row],[Column]]),1),"")</f>
        <v/>
      </c>
      <c r="O54" s="44" t="str">
        <f>IF(LEN(tbl_SeqLib[[#This Row],[PCR '[DNA'] (ng / µl)]])&gt;0,ROUNDUP(AVERAGEIFS(tbl_SeqLib[PCR prodct (µl) to add (exact)],tbl_SeqLib[Column],tbl_SeqLib[[#This Row],[Column]]),1),"")</f>
        <v/>
      </c>
      <c r="P54" s="44" t="str" cm="1">
        <f t="array" ref="P54">_xlfn.XLOOKUP(0,ABS(tbl_SeqLib[[#This Row],[Min vol for col]:[Av vol for col]]-tbl_SeqLib[[#This Row],[PCR prodct (µl) to add (exact)]]),tbl_SeqLib[[#This Row],[Min vol for col]:[Av vol for col]],"",1)</f>
        <v/>
      </c>
      <c r="Q54" s="44" t="str" cm="1">
        <f t="array" ref="Q54">_xlfn.XLOOKUP(0,ABS(tbl_SeqLib[[#This Row],[Max vol for col]:[Av vol for col]]-tbl_SeqLib[[#This Row],[PCR prodct (µl) to add (exact)]]),tbl_SeqLib[[#This Row],[Max vol for col]:[Av vol for col]],"",1)</f>
        <v/>
      </c>
      <c r="R54" s="44" t="str">
        <f>IF(LEN(tbl_SeqLib[[#This Row],[Max vol for col]])=0,"",tbl_SeqLib[[#This Row],[Max vol for col]])</f>
        <v/>
      </c>
      <c r="S54" s="44" t="str">
        <f>IF(LEN(tbl_SeqLib[[#This Row],[PCR '[DNA'] (ng / µl)]])&gt;0,AVERAGE(tbl_SeqLib[PCR prodct (µl) to add (exact)]),"")</f>
        <v/>
      </c>
      <c r="T54" s="44" t="str">
        <f>IF(LEN(tbl_SeqLib[[#This Row],[PCR '[DNA'] (ng / µl)]])&gt;0,MAX(tbl_SeqLib[PCR prodct (µl) to add (exact)]),"")</f>
        <v/>
      </c>
      <c r="U54" s="44" t="str" cm="1">
        <f t="array" ref="U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4" s="48"/>
      <c r="X5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4" s="62" t="str">
        <f>IF(ISBLANK(tbl_SeqLib[[#This Row],[sWGA Identifier]]),"",CONCATENATE(exp_id,"_",tbl_SeqLib[[#This Row],[Well]]))</f>
        <v/>
      </c>
    </row>
    <row r="55" spans="1:25" ht="15.75" customHeight="1" x14ac:dyDescent="0.25">
      <c r="A55" s="61">
        <v>53</v>
      </c>
      <c r="B55" s="46" t="str">
        <f>RIGHT(tbl_SeqLib[[#This Row],[Well]],LEN(tbl_SeqLib[[#This Row],[Well]])-1)</f>
        <v>7</v>
      </c>
      <c r="C55" s="45" t="s">
        <v>192</v>
      </c>
      <c r="D55" s="19"/>
      <c r="E55" s="21"/>
      <c r="F55" s="31"/>
      <c r="G55" s="31"/>
      <c r="H55" s="31"/>
      <c r="I55" s="31"/>
      <c r="J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2" t="s">
        <v>193</v>
      </c>
      <c r="L5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5" s="44" t="str">
        <f>IF(LEN(tbl_SeqLib[[#This Row],[PCR '[DNA'] (ng / µl)]])&gt;0,ROUNDUP(_xlfn.MINIFS(tbl_SeqLib[PCR prodct (µl) to add (exact)],tbl_SeqLib[Column],tbl_SeqLib[[#This Row],[Column]]),1),"")</f>
        <v/>
      </c>
      <c r="N55" s="44" t="str">
        <f>IF(LEN(tbl_SeqLib[[#This Row],[PCR '[DNA'] (ng / µl)]])&gt;0,ROUNDDOWN(_xlfn.MAXIFS(tbl_SeqLib[PCR prodct (µl) to add (exact)],tbl_SeqLib[Column],tbl_SeqLib[[#This Row],[Column]]),1),"")</f>
        <v/>
      </c>
      <c r="O55" s="44" t="str">
        <f>IF(LEN(tbl_SeqLib[[#This Row],[PCR '[DNA'] (ng / µl)]])&gt;0,ROUNDUP(AVERAGEIFS(tbl_SeqLib[PCR prodct (µl) to add (exact)],tbl_SeqLib[Column],tbl_SeqLib[[#This Row],[Column]]),1),"")</f>
        <v/>
      </c>
      <c r="P55" s="44" t="str" cm="1">
        <f t="array" ref="P55">_xlfn.XLOOKUP(0,ABS(tbl_SeqLib[[#This Row],[Min vol for col]:[Av vol for col]]-tbl_SeqLib[[#This Row],[PCR prodct (µl) to add (exact)]]),tbl_SeqLib[[#This Row],[Min vol for col]:[Av vol for col]],"",1)</f>
        <v/>
      </c>
      <c r="Q55" s="44" t="str" cm="1">
        <f t="array" ref="Q55">_xlfn.XLOOKUP(0,ABS(tbl_SeqLib[[#This Row],[Max vol for col]:[Av vol for col]]-tbl_SeqLib[[#This Row],[PCR prodct (µl) to add (exact)]]),tbl_SeqLib[[#This Row],[Max vol for col]:[Av vol for col]],"",1)</f>
        <v/>
      </c>
      <c r="R55" s="44" t="str">
        <f>IF(LEN(tbl_SeqLib[[#This Row],[Max vol for col]])=0,"",tbl_SeqLib[[#This Row],[Max vol for col]])</f>
        <v/>
      </c>
      <c r="S55" s="44" t="str">
        <f>IF(LEN(tbl_SeqLib[[#This Row],[PCR '[DNA'] (ng / µl)]])&gt;0,AVERAGE(tbl_SeqLib[PCR prodct (µl) to add (exact)]),"")</f>
        <v/>
      </c>
      <c r="T55" s="44" t="str">
        <f>IF(LEN(tbl_SeqLib[[#This Row],[PCR '[DNA'] (ng / µl)]])&gt;0,MAX(tbl_SeqLib[PCR prodct (µl) to add (exact)]),"")</f>
        <v/>
      </c>
      <c r="U55" s="44" t="str" cm="1">
        <f t="array" ref="U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5" s="48"/>
      <c r="X5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5" s="62" t="str">
        <f>IF(ISBLANK(tbl_SeqLib[[#This Row],[sWGA Identifier]]),"",CONCATENATE(exp_id,"_",tbl_SeqLib[[#This Row],[Well]]))</f>
        <v/>
      </c>
    </row>
    <row r="56" spans="1:25" ht="15.75" customHeight="1" x14ac:dyDescent="0.25">
      <c r="A56" s="61">
        <v>54</v>
      </c>
      <c r="B56" s="46" t="str">
        <f>RIGHT(tbl_SeqLib[[#This Row],[Well]],LEN(tbl_SeqLib[[#This Row],[Well]])-1)</f>
        <v>7</v>
      </c>
      <c r="C56" s="45" t="s">
        <v>194</v>
      </c>
      <c r="D56" s="19"/>
      <c r="E56" s="21"/>
      <c r="F56" s="31"/>
      <c r="G56" s="31"/>
      <c r="H56" s="31"/>
      <c r="I56" s="31"/>
      <c r="J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2" t="s">
        <v>195</v>
      </c>
      <c r="L5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6" s="44" t="str">
        <f>IF(LEN(tbl_SeqLib[[#This Row],[PCR '[DNA'] (ng / µl)]])&gt;0,ROUNDUP(_xlfn.MINIFS(tbl_SeqLib[PCR prodct (µl) to add (exact)],tbl_SeqLib[Column],tbl_SeqLib[[#This Row],[Column]]),1),"")</f>
        <v/>
      </c>
      <c r="N56" s="44" t="str">
        <f>IF(LEN(tbl_SeqLib[[#This Row],[PCR '[DNA'] (ng / µl)]])&gt;0,ROUNDDOWN(_xlfn.MAXIFS(tbl_SeqLib[PCR prodct (µl) to add (exact)],tbl_SeqLib[Column],tbl_SeqLib[[#This Row],[Column]]),1),"")</f>
        <v/>
      </c>
      <c r="O56" s="44" t="str">
        <f>IF(LEN(tbl_SeqLib[[#This Row],[PCR '[DNA'] (ng / µl)]])&gt;0,ROUNDUP(AVERAGEIFS(tbl_SeqLib[PCR prodct (µl) to add (exact)],tbl_SeqLib[Column],tbl_SeqLib[[#This Row],[Column]]),1),"")</f>
        <v/>
      </c>
      <c r="P56" s="44" t="str" cm="1">
        <f t="array" ref="P56">_xlfn.XLOOKUP(0,ABS(tbl_SeqLib[[#This Row],[Min vol for col]:[Av vol for col]]-tbl_SeqLib[[#This Row],[PCR prodct (µl) to add (exact)]]),tbl_SeqLib[[#This Row],[Min vol for col]:[Av vol for col]],"",1)</f>
        <v/>
      </c>
      <c r="Q56" s="44" t="str" cm="1">
        <f t="array" ref="Q56">_xlfn.XLOOKUP(0,ABS(tbl_SeqLib[[#This Row],[Max vol for col]:[Av vol for col]]-tbl_SeqLib[[#This Row],[PCR prodct (µl) to add (exact)]]),tbl_SeqLib[[#This Row],[Max vol for col]:[Av vol for col]],"",1)</f>
        <v/>
      </c>
      <c r="R56" s="44" t="str">
        <f>IF(LEN(tbl_SeqLib[[#This Row],[Max vol for col]])=0,"",tbl_SeqLib[[#This Row],[Max vol for col]])</f>
        <v/>
      </c>
      <c r="S56" s="44" t="str">
        <f>IF(LEN(tbl_SeqLib[[#This Row],[PCR '[DNA'] (ng / µl)]])&gt;0,AVERAGE(tbl_SeqLib[PCR prodct (µl) to add (exact)]),"")</f>
        <v/>
      </c>
      <c r="T56" s="44" t="str">
        <f>IF(LEN(tbl_SeqLib[[#This Row],[PCR '[DNA'] (ng / µl)]])&gt;0,MAX(tbl_SeqLib[PCR prodct (µl) to add (exact)]),"")</f>
        <v/>
      </c>
      <c r="U56" s="44" t="str" cm="1">
        <f t="array" ref="U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6" s="48"/>
      <c r="X5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6" s="62" t="str">
        <f>IF(ISBLANK(tbl_SeqLib[[#This Row],[sWGA Identifier]]),"",CONCATENATE(exp_id,"_",tbl_SeqLib[[#This Row],[Well]]))</f>
        <v/>
      </c>
    </row>
    <row r="57" spans="1:25" ht="15.75" customHeight="1" x14ac:dyDescent="0.25">
      <c r="A57" s="61">
        <v>55</v>
      </c>
      <c r="B57" s="46" t="str">
        <f>RIGHT(tbl_SeqLib[[#This Row],[Well]],LEN(tbl_SeqLib[[#This Row],[Well]])-1)</f>
        <v>7</v>
      </c>
      <c r="C57" s="45" t="s">
        <v>196</v>
      </c>
      <c r="D57" s="19"/>
      <c r="E57" s="21"/>
      <c r="F57" s="31"/>
      <c r="G57" s="31"/>
      <c r="H57" s="31"/>
      <c r="I57" s="31"/>
      <c r="J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2" t="s">
        <v>197</v>
      </c>
      <c r="L5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7" s="44" t="str">
        <f>IF(LEN(tbl_SeqLib[[#This Row],[PCR '[DNA'] (ng / µl)]])&gt;0,ROUNDUP(_xlfn.MINIFS(tbl_SeqLib[PCR prodct (µl) to add (exact)],tbl_SeqLib[Column],tbl_SeqLib[[#This Row],[Column]]),1),"")</f>
        <v/>
      </c>
      <c r="N57" s="44" t="str">
        <f>IF(LEN(tbl_SeqLib[[#This Row],[PCR '[DNA'] (ng / µl)]])&gt;0,ROUNDDOWN(_xlfn.MAXIFS(tbl_SeqLib[PCR prodct (µl) to add (exact)],tbl_SeqLib[Column],tbl_SeqLib[[#This Row],[Column]]),1),"")</f>
        <v/>
      </c>
      <c r="O57" s="44" t="str">
        <f>IF(LEN(tbl_SeqLib[[#This Row],[PCR '[DNA'] (ng / µl)]])&gt;0,ROUNDUP(AVERAGEIFS(tbl_SeqLib[PCR prodct (µl) to add (exact)],tbl_SeqLib[Column],tbl_SeqLib[[#This Row],[Column]]),1),"")</f>
        <v/>
      </c>
      <c r="P57" s="44" t="str" cm="1">
        <f t="array" ref="P57">_xlfn.XLOOKUP(0,ABS(tbl_SeqLib[[#This Row],[Min vol for col]:[Av vol for col]]-tbl_SeqLib[[#This Row],[PCR prodct (µl) to add (exact)]]),tbl_SeqLib[[#This Row],[Min vol for col]:[Av vol for col]],"",1)</f>
        <v/>
      </c>
      <c r="Q57" s="44" t="str" cm="1">
        <f t="array" ref="Q57">_xlfn.XLOOKUP(0,ABS(tbl_SeqLib[[#This Row],[Max vol for col]:[Av vol for col]]-tbl_SeqLib[[#This Row],[PCR prodct (µl) to add (exact)]]),tbl_SeqLib[[#This Row],[Max vol for col]:[Av vol for col]],"",1)</f>
        <v/>
      </c>
      <c r="R57" s="44" t="str">
        <f>IF(LEN(tbl_SeqLib[[#This Row],[Max vol for col]])=0,"",tbl_SeqLib[[#This Row],[Max vol for col]])</f>
        <v/>
      </c>
      <c r="S57" s="44" t="str">
        <f>IF(LEN(tbl_SeqLib[[#This Row],[PCR '[DNA'] (ng / µl)]])&gt;0,AVERAGE(tbl_SeqLib[PCR prodct (µl) to add (exact)]),"")</f>
        <v/>
      </c>
      <c r="T57" s="44" t="str">
        <f>IF(LEN(tbl_SeqLib[[#This Row],[PCR '[DNA'] (ng / µl)]])&gt;0,MAX(tbl_SeqLib[PCR prodct (µl) to add (exact)]),"")</f>
        <v/>
      </c>
      <c r="U57" s="44" t="str" cm="1">
        <f t="array" ref="U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7" s="48"/>
      <c r="X5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7" s="62" t="str">
        <f>IF(ISBLANK(tbl_SeqLib[[#This Row],[sWGA Identifier]]),"",CONCATENATE(exp_id,"_",tbl_SeqLib[[#This Row],[Well]]))</f>
        <v/>
      </c>
    </row>
    <row r="58" spans="1:25" ht="15.75" customHeight="1" thickBot="1" x14ac:dyDescent="0.3">
      <c r="A58" s="63">
        <v>56</v>
      </c>
      <c r="B58" s="64" t="str">
        <f>RIGHT(tbl_SeqLib[[#This Row],[Well]],LEN(tbl_SeqLib[[#This Row],[Well]])-1)</f>
        <v>7</v>
      </c>
      <c r="C58" s="73" t="s">
        <v>198</v>
      </c>
      <c r="D58" s="65"/>
      <c r="E58" s="66"/>
      <c r="F58" s="67"/>
      <c r="G58" s="67"/>
      <c r="H58" s="67"/>
      <c r="I58" s="67"/>
      <c r="J5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9" t="s">
        <v>199</v>
      </c>
      <c r="L58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8" s="70" t="str">
        <f>IF(LEN(tbl_SeqLib[[#This Row],[PCR '[DNA'] (ng / µl)]])&gt;0,ROUNDUP(_xlfn.MINIFS(tbl_SeqLib[PCR prodct (µl) to add (exact)],tbl_SeqLib[Column],tbl_SeqLib[[#This Row],[Column]]),1),"")</f>
        <v/>
      </c>
      <c r="N58" s="70" t="str">
        <f>IF(LEN(tbl_SeqLib[[#This Row],[PCR '[DNA'] (ng / µl)]])&gt;0,ROUNDDOWN(_xlfn.MAXIFS(tbl_SeqLib[PCR prodct (µl) to add (exact)],tbl_SeqLib[Column],tbl_SeqLib[[#This Row],[Column]]),1),"")</f>
        <v/>
      </c>
      <c r="O58" s="70" t="str">
        <f>IF(LEN(tbl_SeqLib[[#This Row],[PCR '[DNA'] (ng / µl)]])&gt;0,ROUNDUP(AVERAGEIFS(tbl_SeqLib[PCR prodct (µl) to add (exact)],tbl_SeqLib[Column],tbl_SeqLib[[#This Row],[Column]]),1),"")</f>
        <v/>
      </c>
      <c r="P58" s="70" t="str" cm="1">
        <f t="array" ref="P58">_xlfn.XLOOKUP(0,ABS(tbl_SeqLib[[#This Row],[Min vol for col]:[Av vol for col]]-tbl_SeqLib[[#This Row],[PCR prodct (µl) to add (exact)]]),tbl_SeqLib[[#This Row],[Min vol for col]:[Av vol for col]],"",1)</f>
        <v/>
      </c>
      <c r="Q58" s="70" t="str" cm="1">
        <f t="array" ref="Q58">_xlfn.XLOOKUP(0,ABS(tbl_SeqLib[[#This Row],[Max vol for col]:[Av vol for col]]-tbl_SeqLib[[#This Row],[PCR prodct (µl) to add (exact)]]),tbl_SeqLib[[#This Row],[Max vol for col]:[Av vol for col]],"",1)</f>
        <v/>
      </c>
      <c r="R58" s="70" t="str">
        <f>IF(LEN(tbl_SeqLib[[#This Row],[Max vol for col]])=0,"",tbl_SeqLib[[#This Row],[Max vol for col]])</f>
        <v/>
      </c>
      <c r="S58" s="70" t="str">
        <f>IF(LEN(tbl_SeqLib[[#This Row],[PCR '[DNA'] (ng / µl)]])&gt;0,AVERAGE(tbl_SeqLib[PCR prodct (µl) to add (exact)]),"")</f>
        <v/>
      </c>
      <c r="T58" s="70" t="str">
        <f>IF(LEN(tbl_SeqLib[[#This Row],[PCR '[DNA'] (ng / µl)]])&gt;0,MAX(tbl_SeqLib[PCR prodct (µl) to add (exact)]),"")</f>
        <v/>
      </c>
      <c r="U58" s="70" t="str" cm="1">
        <f t="array" ref="U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8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8" s="71"/>
      <c r="X58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8" s="72" t="str">
        <f>IF(ISBLANK(tbl_SeqLib[[#This Row],[sWGA Identifier]]),"",CONCATENATE(exp_id,"_",tbl_SeqLib[[#This Row],[Well]]))</f>
        <v/>
      </c>
    </row>
    <row r="59" spans="1:25" ht="15.75" customHeight="1" x14ac:dyDescent="0.25">
      <c r="A59" s="51">
        <v>57</v>
      </c>
      <c r="B59" s="52" t="str">
        <f>RIGHT(tbl_SeqLib[[#This Row],[Well]],LEN(tbl_SeqLib[[#This Row],[Well]])-1)</f>
        <v>8</v>
      </c>
      <c r="C59" s="52" t="s">
        <v>200</v>
      </c>
      <c r="D59" s="53"/>
      <c r="E59" s="57"/>
      <c r="F59" s="53"/>
      <c r="G59" s="53"/>
      <c r="H59" s="53"/>
      <c r="I59" s="53"/>
      <c r="J59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7" t="s">
        <v>201</v>
      </c>
      <c r="L59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9" s="58" t="str">
        <f>IF(LEN(tbl_SeqLib[[#This Row],[PCR '[DNA'] (ng / µl)]])&gt;0,ROUNDUP(_xlfn.MINIFS(tbl_SeqLib[PCR prodct (µl) to add (exact)],tbl_SeqLib[Column],tbl_SeqLib[[#This Row],[Column]]),1),"")</f>
        <v/>
      </c>
      <c r="N59" s="58" t="str">
        <f>IF(LEN(tbl_SeqLib[[#This Row],[PCR '[DNA'] (ng / µl)]])&gt;0,ROUNDDOWN(_xlfn.MAXIFS(tbl_SeqLib[PCR prodct (µl) to add (exact)],tbl_SeqLib[Column],tbl_SeqLib[[#This Row],[Column]]),1),"")</f>
        <v/>
      </c>
      <c r="O59" s="58" t="str">
        <f>IF(LEN(tbl_SeqLib[[#This Row],[PCR '[DNA'] (ng / µl)]])&gt;0,ROUNDUP(AVERAGEIFS(tbl_SeqLib[PCR prodct (µl) to add (exact)],tbl_SeqLib[Column],tbl_SeqLib[[#This Row],[Column]]),1),"")</f>
        <v/>
      </c>
      <c r="P59" s="58" t="str" cm="1">
        <f t="array" ref="P59">_xlfn.XLOOKUP(0,ABS(tbl_SeqLib[[#This Row],[Min vol for col]:[Av vol for col]]-tbl_SeqLib[[#This Row],[PCR prodct (µl) to add (exact)]]),tbl_SeqLib[[#This Row],[Min vol for col]:[Av vol for col]],"",1)</f>
        <v/>
      </c>
      <c r="Q59" s="58" t="str" cm="1">
        <f t="array" ref="Q59">_xlfn.XLOOKUP(0,ABS(tbl_SeqLib[[#This Row],[Max vol for col]:[Av vol for col]]-tbl_SeqLib[[#This Row],[PCR prodct (µl) to add (exact)]]),tbl_SeqLib[[#This Row],[Max vol for col]:[Av vol for col]],"",1)</f>
        <v/>
      </c>
      <c r="R59" s="58" t="str">
        <f>IF(LEN(tbl_SeqLib[[#This Row],[Max vol for col]])=0,"",tbl_SeqLib[[#This Row],[Max vol for col]])</f>
        <v/>
      </c>
      <c r="S59" s="58" t="str">
        <f>IF(LEN(tbl_SeqLib[[#This Row],[PCR '[DNA'] (ng / µl)]])&gt;0,AVERAGE(tbl_SeqLib[PCR prodct (µl) to add (exact)]),"")</f>
        <v/>
      </c>
      <c r="T59" s="58" t="str">
        <f>IF(LEN(tbl_SeqLib[[#This Row],[PCR '[DNA'] (ng / µl)]])&gt;0,MAX(tbl_SeqLib[PCR prodct (µl) to add (exact)]),"")</f>
        <v/>
      </c>
      <c r="U59" s="58" t="str" cm="1">
        <f t="array" ref="U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9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9" s="59"/>
      <c r="X59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9" s="60" t="str">
        <f>IF(ISBLANK(tbl_SeqLib[[#This Row],[sWGA Identifier]]),"",CONCATENATE(exp_id,"_",tbl_SeqLib[[#This Row],[Well]]))</f>
        <v/>
      </c>
    </row>
    <row r="60" spans="1:25" ht="15.75" customHeight="1" x14ac:dyDescent="0.25">
      <c r="A60" s="61">
        <v>58</v>
      </c>
      <c r="B60" s="46" t="str">
        <f>RIGHT(tbl_SeqLib[[#This Row],[Well]],LEN(tbl_SeqLib[[#This Row],[Well]])-1)</f>
        <v>8</v>
      </c>
      <c r="C60" s="45" t="s">
        <v>202</v>
      </c>
      <c r="D60" s="19"/>
      <c r="E60" s="21"/>
      <c r="F60" s="31"/>
      <c r="G60" s="31"/>
      <c r="H60" s="31"/>
      <c r="I60" s="31"/>
      <c r="J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2" t="s">
        <v>203</v>
      </c>
      <c r="L6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0" s="44" t="str">
        <f>IF(LEN(tbl_SeqLib[[#This Row],[PCR '[DNA'] (ng / µl)]])&gt;0,ROUNDUP(_xlfn.MINIFS(tbl_SeqLib[PCR prodct (µl) to add (exact)],tbl_SeqLib[Column],tbl_SeqLib[[#This Row],[Column]]),1),"")</f>
        <v/>
      </c>
      <c r="N60" s="44" t="str">
        <f>IF(LEN(tbl_SeqLib[[#This Row],[PCR '[DNA'] (ng / µl)]])&gt;0,ROUNDDOWN(_xlfn.MAXIFS(tbl_SeqLib[PCR prodct (µl) to add (exact)],tbl_SeqLib[Column],tbl_SeqLib[[#This Row],[Column]]),1),"")</f>
        <v/>
      </c>
      <c r="O60" s="44" t="str">
        <f>IF(LEN(tbl_SeqLib[[#This Row],[PCR '[DNA'] (ng / µl)]])&gt;0,ROUNDUP(AVERAGEIFS(tbl_SeqLib[PCR prodct (µl) to add (exact)],tbl_SeqLib[Column],tbl_SeqLib[[#This Row],[Column]]),1),"")</f>
        <v/>
      </c>
      <c r="P60" s="44" t="str" cm="1">
        <f t="array" ref="P60">_xlfn.XLOOKUP(0,ABS(tbl_SeqLib[[#This Row],[Min vol for col]:[Av vol for col]]-tbl_SeqLib[[#This Row],[PCR prodct (µl) to add (exact)]]),tbl_SeqLib[[#This Row],[Min vol for col]:[Av vol for col]],"",1)</f>
        <v/>
      </c>
      <c r="Q60" s="44" t="str" cm="1">
        <f t="array" ref="Q60">_xlfn.XLOOKUP(0,ABS(tbl_SeqLib[[#This Row],[Max vol for col]:[Av vol for col]]-tbl_SeqLib[[#This Row],[PCR prodct (µl) to add (exact)]]),tbl_SeqLib[[#This Row],[Max vol for col]:[Av vol for col]],"",1)</f>
        <v/>
      </c>
      <c r="R60" s="44" t="str">
        <f>IF(LEN(tbl_SeqLib[[#This Row],[Max vol for col]])=0,"",tbl_SeqLib[[#This Row],[Max vol for col]])</f>
        <v/>
      </c>
      <c r="S60" s="44" t="str">
        <f>IF(LEN(tbl_SeqLib[[#This Row],[PCR '[DNA'] (ng / µl)]])&gt;0,AVERAGE(tbl_SeqLib[PCR prodct (µl) to add (exact)]),"")</f>
        <v/>
      </c>
      <c r="T60" s="44" t="str">
        <f>IF(LEN(tbl_SeqLib[[#This Row],[PCR '[DNA'] (ng / µl)]])&gt;0,MAX(tbl_SeqLib[PCR prodct (µl) to add (exact)]),"")</f>
        <v/>
      </c>
      <c r="U60" s="44" t="str" cm="1">
        <f t="array" ref="U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0" s="48"/>
      <c r="X6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0" s="62" t="str">
        <f>IF(ISBLANK(tbl_SeqLib[[#This Row],[sWGA Identifier]]),"",CONCATENATE(exp_id,"_",tbl_SeqLib[[#This Row],[Well]]))</f>
        <v/>
      </c>
    </row>
    <row r="61" spans="1:25" ht="15.75" customHeight="1" x14ac:dyDescent="0.25">
      <c r="A61" s="61">
        <v>59</v>
      </c>
      <c r="B61" s="46" t="str">
        <f>RIGHT(tbl_SeqLib[[#This Row],[Well]],LEN(tbl_SeqLib[[#This Row],[Well]])-1)</f>
        <v>8</v>
      </c>
      <c r="C61" s="45" t="s">
        <v>204</v>
      </c>
      <c r="D61" s="19"/>
      <c r="E61" s="21"/>
      <c r="F61" s="31"/>
      <c r="G61" s="31"/>
      <c r="H61" s="31"/>
      <c r="I61" s="31"/>
      <c r="J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2" t="s">
        <v>205</v>
      </c>
      <c r="L6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1" s="44" t="str">
        <f>IF(LEN(tbl_SeqLib[[#This Row],[PCR '[DNA'] (ng / µl)]])&gt;0,ROUNDUP(_xlfn.MINIFS(tbl_SeqLib[PCR prodct (µl) to add (exact)],tbl_SeqLib[Column],tbl_SeqLib[[#This Row],[Column]]),1),"")</f>
        <v/>
      </c>
      <c r="N61" s="44" t="str">
        <f>IF(LEN(tbl_SeqLib[[#This Row],[PCR '[DNA'] (ng / µl)]])&gt;0,ROUNDDOWN(_xlfn.MAXIFS(tbl_SeqLib[PCR prodct (µl) to add (exact)],tbl_SeqLib[Column],tbl_SeqLib[[#This Row],[Column]]),1),"")</f>
        <v/>
      </c>
      <c r="O61" s="44" t="str">
        <f>IF(LEN(tbl_SeqLib[[#This Row],[PCR '[DNA'] (ng / µl)]])&gt;0,ROUNDUP(AVERAGEIFS(tbl_SeqLib[PCR prodct (µl) to add (exact)],tbl_SeqLib[Column],tbl_SeqLib[[#This Row],[Column]]),1),"")</f>
        <v/>
      </c>
      <c r="P61" s="44" t="str" cm="1">
        <f t="array" ref="P61">_xlfn.XLOOKUP(0,ABS(tbl_SeqLib[[#This Row],[Min vol for col]:[Av vol for col]]-tbl_SeqLib[[#This Row],[PCR prodct (µl) to add (exact)]]),tbl_SeqLib[[#This Row],[Min vol for col]:[Av vol for col]],"",1)</f>
        <v/>
      </c>
      <c r="Q61" s="44" t="str" cm="1">
        <f t="array" ref="Q61">_xlfn.XLOOKUP(0,ABS(tbl_SeqLib[[#This Row],[Max vol for col]:[Av vol for col]]-tbl_SeqLib[[#This Row],[PCR prodct (µl) to add (exact)]]),tbl_SeqLib[[#This Row],[Max vol for col]:[Av vol for col]],"",1)</f>
        <v/>
      </c>
      <c r="R61" s="44" t="str">
        <f>IF(LEN(tbl_SeqLib[[#This Row],[Max vol for col]])=0,"",tbl_SeqLib[[#This Row],[Max vol for col]])</f>
        <v/>
      </c>
      <c r="S61" s="44" t="str">
        <f>IF(LEN(tbl_SeqLib[[#This Row],[PCR '[DNA'] (ng / µl)]])&gt;0,AVERAGE(tbl_SeqLib[PCR prodct (µl) to add (exact)]),"")</f>
        <v/>
      </c>
      <c r="T61" s="44" t="str">
        <f>IF(LEN(tbl_SeqLib[[#This Row],[PCR '[DNA'] (ng / µl)]])&gt;0,MAX(tbl_SeqLib[PCR prodct (µl) to add (exact)]),"")</f>
        <v/>
      </c>
      <c r="U61" s="44" t="str" cm="1">
        <f t="array" ref="U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1" s="48"/>
      <c r="X6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1" s="62" t="str">
        <f>IF(ISBLANK(tbl_SeqLib[[#This Row],[sWGA Identifier]]),"",CONCATENATE(exp_id,"_",tbl_SeqLib[[#This Row],[Well]]))</f>
        <v/>
      </c>
    </row>
    <row r="62" spans="1:25" ht="15.75" customHeight="1" x14ac:dyDescent="0.25">
      <c r="A62" s="61">
        <v>60</v>
      </c>
      <c r="B62" s="46" t="str">
        <f>RIGHT(tbl_SeqLib[[#This Row],[Well]],LEN(tbl_SeqLib[[#This Row],[Well]])-1)</f>
        <v>8</v>
      </c>
      <c r="C62" s="45" t="s">
        <v>206</v>
      </c>
      <c r="D62" s="19"/>
      <c r="E62" s="21"/>
      <c r="F62" s="31"/>
      <c r="G62" s="31"/>
      <c r="H62" s="31"/>
      <c r="I62" s="31"/>
      <c r="J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2" t="s">
        <v>207</v>
      </c>
      <c r="L6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2" s="44" t="str">
        <f>IF(LEN(tbl_SeqLib[[#This Row],[PCR '[DNA'] (ng / µl)]])&gt;0,ROUNDUP(_xlfn.MINIFS(tbl_SeqLib[PCR prodct (µl) to add (exact)],tbl_SeqLib[Column],tbl_SeqLib[[#This Row],[Column]]),1),"")</f>
        <v/>
      </c>
      <c r="N62" s="44" t="str">
        <f>IF(LEN(tbl_SeqLib[[#This Row],[PCR '[DNA'] (ng / µl)]])&gt;0,ROUNDDOWN(_xlfn.MAXIFS(tbl_SeqLib[PCR prodct (µl) to add (exact)],tbl_SeqLib[Column],tbl_SeqLib[[#This Row],[Column]]),1),"")</f>
        <v/>
      </c>
      <c r="O62" s="44" t="str">
        <f>IF(LEN(tbl_SeqLib[[#This Row],[PCR '[DNA'] (ng / µl)]])&gt;0,ROUNDUP(AVERAGEIFS(tbl_SeqLib[PCR prodct (µl) to add (exact)],tbl_SeqLib[Column],tbl_SeqLib[[#This Row],[Column]]),1),"")</f>
        <v/>
      </c>
      <c r="P62" s="44" t="str" cm="1">
        <f t="array" ref="P62">_xlfn.XLOOKUP(0,ABS(tbl_SeqLib[[#This Row],[Min vol for col]:[Av vol for col]]-tbl_SeqLib[[#This Row],[PCR prodct (µl) to add (exact)]]),tbl_SeqLib[[#This Row],[Min vol for col]:[Av vol for col]],"",1)</f>
        <v/>
      </c>
      <c r="Q62" s="44" t="str" cm="1">
        <f t="array" ref="Q62">_xlfn.XLOOKUP(0,ABS(tbl_SeqLib[[#This Row],[Max vol for col]:[Av vol for col]]-tbl_SeqLib[[#This Row],[PCR prodct (µl) to add (exact)]]),tbl_SeqLib[[#This Row],[Max vol for col]:[Av vol for col]],"",1)</f>
        <v/>
      </c>
      <c r="R62" s="44" t="str">
        <f>IF(LEN(tbl_SeqLib[[#This Row],[Max vol for col]])=0,"",tbl_SeqLib[[#This Row],[Max vol for col]])</f>
        <v/>
      </c>
      <c r="S62" s="44" t="str">
        <f>IF(LEN(tbl_SeqLib[[#This Row],[PCR '[DNA'] (ng / µl)]])&gt;0,AVERAGE(tbl_SeqLib[PCR prodct (µl) to add (exact)]),"")</f>
        <v/>
      </c>
      <c r="T62" s="44" t="str">
        <f>IF(LEN(tbl_SeqLib[[#This Row],[PCR '[DNA'] (ng / µl)]])&gt;0,MAX(tbl_SeqLib[PCR prodct (µl) to add (exact)]),"")</f>
        <v/>
      </c>
      <c r="U62" s="44" t="str" cm="1">
        <f t="array" ref="U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2" s="48"/>
      <c r="X6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2" s="62" t="str">
        <f>IF(ISBLANK(tbl_SeqLib[[#This Row],[sWGA Identifier]]),"",CONCATENATE(exp_id,"_",tbl_SeqLib[[#This Row],[Well]]))</f>
        <v/>
      </c>
    </row>
    <row r="63" spans="1:25" ht="15.75" customHeight="1" x14ac:dyDescent="0.25">
      <c r="A63" s="61">
        <v>61</v>
      </c>
      <c r="B63" s="46" t="str">
        <f>RIGHT(tbl_SeqLib[[#This Row],[Well]],LEN(tbl_SeqLib[[#This Row],[Well]])-1)</f>
        <v>8</v>
      </c>
      <c r="C63" s="45" t="s">
        <v>208</v>
      </c>
      <c r="D63" s="19"/>
      <c r="E63" s="21"/>
      <c r="F63" s="31"/>
      <c r="G63" s="31"/>
      <c r="H63" s="31"/>
      <c r="I63" s="31"/>
      <c r="J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2" t="s">
        <v>209</v>
      </c>
      <c r="L6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3" s="44" t="str">
        <f>IF(LEN(tbl_SeqLib[[#This Row],[PCR '[DNA'] (ng / µl)]])&gt;0,ROUNDUP(_xlfn.MINIFS(tbl_SeqLib[PCR prodct (µl) to add (exact)],tbl_SeqLib[Column],tbl_SeqLib[[#This Row],[Column]]),1),"")</f>
        <v/>
      </c>
      <c r="N63" s="44" t="str">
        <f>IF(LEN(tbl_SeqLib[[#This Row],[PCR '[DNA'] (ng / µl)]])&gt;0,ROUNDDOWN(_xlfn.MAXIFS(tbl_SeqLib[PCR prodct (µl) to add (exact)],tbl_SeqLib[Column],tbl_SeqLib[[#This Row],[Column]]),1),"")</f>
        <v/>
      </c>
      <c r="O63" s="44" t="str">
        <f>IF(LEN(tbl_SeqLib[[#This Row],[PCR '[DNA'] (ng / µl)]])&gt;0,ROUNDUP(AVERAGEIFS(tbl_SeqLib[PCR prodct (µl) to add (exact)],tbl_SeqLib[Column],tbl_SeqLib[[#This Row],[Column]]),1),"")</f>
        <v/>
      </c>
      <c r="P63" s="44" t="str" cm="1">
        <f t="array" ref="P63">_xlfn.XLOOKUP(0,ABS(tbl_SeqLib[[#This Row],[Min vol for col]:[Av vol for col]]-tbl_SeqLib[[#This Row],[PCR prodct (µl) to add (exact)]]),tbl_SeqLib[[#This Row],[Min vol for col]:[Av vol for col]],"",1)</f>
        <v/>
      </c>
      <c r="Q63" s="44" t="str" cm="1">
        <f t="array" ref="Q63">_xlfn.XLOOKUP(0,ABS(tbl_SeqLib[[#This Row],[Max vol for col]:[Av vol for col]]-tbl_SeqLib[[#This Row],[PCR prodct (µl) to add (exact)]]),tbl_SeqLib[[#This Row],[Max vol for col]:[Av vol for col]],"",1)</f>
        <v/>
      </c>
      <c r="R63" s="44" t="str">
        <f>IF(LEN(tbl_SeqLib[[#This Row],[Max vol for col]])=0,"",tbl_SeqLib[[#This Row],[Max vol for col]])</f>
        <v/>
      </c>
      <c r="S63" s="44" t="str">
        <f>IF(LEN(tbl_SeqLib[[#This Row],[PCR '[DNA'] (ng / µl)]])&gt;0,AVERAGE(tbl_SeqLib[PCR prodct (µl) to add (exact)]),"")</f>
        <v/>
      </c>
      <c r="T63" s="44" t="str">
        <f>IF(LEN(tbl_SeqLib[[#This Row],[PCR '[DNA'] (ng / µl)]])&gt;0,MAX(tbl_SeqLib[PCR prodct (µl) to add (exact)]),"")</f>
        <v/>
      </c>
      <c r="U63" s="44" t="str" cm="1">
        <f t="array" ref="U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3" s="48"/>
      <c r="X6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3" s="62" t="str">
        <f>IF(ISBLANK(tbl_SeqLib[[#This Row],[sWGA Identifier]]),"",CONCATENATE(exp_id,"_",tbl_SeqLib[[#This Row],[Well]]))</f>
        <v/>
      </c>
    </row>
    <row r="64" spans="1:25" ht="15.75" customHeight="1" x14ac:dyDescent="0.25">
      <c r="A64" s="61">
        <v>62</v>
      </c>
      <c r="B64" s="46" t="str">
        <f>RIGHT(tbl_SeqLib[[#This Row],[Well]],LEN(tbl_SeqLib[[#This Row],[Well]])-1)</f>
        <v>8</v>
      </c>
      <c r="C64" s="45" t="s">
        <v>210</v>
      </c>
      <c r="D64" s="19"/>
      <c r="E64" s="21"/>
      <c r="F64" s="31"/>
      <c r="G64" s="31"/>
      <c r="H64" s="31"/>
      <c r="I64" s="31"/>
      <c r="J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2" t="s">
        <v>211</v>
      </c>
      <c r="L6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4" s="44" t="str">
        <f>IF(LEN(tbl_SeqLib[[#This Row],[PCR '[DNA'] (ng / µl)]])&gt;0,ROUNDUP(_xlfn.MINIFS(tbl_SeqLib[PCR prodct (µl) to add (exact)],tbl_SeqLib[Column],tbl_SeqLib[[#This Row],[Column]]),1),"")</f>
        <v/>
      </c>
      <c r="N64" s="44" t="str">
        <f>IF(LEN(tbl_SeqLib[[#This Row],[PCR '[DNA'] (ng / µl)]])&gt;0,ROUNDDOWN(_xlfn.MAXIFS(tbl_SeqLib[PCR prodct (µl) to add (exact)],tbl_SeqLib[Column],tbl_SeqLib[[#This Row],[Column]]),1),"")</f>
        <v/>
      </c>
      <c r="O64" s="44" t="str">
        <f>IF(LEN(tbl_SeqLib[[#This Row],[PCR '[DNA'] (ng / µl)]])&gt;0,ROUNDUP(AVERAGEIFS(tbl_SeqLib[PCR prodct (µl) to add (exact)],tbl_SeqLib[Column],tbl_SeqLib[[#This Row],[Column]]),1),"")</f>
        <v/>
      </c>
      <c r="P64" s="44" t="str" cm="1">
        <f t="array" ref="P64">_xlfn.XLOOKUP(0,ABS(tbl_SeqLib[[#This Row],[Min vol for col]:[Av vol for col]]-tbl_SeqLib[[#This Row],[PCR prodct (µl) to add (exact)]]),tbl_SeqLib[[#This Row],[Min vol for col]:[Av vol for col]],"",1)</f>
        <v/>
      </c>
      <c r="Q64" s="44" t="str" cm="1">
        <f t="array" ref="Q64">_xlfn.XLOOKUP(0,ABS(tbl_SeqLib[[#This Row],[Max vol for col]:[Av vol for col]]-tbl_SeqLib[[#This Row],[PCR prodct (µl) to add (exact)]]),tbl_SeqLib[[#This Row],[Max vol for col]:[Av vol for col]],"",1)</f>
        <v/>
      </c>
      <c r="R64" s="44" t="str">
        <f>IF(LEN(tbl_SeqLib[[#This Row],[Max vol for col]])=0,"",tbl_SeqLib[[#This Row],[Max vol for col]])</f>
        <v/>
      </c>
      <c r="S64" s="44" t="str">
        <f>IF(LEN(tbl_SeqLib[[#This Row],[PCR '[DNA'] (ng / µl)]])&gt;0,AVERAGE(tbl_SeqLib[PCR prodct (µl) to add (exact)]),"")</f>
        <v/>
      </c>
      <c r="T64" s="44" t="str">
        <f>IF(LEN(tbl_SeqLib[[#This Row],[PCR '[DNA'] (ng / µl)]])&gt;0,MAX(tbl_SeqLib[PCR prodct (µl) to add (exact)]),"")</f>
        <v/>
      </c>
      <c r="U64" s="44" t="str" cm="1">
        <f t="array" ref="U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4" s="48"/>
      <c r="X6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4" s="62" t="str">
        <f>IF(ISBLANK(tbl_SeqLib[[#This Row],[sWGA Identifier]]),"",CONCATENATE(exp_id,"_",tbl_SeqLib[[#This Row],[Well]]))</f>
        <v/>
      </c>
    </row>
    <row r="65" spans="1:25" ht="15.75" customHeight="1" x14ac:dyDescent="0.25">
      <c r="A65" s="61">
        <v>63</v>
      </c>
      <c r="B65" s="46" t="str">
        <f>RIGHT(tbl_SeqLib[[#This Row],[Well]],LEN(tbl_SeqLib[[#This Row],[Well]])-1)</f>
        <v>8</v>
      </c>
      <c r="C65" s="45" t="s">
        <v>212</v>
      </c>
      <c r="D65" s="19"/>
      <c r="E65" s="21"/>
      <c r="F65" s="31"/>
      <c r="G65" s="31"/>
      <c r="H65" s="31"/>
      <c r="I65" s="31"/>
      <c r="J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2" t="s">
        <v>213</v>
      </c>
      <c r="L6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5" s="44" t="str">
        <f>IF(LEN(tbl_SeqLib[[#This Row],[PCR '[DNA'] (ng / µl)]])&gt;0,ROUNDUP(_xlfn.MINIFS(tbl_SeqLib[PCR prodct (µl) to add (exact)],tbl_SeqLib[Column],tbl_SeqLib[[#This Row],[Column]]),1),"")</f>
        <v/>
      </c>
      <c r="N65" s="44" t="str">
        <f>IF(LEN(tbl_SeqLib[[#This Row],[PCR '[DNA'] (ng / µl)]])&gt;0,ROUNDDOWN(_xlfn.MAXIFS(tbl_SeqLib[PCR prodct (µl) to add (exact)],tbl_SeqLib[Column],tbl_SeqLib[[#This Row],[Column]]),1),"")</f>
        <v/>
      </c>
      <c r="O65" s="44" t="str">
        <f>IF(LEN(tbl_SeqLib[[#This Row],[PCR '[DNA'] (ng / µl)]])&gt;0,ROUNDUP(AVERAGEIFS(tbl_SeqLib[PCR prodct (µl) to add (exact)],tbl_SeqLib[Column],tbl_SeqLib[[#This Row],[Column]]),1),"")</f>
        <v/>
      </c>
      <c r="P65" s="44" t="str" cm="1">
        <f t="array" ref="P65">_xlfn.XLOOKUP(0,ABS(tbl_SeqLib[[#This Row],[Min vol for col]:[Av vol for col]]-tbl_SeqLib[[#This Row],[PCR prodct (µl) to add (exact)]]),tbl_SeqLib[[#This Row],[Min vol for col]:[Av vol for col]],"",1)</f>
        <v/>
      </c>
      <c r="Q65" s="44" t="str" cm="1">
        <f t="array" ref="Q65">_xlfn.XLOOKUP(0,ABS(tbl_SeqLib[[#This Row],[Max vol for col]:[Av vol for col]]-tbl_SeqLib[[#This Row],[PCR prodct (µl) to add (exact)]]),tbl_SeqLib[[#This Row],[Max vol for col]:[Av vol for col]],"",1)</f>
        <v/>
      </c>
      <c r="R65" s="44" t="str">
        <f>IF(LEN(tbl_SeqLib[[#This Row],[Max vol for col]])=0,"",tbl_SeqLib[[#This Row],[Max vol for col]])</f>
        <v/>
      </c>
      <c r="S65" s="44" t="str">
        <f>IF(LEN(tbl_SeqLib[[#This Row],[PCR '[DNA'] (ng / µl)]])&gt;0,AVERAGE(tbl_SeqLib[PCR prodct (µl) to add (exact)]),"")</f>
        <v/>
      </c>
      <c r="T65" s="44" t="str">
        <f>IF(LEN(tbl_SeqLib[[#This Row],[PCR '[DNA'] (ng / µl)]])&gt;0,MAX(tbl_SeqLib[PCR prodct (µl) to add (exact)]),"")</f>
        <v/>
      </c>
      <c r="U65" s="44" t="str" cm="1">
        <f t="array" ref="U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5" s="48"/>
      <c r="X6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5" s="62" t="str">
        <f>IF(ISBLANK(tbl_SeqLib[[#This Row],[sWGA Identifier]]),"",CONCATENATE(exp_id,"_",tbl_SeqLib[[#This Row],[Well]]))</f>
        <v/>
      </c>
    </row>
    <row r="66" spans="1:25" ht="15.75" customHeight="1" thickBot="1" x14ac:dyDescent="0.3">
      <c r="A66" s="63">
        <v>64</v>
      </c>
      <c r="B66" s="64" t="str">
        <f>RIGHT(tbl_SeqLib[[#This Row],[Well]],LEN(tbl_SeqLib[[#This Row],[Well]])-1)</f>
        <v>8</v>
      </c>
      <c r="C66" s="73" t="s">
        <v>214</v>
      </c>
      <c r="D66" s="65"/>
      <c r="E66" s="66"/>
      <c r="F66" s="67"/>
      <c r="G66" s="67"/>
      <c r="H66" s="67"/>
      <c r="I66" s="67"/>
      <c r="J66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9" t="s">
        <v>215</v>
      </c>
      <c r="L66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6" s="70" t="str">
        <f>IF(LEN(tbl_SeqLib[[#This Row],[PCR '[DNA'] (ng / µl)]])&gt;0,ROUNDUP(_xlfn.MINIFS(tbl_SeqLib[PCR prodct (µl) to add (exact)],tbl_SeqLib[Column],tbl_SeqLib[[#This Row],[Column]]),1),"")</f>
        <v/>
      </c>
      <c r="N66" s="70" t="str">
        <f>IF(LEN(tbl_SeqLib[[#This Row],[PCR '[DNA'] (ng / µl)]])&gt;0,ROUNDDOWN(_xlfn.MAXIFS(tbl_SeqLib[PCR prodct (µl) to add (exact)],tbl_SeqLib[Column],tbl_SeqLib[[#This Row],[Column]]),1),"")</f>
        <v/>
      </c>
      <c r="O66" s="70" t="str">
        <f>IF(LEN(tbl_SeqLib[[#This Row],[PCR '[DNA'] (ng / µl)]])&gt;0,ROUNDUP(AVERAGEIFS(tbl_SeqLib[PCR prodct (µl) to add (exact)],tbl_SeqLib[Column],tbl_SeqLib[[#This Row],[Column]]),1),"")</f>
        <v/>
      </c>
      <c r="P66" s="70" t="str" cm="1">
        <f t="array" ref="P66">_xlfn.XLOOKUP(0,ABS(tbl_SeqLib[[#This Row],[Min vol for col]:[Av vol for col]]-tbl_SeqLib[[#This Row],[PCR prodct (µl) to add (exact)]]),tbl_SeqLib[[#This Row],[Min vol for col]:[Av vol for col]],"",1)</f>
        <v/>
      </c>
      <c r="Q66" s="70" t="str" cm="1">
        <f t="array" ref="Q66">_xlfn.XLOOKUP(0,ABS(tbl_SeqLib[[#This Row],[Max vol for col]:[Av vol for col]]-tbl_SeqLib[[#This Row],[PCR prodct (µl) to add (exact)]]),tbl_SeqLib[[#This Row],[Max vol for col]:[Av vol for col]],"",1)</f>
        <v/>
      </c>
      <c r="R66" s="70" t="str">
        <f>IF(LEN(tbl_SeqLib[[#This Row],[Max vol for col]])=0,"",tbl_SeqLib[[#This Row],[Max vol for col]])</f>
        <v/>
      </c>
      <c r="S66" s="70" t="str">
        <f>IF(LEN(tbl_SeqLib[[#This Row],[PCR '[DNA'] (ng / µl)]])&gt;0,AVERAGE(tbl_SeqLib[PCR prodct (µl) to add (exact)]),"")</f>
        <v/>
      </c>
      <c r="T66" s="70" t="str">
        <f>IF(LEN(tbl_SeqLib[[#This Row],[PCR '[DNA'] (ng / µl)]])&gt;0,MAX(tbl_SeqLib[PCR prodct (µl) to add (exact)]),"")</f>
        <v/>
      </c>
      <c r="U66" s="70" t="str" cm="1">
        <f t="array" ref="U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6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6" s="71"/>
      <c r="X66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6" s="72" t="str">
        <f>IF(ISBLANK(tbl_SeqLib[[#This Row],[sWGA Identifier]]),"",CONCATENATE(exp_id,"_",tbl_SeqLib[[#This Row],[Well]]))</f>
        <v/>
      </c>
    </row>
    <row r="67" spans="1:25" ht="15.75" customHeight="1" x14ac:dyDescent="0.25">
      <c r="A67" s="51">
        <v>65</v>
      </c>
      <c r="B67" s="52" t="str">
        <f>RIGHT(tbl_SeqLib[[#This Row],[Well]],LEN(tbl_SeqLib[[#This Row],[Well]])-1)</f>
        <v>9</v>
      </c>
      <c r="C67" s="52" t="s">
        <v>216</v>
      </c>
      <c r="D67" s="53"/>
      <c r="E67" s="57"/>
      <c r="F67" s="53"/>
      <c r="G67" s="53"/>
      <c r="H67" s="53"/>
      <c r="I67" s="53"/>
      <c r="J67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7" t="s">
        <v>217</v>
      </c>
      <c r="L67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7" s="58" t="str">
        <f>IF(LEN(tbl_SeqLib[[#This Row],[PCR '[DNA'] (ng / µl)]])&gt;0,ROUNDUP(_xlfn.MINIFS(tbl_SeqLib[PCR prodct (µl) to add (exact)],tbl_SeqLib[Column],tbl_SeqLib[[#This Row],[Column]]),1),"")</f>
        <v/>
      </c>
      <c r="N67" s="58" t="str">
        <f>IF(LEN(tbl_SeqLib[[#This Row],[PCR '[DNA'] (ng / µl)]])&gt;0,ROUNDDOWN(_xlfn.MAXIFS(tbl_SeqLib[PCR prodct (µl) to add (exact)],tbl_SeqLib[Column],tbl_SeqLib[[#This Row],[Column]]),1),"")</f>
        <v/>
      </c>
      <c r="O67" s="58" t="str">
        <f>IF(LEN(tbl_SeqLib[[#This Row],[PCR '[DNA'] (ng / µl)]])&gt;0,ROUNDUP(AVERAGEIFS(tbl_SeqLib[PCR prodct (µl) to add (exact)],tbl_SeqLib[Column],tbl_SeqLib[[#This Row],[Column]]),1),"")</f>
        <v/>
      </c>
      <c r="P67" s="58" t="str" cm="1">
        <f t="array" ref="P67">_xlfn.XLOOKUP(0,ABS(tbl_SeqLib[[#This Row],[Min vol for col]:[Av vol for col]]-tbl_SeqLib[[#This Row],[PCR prodct (µl) to add (exact)]]),tbl_SeqLib[[#This Row],[Min vol for col]:[Av vol for col]],"",1)</f>
        <v/>
      </c>
      <c r="Q67" s="58" t="str" cm="1">
        <f t="array" ref="Q67">_xlfn.XLOOKUP(0,ABS(tbl_SeqLib[[#This Row],[Max vol for col]:[Av vol for col]]-tbl_SeqLib[[#This Row],[PCR prodct (µl) to add (exact)]]),tbl_SeqLib[[#This Row],[Max vol for col]:[Av vol for col]],"",1)</f>
        <v/>
      </c>
      <c r="R67" s="58" t="str">
        <f>IF(LEN(tbl_SeqLib[[#This Row],[Max vol for col]])=0,"",tbl_SeqLib[[#This Row],[Max vol for col]])</f>
        <v/>
      </c>
      <c r="S67" s="58" t="str">
        <f>IF(LEN(tbl_SeqLib[[#This Row],[PCR '[DNA'] (ng / µl)]])&gt;0,AVERAGE(tbl_SeqLib[PCR prodct (µl) to add (exact)]),"")</f>
        <v/>
      </c>
      <c r="T67" s="58" t="str">
        <f>IF(LEN(tbl_SeqLib[[#This Row],[PCR '[DNA'] (ng / µl)]])&gt;0,MAX(tbl_SeqLib[PCR prodct (µl) to add (exact)]),"")</f>
        <v/>
      </c>
      <c r="U67" s="58" t="str" cm="1">
        <f t="array" ref="U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7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7" s="59"/>
      <c r="X67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7" s="60" t="str">
        <f>IF(ISBLANK(tbl_SeqLib[[#This Row],[sWGA Identifier]]),"",CONCATENATE(exp_id,"_",tbl_SeqLib[[#This Row],[Well]]))</f>
        <v/>
      </c>
    </row>
    <row r="68" spans="1:25" ht="15.75" customHeight="1" x14ac:dyDescent="0.25">
      <c r="A68" s="61">
        <v>66</v>
      </c>
      <c r="B68" s="46" t="str">
        <f>RIGHT(tbl_SeqLib[[#This Row],[Well]],LEN(tbl_SeqLib[[#This Row],[Well]])-1)</f>
        <v>9</v>
      </c>
      <c r="C68" s="45" t="s">
        <v>218</v>
      </c>
      <c r="D68" s="19"/>
      <c r="E68" s="21"/>
      <c r="F68" s="31"/>
      <c r="G68" s="31"/>
      <c r="H68" s="31"/>
      <c r="I68" s="31"/>
      <c r="J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2" t="s">
        <v>219</v>
      </c>
      <c r="L6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8" s="44" t="str">
        <f>IF(LEN(tbl_SeqLib[[#This Row],[PCR '[DNA'] (ng / µl)]])&gt;0,ROUNDUP(_xlfn.MINIFS(tbl_SeqLib[PCR prodct (µl) to add (exact)],tbl_SeqLib[Column],tbl_SeqLib[[#This Row],[Column]]),1),"")</f>
        <v/>
      </c>
      <c r="N68" s="44" t="str">
        <f>IF(LEN(tbl_SeqLib[[#This Row],[PCR '[DNA'] (ng / µl)]])&gt;0,ROUNDDOWN(_xlfn.MAXIFS(tbl_SeqLib[PCR prodct (µl) to add (exact)],tbl_SeqLib[Column],tbl_SeqLib[[#This Row],[Column]]),1),"")</f>
        <v/>
      </c>
      <c r="O68" s="44" t="str">
        <f>IF(LEN(tbl_SeqLib[[#This Row],[PCR '[DNA'] (ng / µl)]])&gt;0,ROUNDUP(AVERAGEIFS(tbl_SeqLib[PCR prodct (µl) to add (exact)],tbl_SeqLib[Column],tbl_SeqLib[[#This Row],[Column]]),1),"")</f>
        <v/>
      </c>
      <c r="P68" s="44" t="str" cm="1">
        <f t="array" ref="P68">_xlfn.XLOOKUP(0,ABS(tbl_SeqLib[[#This Row],[Min vol for col]:[Av vol for col]]-tbl_SeqLib[[#This Row],[PCR prodct (µl) to add (exact)]]),tbl_SeqLib[[#This Row],[Min vol for col]:[Av vol for col]],"",1)</f>
        <v/>
      </c>
      <c r="Q68" s="44" t="str" cm="1">
        <f t="array" ref="Q68">_xlfn.XLOOKUP(0,ABS(tbl_SeqLib[[#This Row],[Max vol for col]:[Av vol for col]]-tbl_SeqLib[[#This Row],[PCR prodct (µl) to add (exact)]]),tbl_SeqLib[[#This Row],[Max vol for col]:[Av vol for col]],"",1)</f>
        <v/>
      </c>
      <c r="R68" s="44" t="str">
        <f>IF(LEN(tbl_SeqLib[[#This Row],[Max vol for col]])=0,"",tbl_SeqLib[[#This Row],[Max vol for col]])</f>
        <v/>
      </c>
      <c r="S68" s="44" t="str">
        <f>IF(LEN(tbl_SeqLib[[#This Row],[PCR '[DNA'] (ng / µl)]])&gt;0,AVERAGE(tbl_SeqLib[PCR prodct (µl) to add (exact)]),"")</f>
        <v/>
      </c>
      <c r="T68" s="44" t="str">
        <f>IF(LEN(tbl_SeqLib[[#This Row],[PCR '[DNA'] (ng / µl)]])&gt;0,MAX(tbl_SeqLib[PCR prodct (µl) to add (exact)]),"")</f>
        <v/>
      </c>
      <c r="U68" s="44" t="str" cm="1">
        <f t="array" ref="U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8" s="48"/>
      <c r="X6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8" s="62" t="str">
        <f>IF(ISBLANK(tbl_SeqLib[[#This Row],[sWGA Identifier]]),"",CONCATENATE(exp_id,"_",tbl_SeqLib[[#This Row],[Well]]))</f>
        <v/>
      </c>
    </row>
    <row r="69" spans="1:25" ht="15.75" customHeight="1" x14ac:dyDescent="0.25">
      <c r="A69" s="61">
        <v>67</v>
      </c>
      <c r="B69" s="46" t="str">
        <f>RIGHT(tbl_SeqLib[[#This Row],[Well]],LEN(tbl_SeqLib[[#This Row],[Well]])-1)</f>
        <v>9</v>
      </c>
      <c r="C69" s="45" t="s">
        <v>220</v>
      </c>
      <c r="D69" s="19"/>
      <c r="E69" s="21"/>
      <c r="F69" s="31"/>
      <c r="G69" s="31"/>
      <c r="H69" s="31"/>
      <c r="I69" s="31"/>
      <c r="J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2" t="s">
        <v>221</v>
      </c>
      <c r="L6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9" s="44" t="str">
        <f>IF(LEN(tbl_SeqLib[[#This Row],[PCR '[DNA'] (ng / µl)]])&gt;0,ROUNDUP(_xlfn.MINIFS(tbl_SeqLib[PCR prodct (µl) to add (exact)],tbl_SeqLib[Column],tbl_SeqLib[[#This Row],[Column]]),1),"")</f>
        <v/>
      </c>
      <c r="N69" s="44" t="str">
        <f>IF(LEN(tbl_SeqLib[[#This Row],[PCR '[DNA'] (ng / µl)]])&gt;0,ROUNDDOWN(_xlfn.MAXIFS(tbl_SeqLib[PCR prodct (µl) to add (exact)],tbl_SeqLib[Column],tbl_SeqLib[[#This Row],[Column]]),1),"")</f>
        <v/>
      </c>
      <c r="O69" s="44" t="str">
        <f>IF(LEN(tbl_SeqLib[[#This Row],[PCR '[DNA'] (ng / µl)]])&gt;0,ROUNDUP(AVERAGEIFS(tbl_SeqLib[PCR prodct (µl) to add (exact)],tbl_SeqLib[Column],tbl_SeqLib[[#This Row],[Column]]),1),"")</f>
        <v/>
      </c>
      <c r="P69" s="44" t="str" cm="1">
        <f t="array" ref="P69">_xlfn.XLOOKUP(0,ABS(tbl_SeqLib[[#This Row],[Min vol for col]:[Av vol for col]]-tbl_SeqLib[[#This Row],[PCR prodct (µl) to add (exact)]]),tbl_SeqLib[[#This Row],[Min vol for col]:[Av vol for col]],"",1)</f>
        <v/>
      </c>
      <c r="Q69" s="44" t="str" cm="1">
        <f t="array" ref="Q69">_xlfn.XLOOKUP(0,ABS(tbl_SeqLib[[#This Row],[Max vol for col]:[Av vol for col]]-tbl_SeqLib[[#This Row],[PCR prodct (µl) to add (exact)]]),tbl_SeqLib[[#This Row],[Max vol for col]:[Av vol for col]],"",1)</f>
        <v/>
      </c>
      <c r="R69" s="44" t="str">
        <f>IF(LEN(tbl_SeqLib[[#This Row],[Max vol for col]])=0,"",tbl_SeqLib[[#This Row],[Max vol for col]])</f>
        <v/>
      </c>
      <c r="S69" s="44" t="str">
        <f>IF(LEN(tbl_SeqLib[[#This Row],[PCR '[DNA'] (ng / µl)]])&gt;0,AVERAGE(tbl_SeqLib[PCR prodct (µl) to add (exact)]),"")</f>
        <v/>
      </c>
      <c r="T69" s="44" t="str">
        <f>IF(LEN(tbl_SeqLib[[#This Row],[PCR '[DNA'] (ng / µl)]])&gt;0,MAX(tbl_SeqLib[PCR prodct (µl) to add (exact)]),"")</f>
        <v/>
      </c>
      <c r="U69" s="44" t="str" cm="1">
        <f t="array" ref="U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9" s="48"/>
      <c r="X6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9" s="62" t="str">
        <f>IF(ISBLANK(tbl_SeqLib[[#This Row],[sWGA Identifier]]),"",CONCATENATE(exp_id,"_",tbl_SeqLib[[#This Row],[Well]]))</f>
        <v/>
      </c>
    </row>
    <row r="70" spans="1:25" ht="15.75" customHeight="1" x14ac:dyDescent="0.25">
      <c r="A70" s="61">
        <v>68</v>
      </c>
      <c r="B70" s="46" t="str">
        <f>RIGHT(tbl_SeqLib[[#This Row],[Well]],LEN(tbl_SeqLib[[#This Row],[Well]])-1)</f>
        <v>9</v>
      </c>
      <c r="C70" s="45" t="s">
        <v>222</v>
      </c>
      <c r="D70" s="19"/>
      <c r="E70" s="21"/>
      <c r="F70" s="31"/>
      <c r="G70" s="31"/>
      <c r="H70" s="31"/>
      <c r="I70" s="31"/>
      <c r="J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2" t="s">
        <v>223</v>
      </c>
      <c r="L7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0" s="44" t="str">
        <f>IF(LEN(tbl_SeqLib[[#This Row],[PCR '[DNA'] (ng / µl)]])&gt;0,ROUNDUP(_xlfn.MINIFS(tbl_SeqLib[PCR prodct (µl) to add (exact)],tbl_SeqLib[Column],tbl_SeqLib[[#This Row],[Column]]),1),"")</f>
        <v/>
      </c>
      <c r="N70" s="44" t="str">
        <f>IF(LEN(tbl_SeqLib[[#This Row],[PCR '[DNA'] (ng / µl)]])&gt;0,ROUNDDOWN(_xlfn.MAXIFS(tbl_SeqLib[PCR prodct (µl) to add (exact)],tbl_SeqLib[Column],tbl_SeqLib[[#This Row],[Column]]),1),"")</f>
        <v/>
      </c>
      <c r="O70" s="44" t="str">
        <f>IF(LEN(tbl_SeqLib[[#This Row],[PCR '[DNA'] (ng / µl)]])&gt;0,ROUNDUP(AVERAGEIFS(tbl_SeqLib[PCR prodct (µl) to add (exact)],tbl_SeqLib[Column],tbl_SeqLib[[#This Row],[Column]]),1),"")</f>
        <v/>
      </c>
      <c r="P70" s="44" t="str" cm="1">
        <f t="array" ref="P70">_xlfn.XLOOKUP(0,ABS(tbl_SeqLib[[#This Row],[Min vol for col]:[Av vol for col]]-tbl_SeqLib[[#This Row],[PCR prodct (µl) to add (exact)]]),tbl_SeqLib[[#This Row],[Min vol for col]:[Av vol for col]],"",1)</f>
        <v/>
      </c>
      <c r="Q70" s="44" t="str" cm="1">
        <f t="array" ref="Q70">_xlfn.XLOOKUP(0,ABS(tbl_SeqLib[[#This Row],[Max vol for col]:[Av vol for col]]-tbl_SeqLib[[#This Row],[PCR prodct (µl) to add (exact)]]),tbl_SeqLib[[#This Row],[Max vol for col]:[Av vol for col]],"",1)</f>
        <v/>
      </c>
      <c r="R70" s="44" t="str">
        <f>IF(LEN(tbl_SeqLib[[#This Row],[Max vol for col]])=0,"",tbl_SeqLib[[#This Row],[Max vol for col]])</f>
        <v/>
      </c>
      <c r="S70" s="44" t="str">
        <f>IF(LEN(tbl_SeqLib[[#This Row],[PCR '[DNA'] (ng / µl)]])&gt;0,AVERAGE(tbl_SeqLib[PCR prodct (µl) to add (exact)]),"")</f>
        <v/>
      </c>
      <c r="T70" s="44" t="str">
        <f>IF(LEN(tbl_SeqLib[[#This Row],[PCR '[DNA'] (ng / µl)]])&gt;0,MAX(tbl_SeqLib[PCR prodct (µl) to add (exact)]),"")</f>
        <v/>
      </c>
      <c r="U70" s="44" t="str" cm="1">
        <f t="array" ref="U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0" s="48"/>
      <c r="X7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0" s="62" t="str">
        <f>IF(ISBLANK(tbl_SeqLib[[#This Row],[sWGA Identifier]]),"",CONCATENATE(exp_id,"_",tbl_SeqLib[[#This Row],[Well]]))</f>
        <v/>
      </c>
    </row>
    <row r="71" spans="1:25" ht="15.75" customHeight="1" x14ac:dyDescent="0.25">
      <c r="A71" s="61">
        <v>69</v>
      </c>
      <c r="B71" s="46" t="str">
        <f>RIGHT(tbl_SeqLib[[#This Row],[Well]],LEN(tbl_SeqLib[[#This Row],[Well]])-1)</f>
        <v>9</v>
      </c>
      <c r="C71" s="45" t="s">
        <v>224</v>
      </c>
      <c r="D71" s="19"/>
      <c r="E71" s="21"/>
      <c r="F71" s="31"/>
      <c r="G71" s="31"/>
      <c r="H71" s="31"/>
      <c r="I71" s="31"/>
      <c r="J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2" t="s">
        <v>225</v>
      </c>
      <c r="L7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1" s="44" t="str">
        <f>IF(LEN(tbl_SeqLib[[#This Row],[PCR '[DNA'] (ng / µl)]])&gt;0,ROUNDUP(_xlfn.MINIFS(tbl_SeqLib[PCR prodct (µl) to add (exact)],tbl_SeqLib[Column],tbl_SeqLib[[#This Row],[Column]]),1),"")</f>
        <v/>
      </c>
      <c r="N71" s="44" t="str">
        <f>IF(LEN(tbl_SeqLib[[#This Row],[PCR '[DNA'] (ng / µl)]])&gt;0,ROUNDDOWN(_xlfn.MAXIFS(tbl_SeqLib[PCR prodct (µl) to add (exact)],tbl_SeqLib[Column],tbl_SeqLib[[#This Row],[Column]]),1),"")</f>
        <v/>
      </c>
      <c r="O71" s="44" t="str">
        <f>IF(LEN(tbl_SeqLib[[#This Row],[PCR '[DNA'] (ng / µl)]])&gt;0,ROUNDUP(AVERAGEIFS(tbl_SeqLib[PCR prodct (µl) to add (exact)],tbl_SeqLib[Column],tbl_SeqLib[[#This Row],[Column]]),1),"")</f>
        <v/>
      </c>
      <c r="P71" s="44" t="str" cm="1">
        <f t="array" ref="P71">_xlfn.XLOOKUP(0,ABS(tbl_SeqLib[[#This Row],[Min vol for col]:[Av vol for col]]-tbl_SeqLib[[#This Row],[PCR prodct (µl) to add (exact)]]),tbl_SeqLib[[#This Row],[Min vol for col]:[Av vol for col]],"",1)</f>
        <v/>
      </c>
      <c r="Q71" s="44" t="str" cm="1">
        <f t="array" ref="Q71">_xlfn.XLOOKUP(0,ABS(tbl_SeqLib[[#This Row],[Max vol for col]:[Av vol for col]]-tbl_SeqLib[[#This Row],[PCR prodct (µl) to add (exact)]]),tbl_SeqLib[[#This Row],[Max vol for col]:[Av vol for col]],"",1)</f>
        <v/>
      </c>
      <c r="R71" s="44" t="str">
        <f>IF(LEN(tbl_SeqLib[[#This Row],[Max vol for col]])=0,"",tbl_SeqLib[[#This Row],[Max vol for col]])</f>
        <v/>
      </c>
      <c r="S71" s="44" t="str">
        <f>IF(LEN(tbl_SeqLib[[#This Row],[PCR '[DNA'] (ng / µl)]])&gt;0,AVERAGE(tbl_SeqLib[PCR prodct (µl) to add (exact)]),"")</f>
        <v/>
      </c>
      <c r="T71" s="44" t="str">
        <f>IF(LEN(tbl_SeqLib[[#This Row],[PCR '[DNA'] (ng / µl)]])&gt;0,MAX(tbl_SeqLib[PCR prodct (µl) to add (exact)]),"")</f>
        <v/>
      </c>
      <c r="U71" s="44" t="str" cm="1">
        <f t="array" ref="U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1" s="48"/>
      <c r="X7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1" s="62" t="str">
        <f>IF(ISBLANK(tbl_SeqLib[[#This Row],[sWGA Identifier]]),"",CONCATENATE(exp_id,"_",tbl_SeqLib[[#This Row],[Well]]))</f>
        <v/>
      </c>
    </row>
    <row r="72" spans="1:25" ht="15.75" customHeight="1" x14ac:dyDescent="0.25">
      <c r="A72" s="61">
        <v>70</v>
      </c>
      <c r="B72" s="46" t="str">
        <f>RIGHT(tbl_SeqLib[[#This Row],[Well]],LEN(tbl_SeqLib[[#This Row],[Well]])-1)</f>
        <v>9</v>
      </c>
      <c r="C72" s="45" t="s">
        <v>226</v>
      </c>
      <c r="D72" s="19"/>
      <c r="E72" s="21"/>
      <c r="F72" s="31"/>
      <c r="G72" s="31"/>
      <c r="H72" s="31"/>
      <c r="I72" s="31"/>
      <c r="J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2" t="s">
        <v>227</v>
      </c>
      <c r="L7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2" s="44" t="str">
        <f>IF(LEN(tbl_SeqLib[[#This Row],[PCR '[DNA'] (ng / µl)]])&gt;0,ROUNDUP(_xlfn.MINIFS(tbl_SeqLib[PCR prodct (µl) to add (exact)],tbl_SeqLib[Column],tbl_SeqLib[[#This Row],[Column]]),1),"")</f>
        <v/>
      </c>
      <c r="N72" s="44" t="str">
        <f>IF(LEN(tbl_SeqLib[[#This Row],[PCR '[DNA'] (ng / µl)]])&gt;0,ROUNDDOWN(_xlfn.MAXIFS(tbl_SeqLib[PCR prodct (µl) to add (exact)],tbl_SeqLib[Column],tbl_SeqLib[[#This Row],[Column]]),1),"")</f>
        <v/>
      </c>
      <c r="O72" s="44" t="str">
        <f>IF(LEN(tbl_SeqLib[[#This Row],[PCR '[DNA'] (ng / µl)]])&gt;0,ROUNDUP(AVERAGEIFS(tbl_SeqLib[PCR prodct (µl) to add (exact)],tbl_SeqLib[Column],tbl_SeqLib[[#This Row],[Column]]),1),"")</f>
        <v/>
      </c>
      <c r="P72" s="44" t="str" cm="1">
        <f t="array" ref="P72">_xlfn.XLOOKUP(0,ABS(tbl_SeqLib[[#This Row],[Min vol for col]:[Av vol for col]]-tbl_SeqLib[[#This Row],[PCR prodct (µl) to add (exact)]]),tbl_SeqLib[[#This Row],[Min vol for col]:[Av vol for col]],"",1)</f>
        <v/>
      </c>
      <c r="Q72" s="44" t="str" cm="1">
        <f t="array" ref="Q72">_xlfn.XLOOKUP(0,ABS(tbl_SeqLib[[#This Row],[Max vol for col]:[Av vol for col]]-tbl_SeqLib[[#This Row],[PCR prodct (µl) to add (exact)]]),tbl_SeqLib[[#This Row],[Max vol for col]:[Av vol for col]],"",1)</f>
        <v/>
      </c>
      <c r="R72" s="44" t="str">
        <f>IF(LEN(tbl_SeqLib[[#This Row],[Max vol for col]])=0,"",tbl_SeqLib[[#This Row],[Max vol for col]])</f>
        <v/>
      </c>
      <c r="S72" s="44" t="str">
        <f>IF(LEN(tbl_SeqLib[[#This Row],[PCR '[DNA'] (ng / µl)]])&gt;0,AVERAGE(tbl_SeqLib[PCR prodct (µl) to add (exact)]),"")</f>
        <v/>
      </c>
      <c r="T72" s="44" t="str">
        <f>IF(LEN(tbl_SeqLib[[#This Row],[PCR '[DNA'] (ng / µl)]])&gt;0,MAX(tbl_SeqLib[PCR prodct (µl) to add (exact)]),"")</f>
        <v/>
      </c>
      <c r="U72" s="44" t="str" cm="1">
        <f t="array" ref="U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2" s="48"/>
      <c r="X7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2" s="62" t="str">
        <f>IF(ISBLANK(tbl_SeqLib[[#This Row],[sWGA Identifier]]),"",CONCATENATE(exp_id,"_",tbl_SeqLib[[#This Row],[Well]]))</f>
        <v/>
      </c>
    </row>
    <row r="73" spans="1:25" ht="15.75" customHeight="1" x14ac:dyDescent="0.25">
      <c r="A73" s="61">
        <v>71</v>
      </c>
      <c r="B73" s="46" t="str">
        <f>RIGHT(tbl_SeqLib[[#This Row],[Well]],LEN(tbl_SeqLib[[#This Row],[Well]])-1)</f>
        <v>9</v>
      </c>
      <c r="C73" s="45" t="s">
        <v>228</v>
      </c>
      <c r="D73" s="19"/>
      <c r="E73" s="21"/>
      <c r="F73" s="31"/>
      <c r="G73" s="31"/>
      <c r="H73" s="31"/>
      <c r="I73" s="31"/>
      <c r="J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2" t="s">
        <v>229</v>
      </c>
      <c r="L7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3" s="44" t="str">
        <f>IF(LEN(tbl_SeqLib[[#This Row],[PCR '[DNA'] (ng / µl)]])&gt;0,ROUNDUP(_xlfn.MINIFS(tbl_SeqLib[PCR prodct (µl) to add (exact)],tbl_SeqLib[Column],tbl_SeqLib[[#This Row],[Column]]),1),"")</f>
        <v/>
      </c>
      <c r="N73" s="44" t="str">
        <f>IF(LEN(tbl_SeqLib[[#This Row],[PCR '[DNA'] (ng / µl)]])&gt;0,ROUNDDOWN(_xlfn.MAXIFS(tbl_SeqLib[PCR prodct (µl) to add (exact)],tbl_SeqLib[Column],tbl_SeqLib[[#This Row],[Column]]),1),"")</f>
        <v/>
      </c>
      <c r="O73" s="44" t="str">
        <f>IF(LEN(tbl_SeqLib[[#This Row],[PCR '[DNA'] (ng / µl)]])&gt;0,ROUNDUP(AVERAGEIFS(tbl_SeqLib[PCR prodct (µl) to add (exact)],tbl_SeqLib[Column],tbl_SeqLib[[#This Row],[Column]]),1),"")</f>
        <v/>
      </c>
      <c r="P73" s="44" t="str" cm="1">
        <f t="array" ref="P73">_xlfn.XLOOKUP(0,ABS(tbl_SeqLib[[#This Row],[Min vol for col]:[Av vol for col]]-tbl_SeqLib[[#This Row],[PCR prodct (µl) to add (exact)]]),tbl_SeqLib[[#This Row],[Min vol for col]:[Av vol for col]],"",1)</f>
        <v/>
      </c>
      <c r="Q73" s="44" t="str" cm="1">
        <f t="array" ref="Q73">_xlfn.XLOOKUP(0,ABS(tbl_SeqLib[[#This Row],[Max vol for col]:[Av vol for col]]-tbl_SeqLib[[#This Row],[PCR prodct (µl) to add (exact)]]),tbl_SeqLib[[#This Row],[Max vol for col]:[Av vol for col]],"",1)</f>
        <v/>
      </c>
      <c r="R73" s="44" t="str">
        <f>IF(LEN(tbl_SeqLib[[#This Row],[Max vol for col]])=0,"",tbl_SeqLib[[#This Row],[Max vol for col]])</f>
        <v/>
      </c>
      <c r="S73" s="44" t="str">
        <f>IF(LEN(tbl_SeqLib[[#This Row],[PCR '[DNA'] (ng / µl)]])&gt;0,AVERAGE(tbl_SeqLib[PCR prodct (µl) to add (exact)]),"")</f>
        <v/>
      </c>
      <c r="T73" s="44" t="str">
        <f>IF(LEN(tbl_SeqLib[[#This Row],[PCR '[DNA'] (ng / µl)]])&gt;0,MAX(tbl_SeqLib[PCR prodct (µl) to add (exact)]),"")</f>
        <v/>
      </c>
      <c r="U73" s="44" t="str" cm="1">
        <f t="array" ref="U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3" s="48"/>
      <c r="X7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3" s="62" t="str">
        <f>IF(ISBLANK(tbl_SeqLib[[#This Row],[sWGA Identifier]]),"",CONCATENATE(exp_id,"_",tbl_SeqLib[[#This Row],[Well]]))</f>
        <v/>
      </c>
    </row>
    <row r="74" spans="1:25" ht="15.75" customHeight="1" thickBot="1" x14ac:dyDescent="0.3">
      <c r="A74" s="63">
        <v>72</v>
      </c>
      <c r="B74" s="64" t="str">
        <f>RIGHT(tbl_SeqLib[[#This Row],[Well]],LEN(tbl_SeqLib[[#This Row],[Well]])-1)</f>
        <v>9</v>
      </c>
      <c r="C74" s="73" t="s">
        <v>230</v>
      </c>
      <c r="D74" s="65"/>
      <c r="E74" s="66"/>
      <c r="F74" s="67"/>
      <c r="G74" s="67"/>
      <c r="H74" s="67"/>
      <c r="I74" s="67"/>
      <c r="J74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9" t="s">
        <v>231</v>
      </c>
      <c r="L74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4" s="70" t="str">
        <f>IF(LEN(tbl_SeqLib[[#This Row],[PCR '[DNA'] (ng / µl)]])&gt;0,ROUNDUP(_xlfn.MINIFS(tbl_SeqLib[PCR prodct (µl) to add (exact)],tbl_SeqLib[Column],tbl_SeqLib[[#This Row],[Column]]),1),"")</f>
        <v/>
      </c>
      <c r="N74" s="70" t="str">
        <f>IF(LEN(tbl_SeqLib[[#This Row],[PCR '[DNA'] (ng / µl)]])&gt;0,ROUNDDOWN(_xlfn.MAXIFS(tbl_SeqLib[PCR prodct (µl) to add (exact)],tbl_SeqLib[Column],tbl_SeqLib[[#This Row],[Column]]),1),"")</f>
        <v/>
      </c>
      <c r="O74" s="70" t="str">
        <f>IF(LEN(tbl_SeqLib[[#This Row],[PCR '[DNA'] (ng / µl)]])&gt;0,ROUNDUP(AVERAGEIFS(tbl_SeqLib[PCR prodct (µl) to add (exact)],tbl_SeqLib[Column],tbl_SeqLib[[#This Row],[Column]]),1),"")</f>
        <v/>
      </c>
      <c r="P74" s="70" t="str" cm="1">
        <f t="array" ref="P74">_xlfn.XLOOKUP(0,ABS(tbl_SeqLib[[#This Row],[Min vol for col]:[Av vol for col]]-tbl_SeqLib[[#This Row],[PCR prodct (µl) to add (exact)]]),tbl_SeqLib[[#This Row],[Min vol for col]:[Av vol for col]],"",1)</f>
        <v/>
      </c>
      <c r="Q74" s="70" t="str" cm="1">
        <f t="array" ref="Q74">_xlfn.XLOOKUP(0,ABS(tbl_SeqLib[[#This Row],[Max vol for col]:[Av vol for col]]-tbl_SeqLib[[#This Row],[PCR prodct (µl) to add (exact)]]),tbl_SeqLib[[#This Row],[Max vol for col]:[Av vol for col]],"",1)</f>
        <v/>
      </c>
      <c r="R74" s="70" t="str">
        <f>IF(LEN(tbl_SeqLib[[#This Row],[Max vol for col]])=0,"",tbl_SeqLib[[#This Row],[Max vol for col]])</f>
        <v/>
      </c>
      <c r="S74" s="70" t="str">
        <f>IF(LEN(tbl_SeqLib[[#This Row],[PCR '[DNA'] (ng / µl)]])&gt;0,AVERAGE(tbl_SeqLib[PCR prodct (µl) to add (exact)]),"")</f>
        <v/>
      </c>
      <c r="T74" s="70" t="str">
        <f>IF(LEN(tbl_SeqLib[[#This Row],[PCR '[DNA'] (ng / µl)]])&gt;0,MAX(tbl_SeqLib[PCR prodct (µl) to add (exact)]),"")</f>
        <v/>
      </c>
      <c r="U74" s="70" t="str" cm="1">
        <f t="array" ref="U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4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4" s="71"/>
      <c r="X74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4" s="72" t="str">
        <f>IF(ISBLANK(tbl_SeqLib[[#This Row],[sWGA Identifier]]),"",CONCATENATE(exp_id,"_",tbl_SeqLib[[#This Row],[Well]]))</f>
        <v/>
      </c>
    </row>
    <row r="75" spans="1:25" ht="15.75" customHeight="1" x14ac:dyDescent="0.25">
      <c r="A75" s="51">
        <v>73</v>
      </c>
      <c r="B75" s="52" t="str">
        <f>RIGHT(tbl_SeqLib[[#This Row],[Well]],LEN(tbl_SeqLib[[#This Row],[Well]])-1)</f>
        <v>10</v>
      </c>
      <c r="C75" s="52" t="s">
        <v>232</v>
      </c>
      <c r="D75" s="53"/>
      <c r="E75" s="57"/>
      <c r="F75" s="53"/>
      <c r="G75" s="53"/>
      <c r="H75" s="53"/>
      <c r="I75" s="53"/>
      <c r="J75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7" t="s">
        <v>233</v>
      </c>
      <c r="L75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5" s="58" t="str">
        <f>IF(LEN(tbl_SeqLib[[#This Row],[PCR '[DNA'] (ng / µl)]])&gt;0,ROUNDUP(_xlfn.MINIFS(tbl_SeqLib[PCR prodct (µl) to add (exact)],tbl_SeqLib[Column],tbl_SeqLib[[#This Row],[Column]]),1),"")</f>
        <v/>
      </c>
      <c r="N75" s="58" t="str">
        <f>IF(LEN(tbl_SeqLib[[#This Row],[PCR '[DNA'] (ng / µl)]])&gt;0,ROUNDDOWN(_xlfn.MAXIFS(tbl_SeqLib[PCR prodct (µl) to add (exact)],tbl_SeqLib[Column],tbl_SeqLib[[#This Row],[Column]]),1),"")</f>
        <v/>
      </c>
      <c r="O75" s="58" t="str">
        <f>IF(LEN(tbl_SeqLib[[#This Row],[PCR '[DNA'] (ng / µl)]])&gt;0,ROUNDUP(AVERAGEIFS(tbl_SeqLib[PCR prodct (µl) to add (exact)],tbl_SeqLib[Column],tbl_SeqLib[[#This Row],[Column]]),1),"")</f>
        <v/>
      </c>
      <c r="P75" s="58" t="str" cm="1">
        <f t="array" ref="P75">_xlfn.XLOOKUP(0,ABS(tbl_SeqLib[[#This Row],[Min vol for col]:[Av vol for col]]-tbl_SeqLib[[#This Row],[PCR prodct (µl) to add (exact)]]),tbl_SeqLib[[#This Row],[Min vol for col]:[Av vol for col]],"",1)</f>
        <v/>
      </c>
      <c r="Q75" s="58" t="str" cm="1">
        <f t="array" ref="Q75">_xlfn.XLOOKUP(0,ABS(tbl_SeqLib[[#This Row],[Max vol for col]:[Av vol for col]]-tbl_SeqLib[[#This Row],[PCR prodct (µl) to add (exact)]]),tbl_SeqLib[[#This Row],[Max vol for col]:[Av vol for col]],"",1)</f>
        <v/>
      </c>
      <c r="R75" s="58" t="str">
        <f>IF(LEN(tbl_SeqLib[[#This Row],[Max vol for col]])=0,"",tbl_SeqLib[[#This Row],[Max vol for col]])</f>
        <v/>
      </c>
      <c r="S75" s="58" t="str">
        <f>IF(LEN(tbl_SeqLib[[#This Row],[PCR '[DNA'] (ng / µl)]])&gt;0,AVERAGE(tbl_SeqLib[PCR prodct (µl) to add (exact)]),"")</f>
        <v/>
      </c>
      <c r="T75" s="58" t="str">
        <f>IF(LEN(tbl_SeqLib[[#This Row],[PCR '[DNA'] (ng / µl)]])&gt;0,MAX(tbl_SeqLib[PCR prodct (µl) to add (exact)]),"")</f>
        <v/>
      </c>
      <c r="U75" s="58" t="str" cm="1">
        <f t="array" ref="U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5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5" s="59"/>
      <c r="X75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5" s="60" t="str">
        <f>IF(ISBLANK(tbl_SeqLib[[#This Row],[sWGA Identifier]]),"",CONCATENATE(exp_id,"_",tbl_SeqLib[[#This Row],[Well]]))</f>
        <v/>
      </c>
    </row>
    <row r="76" spans="1:25" ht="15.75" customHeight="1" x14ac:dyDescent="0.25">
      <c r="A76" s="61">
        <v>74</v>
      </c>
      <c r="B76" s="46" t="str">
        <f>RIGHT(tbl_SeqLib[[#This Row],[Well]],LEN(tbl_SeqLib[[#This Row],[Well]])-1)</f>
        <v>10</v>
      </c>
      <c r="C76" s="45" t="s">
        <v>234</v>
      </c>
      <c r="D76" s="19"/>
      <c r="E76" s="21"/>
      <c r="F76" s="31"/>
      <c r="G76" s="31"/>
      <c r="H76" s="31"/>
      <c r="I76" s="31"/>
      <c r="J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2" t="s">
        <v>235</v>
      </c>
      <c r="L7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6" s="44" t="str">
        <f>IF(LEN(tbl_SeqLib[[#This Row],[PCR '[DNA'] (ng / µl)]])&gt;0,ROUNDUP(_xlfn.MINIFS(tbl_SeqLib[PCR prodct (µl) to add (exact)],tbl_SeqLib[Column],tbl_SeqLib[[#This Row],[Column]]),1),"")</f>
        <v/>
      </c>
      <c r="N76" s="44" t="str">
        <f>IF(LEN(tbl_SeqLib[[#This Row],[PCR '[DNA'] (ng / µl)]])&gt;0,ROUNDDOWN(_xlfn.MAXIFS(tbl_SeqLib[PCR prodct (µl) to add (exact)],tbl_SeqLib[Column],tbl_SeqLib[[#This Row],[Column]]),1),"")</f>
        <v/>
      </c>
      <c r="O76" s="44" t="str">
        <f>IF(LEN(tbl_SeqLib[[#This Row],[PCR '[DNA'] (ng / µl)]])&gt;0,ROUNDUP(AVERAGEIFS(tbl_SeqLib[PCR prodct (µl) to add (exact)],tbl_SeqLib[Column],tbl_SeqLib[[#This Row],[Column]]),1),"")</f>
        <v/>
      </c>
      <c r="P76" s="44" t="str" cm="1">
        <f t="array" ref="P76">_xlfn.XLOOKUP(0,ABS(tbl_SeqLib[[#This Row],[Min vol for col]:[Av vol for col]]-tbl_SeqLib[[#This Row],[PCR prodct (µl) to add (exact)]]),tbl_SeqLib[[#This Row],[Min vol for col]:[Av vol for col]],"",1)</f>
        <v/>
      </c>
      <c r="Q76" s="44" t="str" cm="1">
        <f t="array" ref="Q76">_xlfn.XLOOKUP(0,ABS(tbl_SeqLib[[#This Row],[Max vol for col]:[Av vol for col]]-tbl_SeqLib[[#This Row],[PCR prodct (µl) to add (exact)]]),tbl_SeqLib[[#This Row],[Max vol for col]:[Av vol for col]],"",1)</f>
        <v/>
      </c>
      <c r="R76" s="44" t="str">
        <f>IF(LEN(tbl_SeqLib[[#This Row],[Max vol for col]])=0,"",tbl_SeqLib[[#This Row],[Max vol for col]])</f>
        <v/>
      </c>
      <c r="S76" s="44" t="str">
        <f>IF(LEN(tbl_SeqLib[[#This Row],[PCR '[DNA'] (ng / µl)]])&gt;0,AVERAGE(tbl_SeqLib[PCR prodct (µl) to add (exact)]),"")</f>
        <v/>
      </c>
      <c r="T76" s="44" t="str">
        <f>IF(LEN(tbl_SeqLib[[#This Row],[PCR '[DNA'] (ng / µl)]])&gt;0,MAX(tbl_SeqLib[PCR prodct (µl) to add (exact)]),"")</f>
        <v/>
      </c>
      <c r="U76" s="44" t="str" cm="1">
        <f t="array" ref="U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6" s="48"/>
      <c r="X7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6" s="62" t="str">
        <f>IF(ISBLANK(tbl_SeqLib[[#This Row],[sWGA Identifier]]),"",CONCATENATE(exp_id,"_",tbl_SeqLib[[#This Row],[Well]]))</f>
        <v/>
      </c>
    </row>
    <row r="77" spans="1:25" ht="15.75" customHeight="1" x14ac:dyDescent="0.25">
      <c r="A77" s="61">
        <v>75</v>
      </c>
      <c r="B77" s="46" t="str">
        <f>RIGHT(tbl_SeqLib[[#This Row],[Well]],LEN(tbl_SeqLib[[#This Row],[Well]])-1)</f>
        <v>10</v>
      </c>
      <c r="C77" s="45" t="s">
        <v>236</v>
      </c>
      <c r="D77" s="19"/>
      <c r="E77" s="21"/>
      <c r="F77" s="31"/>
      <c r="G77" s="31"/>
      <c r="H77" s="31"/>
      <c r="I77" s="31"/>
      <c r="J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2" t="s">
        <v>237</v>
      </c>
      <c r="L7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7" s="44" t="str">
        <f>IF(LEN(tbl_SeqLib[[#This Row],[PCR '[DNA'] (ng / µl)]])&gt;0,ROUNDUP(_xlfn.MINIFS(tbl_SeqLib[PCR prodct (µl) to add (exact)],tbl_SeqLib[Column],tbl_SeqLib[[#This Row],[Column]]),1),"")</f>
        <v/>
      </c>
      <c r="N77" s="44" t="str">
        <f>IF(LEN(tbl_SeqLib[[#This Row],[PCR '[DNA'] (ng / µl)]])&gt;0,ROUNDDOWN(_xlfn.MAXIFS(tbl_SeqLib[PCR prodct (µl) to add (exact)],tbl_SeqLib[Column],tbl_SeqLib[[#This Row],[Column]]),1),"")</f>
        <v/>
      </c>
      <c r="O77" s="44" t="str">
        <f>IF(LEN(tbl_SeqLib[[#This Row],[PCR '[DNA'] (ng / µl)]])&gt;0,ROUNDUP(AVERAGEIFS(tbl_SeqLib[PCR prodct (µl) to add (exact)],tbl_SeqLib[Column],tbl_SeqLib[[#This Row],[Column]]),1),"")</f>
        <v/>
      </c>
      <c r="P77" s="44" t="str" cm="1">
        <f t="array" ref="P77">_xlfn.XLOOKUP(0,ABS(tbl_SeqLib[[#This Row],[Min vol for col]:[Av vol for col]]-tbl_SeqLib[[#This Row],[PCR prodct (µl) to add (exact)]]),tbl_SeqLib[[#This Row],[Min vol for col]:[Av vol for col]],"",1)</f>
        <v/>
      </c>
      <c r="Q77" s="44" t="str" cm="1">
        <f t="array" ref="Q77">_xlfn.XLOOKUP(0,ABS(tbl_SeqLib[[#This Row],[Max vol for col]:[Av vol for col]]-tbl_SeqLib[[#This Row],[PCR prodct (µl) to add (exact)]]),tbl_SeqLib[[#This Row],[Max vol for col]:[Av vol for col]],"",1)</f>
        <v/>
      </c>
      <c r="R77" s="44" t="str">
        <f>IF(LEN(tbl_SeqLib[[#This Row],[Max vol for col]])=0,"",tbl_SeqLib[[#This Row],[Max vol for col]])</f>
        <v/>
      </c>
      <c r="S77" s="44" t="str">
        <f>IF(LEN(tbl_SeqLib[[#This Row],[PCR '[DNA'] (ng / µl)]])&gt;0,AVERAGE(tbl_SeqLib[PCR prodct (µl) to add (exact)]),"")</f>
        <v/>
      </c>
      <c r="T77" s="44" t="str">
        <f>IF(LEN(tbl_SeqLib[[#This Row],[PCR '[DNA'] (ng / µl)]])&gt;0,MAX(tbl_SeqLib[PCR prodct (µl) to add (exact)]),"")</f>
        <v/>
      </c>
      <c r="U77" s="44" t="str" cm="1">
        <f t="array" ref="U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7" s="48"/>
      <c r="X7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7" s="62" t="str">
        <f>IF(ISBLANK(tbl_SeqLib[[#This Row],[sWGA Identifier]]),"",CONCATENATE(exp_id,"_",tbl_SeqLib[[#This Row],[Well]]))</f>
        <v/>
      </c>
    </row>
    <row r="78" spans="1:25" ht="15.75" customHeight="1" x14ac:dyDescent="0.25">
      <c r="A78" s="61">
        <v>76</v>
      </c>
      <c r="B78" s="46" t="str">
        <f>RIGHT(tbl_SeqLib[[#This Row],[Well]],LEN(tbl_SeqLib[[#This Row],[Well]])-1)</f>
        <v>10</v>
      </c>
      <c r="C78" s="45" t="s">
        <v>238</v>
      </c>
      <c r="D78" s="19"/>
      <c r="E78" s="21"/>
      <c r="F78" s="31"/>
      <c r="G78" s="31"/>
      <c r="H78" s="31"/>
      <c r="I78" s="31"/>
      <c r="J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2" t="s">
        <v>239</v>
      </c>
      <c r="L7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8" s="44" t="str">
        <f>IF(LEN(tbl_SeqLib[[#This Row],[PCR '[DNA'] (ng / µl)]])&gt;0,ROUNDUP(_xlfn.MINIFS(tbl_SeqLib[PCR prodct (µl) to add (exact)],tbl_SeqLib[Column],tbl_SeqLib[[#This Row],[Column]]),1),"")</f>
        <v/>
      </c>
      <c r="N78" s="44" t="str">
        <f>IF(LEN(tbl_SeqLib[[#This Row],[PCR '[DNA'] (ng / µl)]])&gt;0,ROUNDDOWN(_xlfn.MAXIFS(tbl_SeqLib[PCR prodct (µl) to add (exact)],tbl_SeqLib[Column],tbl_SeqLib[[#This Row],[Column]]),1),"")</f>
        <v/>
      </c>
      <c r="O78" s="44" t="str">
        <f>IF(LEN(tbl_SeqLib[[#This Row],[PCR '[DNA'] (ng / µl)]])&gt;0,ROUNDUP(AVERAGEIFS(tbl_SeqLib[PCR prodct (µl) to add (exact)],tbl_SeqLib[Column],tbl_SeqLib[[#This Row],[Column]]),1),"")</f>
        <v/>
      </c>
      <c r="P78" s="44" t="str" cm="1">
        <f t="array" ref="P78">_xlfn.XLOOKUP(0,ABS(tbl_SeqLib[[#This Row],[Min vol for col]:[Av vol for col]]-tbl_SeqLib[[#This Row],[PCR prodct (µl) to add (exact)]]),tbl_SeqLib[[#This Row],[Min vol for col]:[Av vol for col]],"",1)</f>
        <v/>
      </c>
      <c r="Q78" s="44" t="str" cm="1">
        <f t="array" ref="Q78">_xlfn.XLOOKUP(0,ABS(tbl_SeqLib[[#This Row],[Max vol for col]:[Av vol for col]]-tbl_SeqLib[[#This Row],[PCR prodct (µl) to add (exact)]]),tbl_SeqLib[[#This Row],[Max vol for col]:[Av vol for col]],"",1)</f>
        <v/>
      </c>
      <c r="R78" s="44" t="str">
        <f>IF(LEN(tbl_SeqLib[[#This Row],[Max vol for col]])=0,"",tbl_SeqLib[[#This Row],[Max vol for col]])</f>
        <v/>
      </c>
      <c r="S78" s="44" t="str">
        <f>IF(LEN(tbl_SeqLib[[#This Row],[PCR '[DNA'] (ng / µl)]])&gt;0,AVERAGE(tbl_SeqLib[PCR prodct (µl) to add (exact)]),"")</f>
        <v/>
      </c>
      <c r="T78" s="44" t="str">
        <f>IF(LEN(tbl_SeqLib[[#This Row],[PCR '[DNA'] (ng / µl)]])&gt;0,MAX(tbl_SeqLib[PCR prodct (µl) to add (exact)]),"")</f>
        <v/>
      </c>
      <c r="U78" s="44" t="str" cm="1">
        <f t="array" ref="U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8" s="48"/>
      <c r="X7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8" s="62" t="str">
        <f>IF(ISBLANK(tbl_SeqLib[[#This Row],[sWGA Identifier]]),"",CONCATENATE(exp_id,"_",tbl_SeqLib[[#This Row],[Well]]))</f>
        <v/>
      </c>
    </row>
    <row r="79" spans="1:25" ht="15.75" customHeight="1" x14ac:dyDescent="0.25">
      <c r="A79" s="61">
        <v>77</v>
      </c>
      <c r="B79" s="46" t="str">
        <f>RIGHT(tbl_SeqLib[[#This Row],[Well]],LEN(tbl_SeqLib[[#This Row],[Well]])-1)</f>
        <v>10</v>
      </c>
      <c r="C79" s="45" t="s">
        <v>240</v>
      </c>
      <c r="D79" s="19"/>
      <c r="E79" s="21"/>
      <c r="F79" s="31"/>
      <c r="G79" s="31"/>
      <c r="H79" s="31"/>
      <c r="I79" s="31"/>
      <c r="J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2" t="s">
        <v>241</v>
      </c>
      <c r="L7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9" s="44" t="str">
        <f>IF(LEN(tbl_SeqLib[[#This Row],[PCR '[DNA'] (ng / µl)]])&gt;0,ROUNDUP(_xlfn.MINIFS(tbl_SeqLib[PCR prodct (µl) to add (exact)],tbl_SeqLib[Column],tbl_SeqLib[[#This Row],[Column]]),1),"")</f>
        <v/>
      </c>
      <c r="N79" s="44" t="str">
        <f>IF(LEN(tbl_SeqLib[[#This Row],[PCR '[DNA'] (ng / µl)]])&gt;0,ROUNDDOWN(_xlfn.MAXIFS(tbl_SeqLib[PCR prodct (µl) to add (exact)],tbl_SeqLib[Column],tbl_SeqLib[[#This Row],[Column]]),1),"")</f>
        <v/>
      </c>
      <c r="O79" s="44" t="str">
        <f>IF(LEN(tbl_SeqLib[[#This Row],[PCR '[DNA'] (ng / µl)]])&gt;0,ROUNDUP(AVERAGEIFS(tbl_SeqLib[PCR prodct (µl) to add (exact)],tbl_SeqLib[Column],tbl_SeqLib[[#This Row],[Column]]),1),"")</f>
        <v/>
      </c>
      <c r="P79" s="44" t="str" cm="1">
        <f t="array" ref="P79">_xlfn.XLOOKUP(0,ABS(tbl_SeqLib[[#This Row],[Min vol for col]:[Av vol for col]]-tbl_SeqLib[[#This Row],[PCR prodct (µl) to add (exact)]]),tbl_SeqLib[[#This Row],[Min vol for col]:[Av vol for col]],"",1)</f>
        <v/>
      </c>
      <c r="Q79" s="44" t="str" cm="1">
        <f t="array" ref="Q79">_xlfn.XLOOKUP(0,ABS(tbl_SeqLib[[#This Row],[Max vol for col]:[Av vol for col]]-tbl_SeqLib[[#This Row],[PCR prodct (µl) to add (exact)]]),tbl_SeqLib[[#This Row],[Max vol for col]:[Av vol for col]],"",1)</f>
        <v/>
      </c>
      <c r="R79" s="44" t="str">
        <f>IF(LEN(tbl_SeqLib[[#This Row],[Max vol for col]])=0,"",tbl_SeqLib[[#This Row],[Max vol for col]])</f>
        <v/>
      </c>
      <c r="S79" s="44" t="str">
        <f>IF(LEN(tbl_SeqLib[[#This Row],[PCR '[DNA'] (ng / µl)]])&gt;0,AVERAGE(tbl_SeqLib[PCR prodct (µl) to add (exact)]),"")</f>
        <v/>
      </c>
      <c r="T79" s="44" t="str">
        <f>IF(LEN(tbl_SeqLib[[#This Row],[PCR '[DNA'] (ng / µl)]])&gt;0,MAX(tbl_SeqLib[PCR prodct (µl) to add (exact)]),"")</f>
        <v/>
      </c>
      <c r="U79" s="44" t="str" cm="1">
        <f t="array" ref="U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9" s="48"/>
      <c r="X7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9" s="62" t="str">
        <f>IF(ISBLANK(tbl_SeqLib[[#This Row],[sWGA Identifier]]),"",CONCATENATE(exp_id,"_",tbl_SeqLib[[#This Row],[Well]]))</f>
        <v/>
      </c>
    </row>
    <row r="80" spans="1:25" ht="15.75" customHeight="1" x14ac:dyDescent="0.25">
      <c r="A80" s="61">
        <v>78</v>
      </c>
      <c r="B80" s="46" t="str">
        <f>RIGHT(tbl_SeqLib[[#This Row],[Well]],LEN(tbl_SeqLib[[#This Row],[Well]])-1)</f>
        <v>10</v>
      </c>
      <c r="C80" s="45" t="s">
        <v>242</v>
      </c>
      <c r="D80" s="19"/>
      <c r="E80" s="21"/>
      <c r="F80" s="31"/>
      <c r="G80" s="31"/>
      <c r="H80" s="31"/>
      <c r="I80" s="31"/>
      <c r="J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2" t="s">
        <v>243</v>
      </c>
      <c r="L8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0" s="44" t="str">
        <f>IF(LEN(tbl_SeqLib[[#This Row],[PCR '[DNA'] (ng / µl)]])&gt;0,ROUNDUP(_xlfn.MINIFS(tbl_SeqLib[PCR prodct (µl) to add (exact)],tbl_SeqLib[Column],tbl_SeqLib[[#This Row],[Column]]),1),"")</f>
        <v/>
      </c>
      <c r="N80" s="44" t="str">
        <f>IF(LEN(tbl_SeqLib[[#This Row],[PCR '[DNA'] (ng / µl)]])&gt;0,ROUNDDOWN(_xlfn.MAXIFS(tbl_SeqLib[PCR prodct (µl) to add (exact)],tbl_SeqLib[Column],tbl_SeqLib[[#This Row],[Column]]),1),"")</f>
        <v/>
      </c>
      <c r="O80" s="44" t="str">
        <f>IF(LEN(tbl_SeqLib[[#This Row],[PCR '[DNA'] (ng / µl)]])&gt;0,ROUNDUP(AVERAGEIFS(tbl_SeqLib[PCR prodct (µl) to add (exact)],tbl_SeqLib[Column],tbl_SeqLib[[#This Row],[Column]]),1),"")</f>
        <v/>
      </c>
      <c r="P80" s="44" t="str" cm="1">
        <f t="array" ref="P80">_xlfn.XLOOKUP(0,ABS(tbl_SeqLib[[#This Row],[Min vol for col]:[Av vol for col]]-tbl_SeqLib[[#This Row],[PCR prodct (µl) to add (exact)]]),tbl_SeqLib[[#This Row],[Min vol for col]:[Av vol for col]],"",1)</f>
        <v/>
      </c>
      <c r="Q80" s="44" t="str" cm="1">
        <f t="array" ref="Q80">_xlfn.XLOOKUP(0,ABS(tbl_SeqLib[[#This Row],[Max vol for col]:[Av vol for col]]-tbl_SeqLib[[#This Row],[PCR prodct (µl) to add (exact)]]),tbl_SeqLib[[#This Row],[Max vol for col]:[Av vol for col]],"",1)</f>
        <v/>
      </c>
      <c r="R80" s="44" t="str">
        <f>IF(LEN(tbl_SeqLib[[#This Row],[Max vol for col]])=0,"",tbl_SeqLib[[#This Row],[Max vol for col]])</f>
        <v/>
      </c>
      <c r="S80" s="44" t="str">
        <f>IF(LEN(tbl_SeqLib[[#This Row],[PCR '[DNA'] (ng / µl)]])&gt;0,AVERAGE(tbl_SeqLib[PCR prodct (µl) to add (exact)]),"")</f>
        <v/>
      </c>
      <c r="T80" s="44" t="str">
        <f>IF(LEN(tbl_SeqLib[[#This Row],[PCR '[DNA'] (ng / µl)]])&gt;0,MAX(tbl_SeqLib[PCR prodct (µl) to add (exact)]),"")</f>
        <v/>
      </c>
      <c r="U80" s="44" t="str" cm="1">
        <f t="array" ref="U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0" s="48"/>
      <c r="X8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0" s="62" t="str">
        <f>IF(ISBLANK(tbl_SeqLib[[#This Row],[sWGA Identifier]]),"",CONCATENATE(exp_id,"_",tbl_SeqLib[[#This Row],[Well]]))</f>
        <v/>
      </c>
    </row>
    <row r="81" spans="1:25" ht="15.75" customHeight="1" x14ac:dyDescent="0.25">
      <c r="A81" s="61">
        <v>79</v>
      </c>
      <c r="B81" s="46" t="str">
        <f>RIGHT(tbl_SeqLib[[#This Row],[Well]],LEN(tbl_SeqLib[[#This Row],[Well]])-1)</f>
        <v>10</v>
      </c>
      <c r="C81" s="45" t="s">
        <v>244</v>
      </c>
      <c r="D81" s="19"/>
      <c r="E81" s="21"/>
      <c r="F81" s="31"/>
      <c r="G81" s="31"/>
      <c r="H81" s="31"/>
      <c r="I81" s="31"/>
      <c r="J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2" t="s">
        <v>245</v>
      </c>
      <c r="L8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1" s="44" t="str">
        <f>IF(LEN(tbl_SeqLib[[#This Row],[PCR '[DNA'] (ng / µl)]])&gt;0,ROUNDUP(_xlfn.MINIFS(tbl_SeqLib[PCR prodct (µl) to add (exact)],tbl_SeqLib[Column],tbl_SeqLib[[#This Row],[Column]]),1),"")</f>
        <v/>
      </c>
      <c r="N81" s="44" t="str">
        <f>IF(LEN(tbl_SeqLib[[#This Row],[PCR '[DNA'] (ng / µl)]])&gt;0,ROUNDDOWN(_xlfn.MAXIFS(tbl_SeqLib[PCR prodct (µl) to add (exact)],tbl_SeqLib[Column],tbl_SeqLib[[#This Row],[Column]]),1),"")</f>
        <v/>
      </c>
      <c r="O81" s="44" t="str">
        <f>IF(LEN(tbl_SeqLib[[#This Row],[PCR '[DNA'] (ng / µl)]])&gt;0,ROUNDUP(AVERAGEIFS(tbl_SeqLib[PCR prodct (µl) to add (exact)],tbl_SeqLib[Column],tbl_SeqLib[[#This Row],[Column]]),1),"")</f>
        <v/>
      </c>
      <c r="P81" s="44" t="str" cm="1">
        <f t="array" ref="P81">_xlfn.XLOOKUP(0,ABS(tbl_SeqLib[[#This Row],[Min vol for col]:[Av vol for col]]-tbl_SeqLib[[#This Row],[PCR prodct (µl) to add (exact)]]),tbl_SeqLib[[#This Row],[Min vol for col]:[Av vol for col]],"",1)</f>
        <v/>
      </c>
      <c r="Q81" s="44" t="str" cm="1">
        <f t="array" ref="Q81">_xlfn.XLOOKUP(0,ABS(tbl_SeqLib[[#This Row],[Max vol for col]:[Av vol for col]]-tbl_SeqLib[[#This Row],[PCR prodct (µl) to add (exact)]]),tbl_SeqLib[[#This Row],[Max vol for col]:[Av vol for col]],"",1)</f>
        <v/>
      </c>
      <c r="R81" s="44" t="str">
        <f>IF(LEN(tbl_SeqLib[[#This Row],[Max vol for col]])=0,"",tbl_SeqLib[[#This Row],[Max vol for col]])</f>
        <v/>
      </c>
      <c r="S81" s="44" t="str">
        <f>IF(LEN(tbl_SeqLib[[#This Row],[PCR '[DNA'] (ng / µl)]])&gt;0,AVERAGE(tbl_SeqLib[PCR prodct (µl) to add (exact)]),"")</f>
        <v/>
      </c>
      <c r="T81" s="44" t="str">
        <f>IF(LEN(tbl_SeqLib[[#This Row],[PCR '[DNA'] (ng / µl)]])&gt;0,MAX(tbl_SeqLib[PCR prodct (µl) to add (exact)]),"")</f>
        <v/>
      </c>
      <c r="U81" s="44" t="str" cm="1">
        <f t="array" ref="U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1" s="48"/>
      <c r="X8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1" s="62" t="str">
        <f>IF(ISBLANK(tbl_SeqLib[[#This Row],[sWGA Identifier]]),"",CONCATENATE(exp_id,"_",tbl_SeqLib[[#This Row],[Well]]))</f>
        <v/>
      </c>
    </row>
    <row r="82" spans="1:25" ht="15.75" customHeight="1" thickBot="1" x14ac:dyDescent="0.3">
      <c r="A82" s="63">
        <v>80</v>
      </c>
      <c r="B82" s="64" t="str">
        <f>RIGHT(tbl_SeqLib[[#This Row],[Well]],LEN(tbl_SeqLib[[#This Row],[Well]])-1)</f>
        <v>10</v>
      </c>
      <c r="C82" s="73" t="s">
        <v>246</v>
      </c>
      <c r="D82" s="65"/>
      <c r="E82" s="66"/>
      <c r="F82" s="67"/>
      <c r="G82" s="67"/>
      <c r="H82" s="67"/>
      <c r="I82" s="67"/>
      <c r="J82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9" t="s">
        <v>247</v>
      </c>
      <c r="L82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2" s="70" t="str">
        <f>IF(LEN(tbl_SeqLib[[#This Row],[PCR '[DNA'] (ng / µl)]])&gt;0,ROUNDUP(_xlfn.MINIFS(tbl_SeqLib[PCR prodct (µl) to add (exact)],tbl_SeqLib[Column],tbl_SeqLib[[#This Row],[Column]]),1),"")</f>
        <v/>
      </c>
      <c r="N82" s="70" t="str">
        <f>IF(LEN(tbl_SeqLib[[#This Row],[PCR '[DNA'] (ng / µl)]])&gt;0,ROUNDDOWN(_xlfn.MAXIFS(tbl_SeqLib[PCR prodct (µl) to add (exact)],tbl_SeqLib[Column],tbl_SeqLib[[#This Row],[Column]]),1),"")</f>
        <v/>
      </c>
      <c r="O82" s="70" t="str">
        <f>IF(LEN(tbl_SeqLib[[#This Row],[PCR '[DNA'] (ng / µl)]])&gt;0,ROUNDUP(AVERAGEIFS(tbl_SeqLib[PCR prodct (µl) to add (exact)],tbl_SeqLib[Column],tbl_SeqLib[[#This Row],[Column]]),1),"")</f>
        <v/>
      </c>
      <c r="P82" s="70" t="str" cm="1">
        <f t="array" ref="P82">_xlfn.XLOOKUP(0,ABS(tbl_SeqLib[[#This Row],[Min vol for col]:[Av vol for col]]-tbl_SeqLib[[#This Row],[PCR prodct (µl) to add (exact)]]),tbl_SeqLib[[#This Row],[Min vol for col]:[Av vol for col]],"",1)</f>
        <v/>
      </c>
      <c r="Q82" s="70" t="str" cm="1">
        <f t="array" ref="Q82">_xlfn.XLOOKUP(0,ABS(tbl_SeqLib[[#This Row],[Max vol for col]:[Av vol for col]]-tbl_SeqLib[[#This Row],[PCR prodct (µl) to add (exact)]]),tbl_SeqLib[[#This Row],[Max vol for col]:[Av vol for col]],"",1)</f>
        <v/>
      </c>
      <c r="R82" s="70" t="str">
        <f>IF(LEN(tbl_SeqLib[[#This Row],[Max vol for col]])=0,"",tbl_SeqLib[[#This Row],[Max vol for col]])</f>
        <v/>
      </c>
      <c r="S82" s="70" t="str">
        <f>IF(LEN(tbl_SeqLib[[#This Row],[PCR '[DNA'] (ng / µl)]])&gt;0,AVERAGE(tbl_SeqLib[PCR prodct (µl) to add (exact)]),"")</f>
        <v/>
      </c>
      <c r="T82" s="70" t="str">
        <f>IF(LEN(tbl_SeqLib[[#This Row],[PCR '[DNA'] (ng / µl)]])&gt;0,MAX(tbl_SeqLib[PCR prodct (µl) to add (exact)]),"")</f>
        <v/>
      </c>
      <c r="U82" s="70" t="str" cm="1">
        <f t="array" ref="U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2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2" s="71"/>
      <c r="X82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2" s="72" t="str">
        <f>IF(ISBLANK(tbl_SeqLib[[#This Row],[sWGA Identifier]]),"",CONCATENATE(exp_id,"_",tbl_SeqLib[[#This Row],[Well]]))</f>
        <v/>
      </c>
    </row>
    <row r="83" spans="1:25" ht="15.75" customHeight="1" x14ac:dyDescent="0.25">
      <c r="A83" s="51">
        <v>81</v>
      </c>
      <c r="B83" s="52" t="str">
        <f>RIGHT(tbl_SeqLib[[#This Row],[Well]],LEN(tbl_SeqLib[[#This Row],[Well]])-1)</f>
        <v>11</v>
      </c>
      <c r="C83" s="52" t="s">
        <v>248</v>
      </c>
      <c r="D83" s="53"/>
      <c r="E83" s="57"/>
      <c r="F83" s="53"/>
      <c r="G83" s="53"/>
      <c r="H83" s="53"/>
      <c r="I83" s="53"/>
      <c r="J8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7" t="s">
        <v>249</v>
      </c>
      <c r="L83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3" s="58" t="str">
        <f>IF(LEN(tbl_SeqLib[[#This Row],[PCR '[DNA'] (ng / µl)]])&gt;0,ROUNDUP(_xlfn.MINIFS(tbl_SeqLib[PCR prodct (µl) to add (exact)],tbl_SeqLib[Column],tbl_SeqLib[[#This Row],[Column]]),1),"")</f>
        <v/>
      </c>
      <c r="N83" s="58" t="str">
        <f>IF(LEN(tbl_SeqLib[[#This Row],[PCR '[DNA'] (ng / µl)]])&gt;0,ROUNDDOWN(_xlfn.MAXIFS(tbl_SeqLib[PCR prodct (µl) to add (exact)],tbl_SeqLib[Column],tbl_SeqLib[[#This Row],[Column]]),1),"")</f>
        <v/>
      </c>
      <c r="O83" s="58" t="str">
        <f>IF(LEN(tbl_SeqLib[[#This Row],[PCR '[DNA'] (ng / µl)]])&gt;0,ROUNDUP(AVERAGEIFS(tbl_SeqLib[PCR prodct (µl) to add (exact)],tbl_SeqLib[Column],tbl_SeqLib[[#This Row],[Column]]),1),"")</f>
        <v/>
      </c>
      <c r="P83" s="58" t="str" cm="1">
        <f t="array" ref="P83">_xlfn.XLOOKUP(0,ABS(tbl_SeqLib[[#This Row],[Min vol for col]:[Av vol for col]]-tbl_SeqLib[[#This Row],[PCR prodct (µl) to add (exact)]]),tbl_SeqLib[[#This Row],[Min vol for col]:[Av vol for col]],"",1)</f>
        <v/>
      </c>
      <c r="Q83" s="58" t="str" cm="1">
        <f t="array" ref="Q83">_xlfn.XLOOKUP(0,ABS(tbl_SeqLib[[#This Row],[Max vol for col]:[Av vol for col]]-tbl_SeqLib[[#This Row],[PCR prodct (µl) to add (exact)]]),tbl_SeqLib[[#This Row],[Max vol for col]:[Av vol for col]],"",1)</f>
        <v/>
      </c>
      <c r="R83" s="58" t="str">
        <f>IF(LEN(tbl_SeqLib[[#This Row],[Max vol for col]])=0,"",tbl_SeqLib[[#This Row],[Max vol for col]])</f>
        <v/>
      </c>
      <c r="S83" s="58" t="str">
        <f>IF(LEN(tbl_SeqLib[[#This Row],[PCR '[DNA'] (ng / µl)]])&gt;0,AVERAGE(tbl_SeqLib[PCR prodct (µl) to add (exact)]),"")</f>
        <v/>
      </c>
      <c r="T83" s="58" t="str">
        <f>IF(LEN(tbl_SeqLib[[#This Row],[PCR '[DNA'] (ng / µl)]])&gt;0,MAX(tbl_SeqLib[PCR prodct (µl) to add (exact)]),"")</f>
        <v/>
      </c>
      <c r="U83" s="58" t="str" cm="1">
        <f t="array" ref="U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3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3" s="59"/>
      <c r="X83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3" s="60" t="str">
        <f>IF(ISBLANK(tbl_SeqLib[[#This Row],[sWGA Identifier]]),"",CONCATENATE(exp_id,"_",tbl_SeqLib[[#This Row],[Well]]))</f>
        <v/>
      </c>
    </row>
    <row r="84" spans="1:25" ht="15.75" customHeight="1" x14ac:dyDescent="0.25">
      <c r="A84" s="61">
        <v>82</v>
      </c>
      <c r="B84" s="46" t="str">
        <f>RIGHT(tbl_SeqLib[[#This Row],[Well]],LEN(tbl_SeqLib[[#This Row],[Well]])-1)</f>
        <v>11</v>
      </c>
      <c r="C84" s="45" t="s">
        <v>250</v>
      </c>
      <c r="D84" s="19"/>
      <c r="E84" s="21"/>
      <c r="F84" s="31"/>
      <c r="G84" s="31"/>
      <c r="H84" s="31"/>
      <c r="I84" s="31"/>
      <c r="J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2" t="s">
        <v>251</v>
      </c>
      <c r="L8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4" s="44" t="str">
        <f>IF(LEN(tbl_SeqLib[[#This Row],[PCR '[DNA'] (ng / µl)]])&gt;0,ROUNDUP(_xlfn.MINIFS(tbl_SeqLib[PCR prodct (µl) to add (exact)],tbl_SeqLib[Column],tbl_SeqLib[[#This Row],[Column]]),1),"")</f>
        <v/>
      </c>
      <c r="N84" s="44" t="str">
        <f>IF(LEN(tbl_SeqLib[[#This Row],[PCR '[DNA'] (ng / µl)]])&gt;0,ROUNDDOWN(_xlfn.MAXIFS(tbl_SeqLib[PCR prodct (µl) to add (exact)],tbl_SeqLib[Column],tbl_SeqLib[[#This Row],[Column]]),1),"")</f>
        <v/>
      </c>
      <c r="O84" s="44" t="str">
        <f>IF(LEN(tbl_SeqLib[[#This Row],[PCR '[DNA'] (ng / µl)]])&gt;0,ROUNDUP(AVERAGEIFS(tbl_SeqLib[PCR prodct (µl) to add (exact)],tbl_SeqLib[Column],tbl_SeqLib[[#This Row],[Column]]),1),"")</f>
        <v/>
      </c>
      <c r="P84" s="44" t="str" cm="1">
        <f t="array" ref="P84">_xlfn.XLOOKUP(0,ABS(tbl_SeqLib[[#This Row],[Min vol for col]:[Av vol for col]]-tbl_SeqLib[[#This Row],[PCR prodct (µl) to add (exact)]]),tbl_SeqLib[[#This Row],[Min vol for col]:[Av vol for col]],"",1)</f>
        <v/>
      </c>
      <c r="Q84" s="44" t="str" cm="1">
        <f t="array" ref="Q84">_xlfn.XLOOKUP(0,ABS(tbl_SeqLib[[#This Row],[Max vol for col]:[Av vol for col]]-tbl_SeqLib[[#This Row],[PCR prodct (µl) to add (exact)]]),tbl_SeqLib[[#This Row],[Max vol for col]:[Av vol for col]],"",1)</f>
        <v/>
      </c>
      <c r="R84" s="44" t="str">
        <f>IF(LEN(tbl_SeqLib[[#This Row],[Max vol for col]])=0,"",tbl_SeqLib[[#This Row],[Max vol for col]])</f>
        <v/>
      </c>
      <c r="S84" s="44" t="str">
        <f>IF(LEN(tbl_SeqLib[[#This Row],[PCR '[DNA'] (ng / µl)]])&gt;0,AVERAGE(tbl_SeqLib[PCR prodct (µl) to add (exact)]),"")</f>
        <v/>
      </c>
      <c r="T84" s="44" t="str">
        <f>IF(LEN(tbl_SeqLib[[#This Row],[PCR '[DNA'] (ng / µl)]])&gt;0,MAX(tbl_SeqLib[PCR prodct (µl) to add (exact)]),"")</f>
        <v/>
      </c>
      <c r="U84" s="44" t="str" cm="1">
        <f t="array" ref="U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4" s="48"/>
      <c r="X8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4" s="62" t="str">
        <f>IF(ISBLANK(tbl_SeqLib[[#This Row],[sWGA Identifier]]),"",CONCATENATE(exp_id,"_",tbl_SeqLib[[#This Row],[Well]]))</f>
        <v/>
      </c>
    </row>
    <row r="85" spans="1:25" ht="15.75" customHeight="1" x14ac:dyDescent="0.25">
      <c r="A85" s="61">
        <v>83</v>
      </c>
      <c r="B85" s="46" t="str">
        <f>RIGHT(tbl_SeqLib[[#This Row],[Well]],LEN(tbl_SeqLib[[#This Row],[Well]])-1)</f>
        <v>11</v>
      </c>
      <c r="C85" s="45" t="s">
        <v>252</v>
      </c>
      <c r="D85" s="19"/>
      <c r="E85" s="21"/>
      <c r="F85" s="31"/>
      <c r="G85" s="31"/>
      <c r="H85" s="31"/>
      <c r="I85" s="31"/>
      <c r="J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2" t="s">
        <v>253</v>
      </c>
      <c r="L8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5" s="44" t="str">
        <f>IF(LEN(tbl_SeqLib[[#This Row],[PCR '[DNA'] (ng / µl)]])&gt;0,ROUNDUP(_xlfn.MINIFS(tbl_SeqLib[PCR prodct (µl) to add (exact)],tbl_SeqLib[Column],tbl_SeqLib[[#This Row],[Column]]),1),"")</f>
        <v/>
      </c>
      <c r="N85" s="44" t="str">
        <f>IF(LEN(tbl_SeqLib[[#This Row],[PCR '[DNA'] (ng / µl)]])&gt;0,ROUNDDOWN(_xlfn.MAXIFS(tbl_SeqLib[PCR prodct (µl) to add (exact)],tbl_SeqLib[Column],tbl_SeqLib[[#This Row],[Column]]),1),"")</f>
        <v/>
      </c>
      <c r="O85" s="44" t="str">
        <f>IF(LEN(tbl_SeqLib[[#This Row],[PCR '[DNA'] (ng / µl)]])&gt;0,ROUNDUP(AVERAGEIFS(tbl_SeqLib[PCR prodct (µl) to add (exact)],tbl_SeqLib[Column],tbl_SeqLib[[#This Row],[Column]]),1),"")</f>
        <v/>
      </c>
      <c r="P85" s="44" t="str" cm="1">
        <f t="array" ref="P85">_xlfn.XLOOKUP(0,ABS(tbl_SeqLib[[#This Row],[Min vol for col]:[Av vol for col]]-tbl_SeqLib[[#This Row],[PCR prodct (µl) to add (exact)]]),tbl_SeqLib[[#This Row],[Min vol for col]:[Av vol for col]],"",1)</f>
        <v/>
      </c>
      <c r="Q85" s="44" t="str" cm="1">
        <f t="array" ref="Q85">_xlfn.XLOOKUP(0,ABS(tbl_SeqLib[[#This Row],[Max vol for col]:[Av vol for col]]-tbl_SeqLib[[#This Row],[PCR prodct (µl) to add (exact)]]),tbl_SeqLib[[#This Row],[Max vol for col]:[Av vol for col]],"",1)</f>
        <v/>
      </c>
      <c r="R85" s="44" t="str">
        <f>IF(LEN(tbl_SeqLib[[#This Row],[Max vol for col]])=0,"",tbl_SeqLib[[#This Row],[Max vol for col]])</f>
        <v/>
      </c>
      <c r="S85" s="44" t="str">
        <f>IF(LEN(tbl_SeqLib[[#This Row],[PCR '[DNA'] (ng / µl)]])&gt;0,AVERAGE(tbl_SeqLib[PCR prodct (µl) to add (exact)]),"")</f>
        <v/>
      </c>
      <c r="T85" s="44" t="str">
        <f>IF(LEN(tbl_SeqLib[[#This Row],[PCR '[DNA'] (ng / µl)]])&gt;0,MAX(tbl_SeqLib[PCR prodct (µl) to add (exact)]),"")</f>
        <v/>
      </c>
      <c r="U85" s="44" t="str" cm="1">
        <f t="array" ref="U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5" s="48"/>
      <c r="X8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5" s="62" t="str">
        <f>IF(ISBLANK(tbl_SeqLib[[#This Row],[sWGA Identifier]]),"",CONCATENATE(exp_id,"_",tbl_SeqLib[[#This Row],[Well]]))</f>
        <v/>
      </c>
    </row>
    <row r="86" spans="1:25" ht="15.75" customHeight="1" x14ac:dyDescent="0.25">
      <c r="A86" s="61">
        <v>84</v>
      </c>
      <c r="B86" s="46" t="str">
        <f>RIGHT(tbl_SeqLib[[#This Row],[Well]],LEN(tbl_SeqLib[[#This Row],[Well]])-1)</f>
        <v>11</v>
      </c>
      <c r="C86" s="45" t="s">
        <v>254</v>
      </c>
      <c r="D86" s="19"/>
      <c r="E86" s="21"/>
      <c r="F86" s="31"/>
      <c r="G86" s="31"/>
      <c r="H86" s="31"/>
      <c r="I86" s="31"/>
      <c r="J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2" t="s">
        <v>255</v>
      </c>
      <c r="L8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6" s="44" t="str">
        <f>IF(LEN(tbl_SeqLib[[#This Row],[PCR '[DNA'] (ng / µl)]])&gt;0,ROUNDUP(_xlfn.MINIFS(tbl_SeqLib[PCR prodct (µl) to add (exact)],tbl_SeqLib[Column],tbl_SeqLib[[#This Row],[Column]]),1),"")</f>
        <v/>
      </c>
      <c r="N86" s="44" t="str">
        <f>IF(LEN(tbl_SeqLib[[#This Row],[PCR '[DNA'] (ng / µl)]])&gt;0,ROUNDDOWN(_xlfn.MAXIFS(tbl_SeqLib[PCR prodct (µl) to add (exact)],tbl_SeqLib[Column],tbl_SeqLib[[#This Row],[Column]]),1),"")</f>
        <v/>
      </c>
      <c r="O86" s="44" t="str">
        <f>IF(LEN(tbl_SeqLib[[#This Row],[PCR '[DNA'] (ng / µl)]])&gt;0,ROUNDUP(AVERAGEIFS(tbl_SeqLib[PCR prodct (µl) to add (exact)],tbl_SeqLib[Column],tbl_SeqLib[[#This Row],[Column]]),1),"")</f>
        <v/>
      </c>
      <c r="P86" s="44" t="str" cm="1">
        <f t="array" ref="P86">_xlfn.XLOOKUP(0,ABS(tbl_SeqLib[[#This Row],[Min vol for col]:[Av vol for col]]-tbl_SeqLib[[#This Row],[PCR prodct (µl) to add (exact)]]),tbl_SeqLib[[#This Row],[Min vol for col]:[Av vol for col]],"",1)</f>
        <v/>
      </c>
      <c r="Q86" s="44" t="str" cm="1">
        <f t="array" ref="Q86">_xlfn.XLOOKUP(0,ABS(tbl_SeqLib[[#This Row],[Max vol for col]:[Av vol for col]]-tbl_SeqLib[[#This Row],[PCR prodct (µl) to add (exact)]]),tbl_SeqLib[[#This Row],[Max vol for col]:[Av vol for col]],"",1)</f>
        <v/>
      </c>
      <c r="R86" s="44" t="str">
        <f>IF(LEN(tbl_SeqLib[[#This Row],[Max vol for col]])=0,"",tbl_SeqLib[[#This Row],[Max vol for col]])</f>
        <v/>
      </c>
      <c r="S86" s="44" t="str">
        <f>IF(LEN(tbl_SeqLib[[#This Row],[PCR '[DNA'] (ng / µl)]])&gt;0,AVERAGE(tbl_SeqLib[PCR prodct (µl) to add (exact)]),"")</f>
        <v/>
      </c>
      <c r="T86" s="44" t="str">
        <f>IF(LEN(tbl_SeqLib[[#This Row],[PCR '[DNA'] (ng / µl)]])&gt;0,MAX(tbl_SeqLib[PCR prodct (µl) to add (exact)]),"")</f>
        <v/>
      </c>
      <c r="U86" s="44" t="str" cm="1">
        <f t="array" ref="U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6" s="48"/>
      <c r="X8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6" s="62" t="str">
        <f>IF(ISBLANK(tbl_SeqLib[[#This Row],[sWGA Identifier]]),"",CONCATENATE(exp_id,"_",tbl_SeqLib[[#This Row],[Well]]))</f>
        <v/>
      </c>
    </row>
    <row r="87" spans="1:25" ht="15.75" customHeight="1" x14ac:dyDescent="0.25">
      <c r="A87" s="61">
        <v>85</v>
      </c>
      <c r="B87" s="46" t="str">
        <f>RIGHT(tbl_SeqLib[[#This Row],[Well]],LEN(tbl_SeqLib[[#This Row],[Well]])-1)</f>
        <v>11</v>
      </c>
      <c r="C87" s="45" t="s">
        <v>256</v>
      </c>
      <c r="D87" s="19"/>
      <c r="E87" s="21"/>
      <c r="F87" s="31"/>
      <c r="G87" s="31"/>
      <c r="H87" s="31"/>
      <c r="I87" s="31"/>
      <c r="J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2" t="s">
        <v>257</v>
      </c>
      <c r="L8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7" s="44" t="str">
        <f>IF(LEN(tbl_SeqLib[[#This Row],[PCR '[DNA'] (ng / µl)]])&gt;0,ROUNDUP(_xlfn.MINIFS(tbl_SeqLib[PCR prodct (µl) to add (exact)],tbl_SeqLib[Column],tbl_SeqLib[[#This Row],[Column]]),1),"")</f>
        <v/>
      </c>
      <c r="N87" s="44" t="str">
        <f>IF(LEN(tbl_SeqLib[[#This Row],[PCR '[DNA'] (ng / µl)]])&gt;0,ROUNDDOWN(_xlfn.MAXIFS(tbl_SeqLib[PCR prodct (µl) to add (exact)],tbl_SeqLib[Column],tbl_SeqLib[[#This Row],[Column]]),1),"")</f>
        <v/>
      </c>
      <c r="O87" s="44" t="str">
        <f>IF(LEN(tbl_SeqLib[[#This Row],[PCR '[DNA'] (ng / µl)]])&gt;0,ROUNDUP(AVERAGEIFS(tbl_SeqLib[PCR prodct (µl) to add (exact)],tbl_SeqLib[Column],tbl_SeqLib[[#This Row],[Column]]),1),"")</f>
        <v/>
      </c>
      <c r="P87" s="44" t="str" cm="1">
        <f t="array" ref="P87">_xlfn.XLOOKUP(0,ABS(tbl_SeqLib[[#This Row],[Min vol for col]:[Av vol for col]]-tbl_SeqLib[[#This Row],[PCR prodct (µl) to add (exact)]]),tbl_SeqLib[[#This Row],[Min vol for col]:[Av vol for col]],"",1)</f>
        <v/>
      </c>
      <c r="Q87" s="44" t="str" cm="1">
        <f t="array" ref="Q87">_xlfn.XLOOKUP(0,ABS(tbl_SeqLib[[#This Row],[Max vol for col]:[Av vol for col]]-tbl_SeqLib[[#This Row],[PCR prodct (µl) to add (exact)]]),tbl_SeqLib[[#This Row],[Max vol for col]:[Av vol for col]],"",1)</f>
        <v/>
      </c>
      <c r="R87" s="44" t="str">
        <f>IF(LEN(tbl_SeqLib[[#This Row],[Max vol for col]])=0,"",tbl_SeqLib[[#This Row],[Max vol for col]])</f>
        <v/>
      </c>
      <c r="S87" s="44" t="str">
        <f>IF(LEN(tbl_SeqLib[[#This Row],[PCR '[DNA'] (ng / µl)]])&gt;0,AVERAGE(tbl_SeqLib[PCR prodct (µl) to add (exact)]),"")</f>
        <v/>
      </c>
      <c r="T87" s="44" t="str">
        <f>IF(LEN(tbl_SeqLib[[#This Row],[PCR '[DNA'] (ng / µl)]])&gt;0,MAX(tbl_SeqLib[PCR prodct (µl) to add (exact)]),"")</f>
        <v/>
      </c>
      <c r="U87" s="44" t="str" cm="1">
        <f t="array" ref="U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7" s="48"/>
      <c r="X8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7" s="62" t="str">
        <f>IF(ISBLANK(tbl_SeqLib[[#This Row],[sWGA Identifier]]),"",CONCATENATE(exp_id,"_",tbl_SeqLib[[#This Row],[Well]]))</f>
        <v/>
      </c>
    </row>
    <row r="88" spans="1:25" ht="15.75" customHeight="1" x14ac:dyDescent="0.25">
      <c r="A88" s="61">
        <v>86</v>
      </c>
      <c r="B88" s="46" t="str">
        <f>RIGHT(tbl_SeqLib[[#This Row],[Well]],LEN(tbl_SeqLib[[#This Row],[Well]])-1)</f>
        <v>11</v>
      </c>
      <c r="C88" s="45" t="s">
        <v>258</v>
      </c>
      <c r="D88" s="19"/>
      <c r="E88" s="21"/>
      <c r="F88" s="31"/>
      <c r="G88" s="31"/>
      <c r="H88" s="31"/>
      <c r="I88" s="31"/>
      <c r="J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2" t="s">
        <v>259</v>
      </c>
      <c r="L8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8" s="44" t="str">
        <f>IF(LEN(tbl_SeqLib[[#This Row],[PCR '[DNA'] (ng / µl)]])&gt;0,ROUNDUP(_xlfn.MINIFS(tbl_SeqLib[PCR prodct (µl) to add (exact)],tbl_SeqLib[Column],tbl_SeqLib[[#This Row],[Column]]),1),"")</f>
        <v/>
      </c>
      <c r="N88" s="44" t="str">
        <f>IF(LEN(tbl_SeqLib[[#This Row],[PCR '[DNA'] (ng / µl)]])&gt;0,ROUNDDOWN(_xlfn.MAXIFS(tbl_SeqLib[PCR prodct (µl) to add (exact)],tbl_SeqLib[Column],tbl_SeqLib[[#This Row],[Column]]),1),"")</f>
        <v/>
      </c>
      <c r="O88" s="44" t="str">
        <f>IF(LEN(tbl_SeqLib[[#This Row],[PCR '[DNA'] (ng / µl)]])&gt;0,ROUNDUP(AVERAGEIFS(tbl_SeqLib[PCR prodct (µl) to add (exact)],tbl_SeqLib[Column],tbl_SeqLib[[#This Row],[Column]]),1),"")</f>
        <v/>
      </c>
      <c r="P88" s="44" t="str" cm="1">
        <f t="array" ref="P88">_xlfn.XLOOKUP(0,ABS(tbl_SeqLib[[#This Row],[Min vol for col]:[Av vol for col]]-tbl_SeqLib[[#This Row],[PCR prodct (µl) to add (exact)]]),tbl_SeqLib[[#This Row],[Min vol for col]:[Av vol for col]],"",1)</f>
        <v/>
      </c>
      <c r="Q88" s="44" t="str" cm="1">
        <f t="array" ref="Q88">_xlfn.XLOOKUP(0,ABS(tbl_SeqLib[[#This Row],[Max vol for col]:[Av vol for col]]-tbl_SeqLib[[#This Row],[PCR prodct (µl) to add (exact)]]),tbl_SeqLib[[#This Row],[Max vol for col]:[Av vol for col]],"",1)</f>
        <v/>
      </c>
      <c r="R88" s="44" t="str">
        <f>IF(LEN(tbl_SeqLib[[#This Row],[Max vol for col]])=0,"",tbl_SeqLib[[#This Row],[Max vol for col]])</f>
        <v/>
      </c>
      <c r="S88" s="44" t="str">
        <f>IF(LEN(tbl_SeqLib[[#This Row],[PCR '[DNA'] (ng / µl)]])&gt;0,AVERAGE(tbl_SeqLib[PCR prodct (µl) to add (exact)]),"")</f>
        <v/>
      </c>
      <c r="T88" s="44" t="str">
        <f>IF(LEN(tbl_SeqLib[[#This Row],[PCR '[DNA'] (ng / µl)]])&gt;0,MAX(tbl_SeqLib[PCR prodct (µl) to add (exact)]),"")</f>
        <v/>
      </c>
      <c r="U88" s="44" t="str" cm="1">
        <f t="array" ref="U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8" s="48"/>
      <c r="X8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8" s="62" t="str">
        <f>IF(ISBLANK(tbl_SeqLib[[#This Row],[sWGA Identifier]]),"",CONCATENATE(exp_id,"_",tbl_SeqLib[[#This Row],[Well]]))</f>
        <v/>
      </c>
    </row>
    <row r="89" spans="1:25" ht="15.75" customHeight="1" x14ac:dyDescent="0.25">
      <c r="A89" s="61">
        <v>87</v>
      </c>
      <c r="B89" s="46" t="str">
        <f>RIGHT(tbl_SeqLib[[#This Row],[Well]],LEN(tbl_SeqLib[[#This Row],[Well]])-1)</f>
        <v>11</v>
      </c>
      <c r="C89" s="45" t="s">
        <v>260</v>
      </c>
      <c r="D89" s="19"/>
      <c r="E89" s="21"/>
      <c r="F89" s="31"/>
      <c r="G89" s="31"/>
      <c r="H89" s="31"/>
      <c r="I89" s="31"/>
      <c r="J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2" t="s">
        <v>261</v>
      </c>
      <c r="L8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9" s="44" t="str">
        <f>IF(LEN(tbl_SeqLib[[#This Row],[PCR '[DNA'] (ng / µl)]])&gt;0,ROUNDUP(_xlfn.MINIFS(tbl_SeqLib[PCR prodct (µl) to add (exact)],tbl_SeqLib[Column],tbl_SeqLib[[#This Row],[Column]]),1),"")</f>
        <v/>
      </c>
      <c r="N89" s="44" t="str">
        <f>IF(LEN(tbl_SeqLib[[#This Row],[PCR '[DNA'] (ng / µl)]])&gt;0,ROUNDDOWN(_xlfn.MAXIFS(tbl_SeqLib[PCR prodct (µl) to add (exact)],tbl_SeqLib[Column],tbl_SeqLib[[#This Row],[Column]]),1),"")</f>
        <v/>
      </c>
      <c r="O89" s="44" t="str">
        <f>IF(LEN(tbl_SeqLib[[#This Row],[PCR '[DNA'] (ng / µl)]])&gt;0,ROUNDUP(AVERAGEIFS(tbl_SeqLib[PCR prodct (µl) to add (exact)],tbl_SeqLib[Column],tbl_SeqLib[[#This Row],[Column]]),1),"")</f>
        <v/>
      </c>
      <c r="P89" s="44" t="str" cm="1">
        <f t="array" ref="P89">_xlfn.XLOOKUP(0,ABS(tbl_SeqLib[[#This Row],[Min vol for col]:[Av vol for col]]-tbl_SeqLib[[#This Row],[PCR prodct (µl) to add (exact)]]),tbl_SeqLib[[#This Row],[Min vol for col]:[Av vol for col]],"",1)</f>
        <v/>
      </c>
      <c r="Q89" s="44" t="str" cm="1">
        <f t="array" ref="Q89">_xlfn.XLOOKUP(0,ABS(tbl_SeqLib[[#This Row],[Max vol for col]:[Av vol for col]]-tbl_SeqLib[[#This Row],[PCR prodct (µl) to add (exact)]]),tbl_SeqLib[[#This Row],[Max vol for col]:[Av vol for col]],"",1)</f>
        <v/>
      </c>
      <c r="R89" s="44" t="str">
        <f>IF(LEN(tbl_SeqLib[[#This Row],[Max vol for col]])=0,"",tbl_SeqLib[[#This Row],[Max vol for col]])</f>
        <v/>
      </c>
      <c r="S89" s="44" t="str">
        <f>IF(LEN(tbl_SeqLib[[#This Row],[PCR '[DNA'] (ng / µl)]])&gt;0,AVERAGE(tbl_SeqLib[PCR prodct (µl) to add (exact)]),"")</f>
        <v/>
      </c>
      <c r="T89" s="44" t="str">
        <f>IF(LEN(tbl_SeqLib[[#This Row],[PCR '[DNA'] (ng / µl)]])&gt;0,MAX(tbl_SeqLib[PCR prodct (µl) to add (exact)]),"")</f>
        <v/>
      </c>
      <c r="U89" s="44" t="str" cm="1">
        <f t="array" ref="U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9" s="48"/>
      <c r="X8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9" s="62" t="str">
        <f>IF(ISBLANK(tbl_SeqLib[[#This Row],[sWGA Identifier]]),"",CONCATENATE(exp_id,"_",tbl_SeqLib[[#This Row],[Well]]))</f>
        <v/>
      </c>
    </row>
    <row r="90" spans="1:25" ht="15.75" customHeight="1" thickBot="1" x14ac:dyDescent="0.3">
      <c r="A90" s="63">
        <v>88</v>
      </c>
      <c r="B90" s="64" t="str">
        <f>RIGHT(tbl_SeqLib[[#This Row],[Well]],LEN(tbl_SeqLib[[#This Row],[Well]])-1)</f>
        <v>11</v>
      </c>
      <c r="C90" s="73" t="s">
        <v>262</v>
      </c>
      <c r="D90" s="65"/>
      <c r="E90" s="66"/>
      <c r="F90" s="67"/>
      <c r="G90" s="67"/>
      <c r="H90" s="67"/>
      <c r="I90" s="67"/>
      <c r="J9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9" t="s">
        <v>263</v>
      </c>
      <c r="L90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0" s="70" t="str">
        <f>IF(LEN(tbl_SeqLib[[#This Row],[PCR '[DNA'] (ng / µl)]])&gt;0,ROUNDUP(_xlfn.MINIFS(tbl_SeqLib[PCR prodct (µl) to add (exact)],tbl_SeqLib[Column],tbl_SeqLib[[#This Row],[Column]]),1),"")</f>
        <v/>
      </c>
      <c r="N90" s="70" t="str">
        <f>IF(LEN(tbl_SeqLib[[#This Row],[PCR '[DNA'] (ng / µl)]])&gt;0,ROUNDDOWN(_xlfn.MAXIFS(tbl_SeqLib[PCR prodct (µl) to add (exact)],tbl_SeqLib[Column],tbl_SeqLib[[#This Row],[Column]]),1),"")</f>
        <v/>
      </c>
      <c r="O90" s="70" t="str">
        <f>IF(LEN(tbl_SeqLib[[#This Row],[PCR '[DNA'] (ng / µl)]])&gt;0,ROUNDUP(AVERAGEIFS(tbl_SeqLib[PCR prodct (µl) to add (exact)],tbl_SeqLib[Column],tbl_SeqLib[[#This Row],[Column]]),1),"")</f>
        <v/>
      </c>
      <c r="P90" s="70" t="str" cm="1">
        <f t="array" ref="P90">_xlfn.XLOOKUP(0,ABS(tbl_SeqLib[[#This Row],[Min vol for col]:[Av vol for col]]-tbl_SeqLib[[#This Row],[PCR prodct (µl) to add (exact)]]),tbl_SeqLib[[#This Row],[Min vol for col]:[Av vol for col]],"",1)</f>
        <v/>
      </c>
      <c r="Q90" s="70" t="str" cm="1">
        <f t="array" ref="Q90">_xlfn.XLOOKUP(0,ABS(tbl_SeqLib[[#This Row],[Max vol for col]:[Av vol for col]]-tbl_SeqLib[[#This Row],[PCR prodct (µl) to add (exact)]]),tbl_SeqLib[[#This Row],[Max vol for col]:[Av vol for col]],"",1)</f>
        <v/>
      </c>
      <c r="R90" s="70" t="str">
        <f>IF(LEN(tbl_SeqLib[[#This Row],[Max vol for col]])=0,"",tbl_SeqLib[[#This Row],[Max vol for col]])</f>
        <v/>
      </c>
      <c r="S90" s="70" t="str">
        <f>IF(LEN(tbl_SeqLib[[#This Row],[PCR '[DNA'] (ng / µl)]])&gt;0,AVERAGE(tbl_SeqLib[PCR prodct (µl) to add (exact)]),"")</f>
        <v/>
      </c>
      <c r="T90" s="70" t="str">
        <f>IF(LEN(tbl_SeqLib[[#This Row],[PCR '[DNA'] (ng / µl)]])&gt;0,MAX(tbl_SeqLib[PCR prodct (µl) to add (exact)]),"")</f>
        <v/>
      </c>
      <c r="U90" s="70" t="str" cm="1">
        <f t="array" ref="U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0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0" s="71"/>
      <c r="X90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0" s="72" t="str">
        <f>IF(ISBLANK(tbl_SeqLib[[#This Row],[sWGA Identifier]]),"",CONCATENATE(exp_id,"_",tbl_SeqLib[[#This Row],[Well]]))</f>
        <v/>
      </c>
    </row>
    <row r="91" spans="1:25" ht="15.75" customHeight="1" x14ac:dyDescent="0.25">
      <c r="A91" s="51">
        <v>89</v>
      </c>
      <c r="B91" s="52" t="str">
        <f>RIGHT(tbl_SeqLib[[#This Row],[Well]],LEN(tbl_SeqLib[[#This Row],[Well]])-1)</f>
        <v>12</v>
      </c>
      <c r="C91" s="52" t="s">
        <v>264</v>
      </c>
      <c r="D91" s="53"/>
      <c r="E91" s="57"/>
      <c r="F91" s="53"/>
      <c r="G91" s="53"/>
      <c r="H91" s="53"/>
      <c r="I91" s="53"/>
      <c r="J9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7" t="s">
        <v>265</v>
      </c>
      <c r="L91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1" s="58" t="str">
        <f>IF(LEN(tbl_SeqLib[[#This Row],[PCR '[DNA'] (ng / µl)]])&gt;0,ROUNDUP(_xlfn.MINIFS(tbl_SeqLib[PCR prodct (µl) to add (exact)],tbl_SeqLib[Column],tbl_SeqLib[[#This Row],[Column]]),1),"")</f>
        <v/>
      </c>
      <c r="N91" s="58" t="str">
        <f>IF(LEN(tbl_SeqLib[[#This Row],[PCR '[DNA'] (ng / µl)]])&gt;0,ROUNDDOWN(_xlfn.MAXIFS(tbl_SeqLib[PCR prodct (µl) to add (exact)],tbl_SeqLib[Column],tbl_SeqLib[[#This Row],[Column]]),1),"")</f>
        <v/>
      </c>
      <c r="O91" s="58" t="str">
        <f>IF(LEN(tbl_SeqLib[[#This Row],[PCR '[DNA'] (ng / µl)]])&gt;0,ROUNDUP(AVERAGEIFS(tbl_SeqLib[PCR prodct (µl) to add (exact)],tbl_SeqLib[Column],tbl_SeqLib[[#This Row],[Column]]),1),"")</f>
        <v/>
      </c>
      <c r="P91" s="58" t="str" cm="1">
        <f t="array" ref="P91">_xlfn.XLOOKUP(0,ABS(tbl_SeqLib[[#This Row],[Min vol for col]:[Av vol for col]]-tbl_SeqLib[[#This Row],[PCR prodct (µl) to add (exact)]]),tbl_SeqLib[[#This Row],[Min vol for col]:[Av vol for col]],"",1)</f>
        <v/>
      </c>
      <c r="Q91" s="58" t="str" cm="1">
        <f t="array" ref="Q91">_xlfn.XLOOKUP(0,ABS(tbl_SeqLib[[#This Row],[Max vol for col]:[Av vol for col]]-tbl_SeqLib[[#This Row],[PCR prodct (µl) to add (exact)]]),tbl_SeqLib[[#This Row],[Max vol for col]:[Av vol for col]],"",1)</f>
        <v/>
      </c>
      <c r="R91" s="58" t="str">
        <f>IF(LEN(tbl_SeqLib[[#This Row],[Max vol for col]])=0,"",tbl_SeqLib[[#This Row],[Max vol for col]])</f>
        <v/>
      </c>
      <c r="S91" s="58" t="str">
        <f>IF(LEN(tbl_SeqLib[[#This Row],[PCR '[DNA'] (ng / µl)]])&gt;0,AVERAGE(tbl_SeqLib[PCR prodct (µl) to add (exact)]),"")</f>
        <v/>
      </c>
      <c r="T91" s="58" t="str">
        <f>IF(LEN(tbl_SeqLib[[#This Row],[PCR '[DNA'] (ng / µl)]])&gt;0,MAX(tbl_SeqLib[PCR prodct (µl) to add (exact)]),"")</f>
        <v/>
      </c>
      <c r="U91" s="58" t="str" cm="1">
        <f t="array" ref="U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1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1" s="59"/>
      <c r="X91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1" s="60" t="str">
        <f>IF(ISBLANK(tbl_SeqLib[[#This Row],[sWGA Identifier]]),"",CONCATENATE(exp_id,"_",tbl_SeqLib[[#This Row],[Well]]))</f>
        <v/>
      </c>
    </row>
    <row r="92" spans="1:25" ht="15.75" customHeight="1" x14ac:dyDescent="0.25">
      <c r="A92" s="61">
        <v>90</v>
      </c>
      <c r="B92" s="46" t="str">
        <f>RIGHT(tbl_SeqLib[[#This Row],[Well]],LEN(tbl_SeqLib[[#This Row],[Well]])-1)</f>
        <v>12</v>
      </c>
      <c r="C92" s="45" t="s">
        <v>266</v>
      </c>
      <c r="D92" s="19"/>
      <c r="E92" s="21"/>
      <c r="F92" s="31"/>
      <c r="G92" s="31"/>
      <c r="H92" s="31"/>
      <c r="I92" s="31"/>
      <c r="J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2" t="s">
        <v>267</v>
      </c>
      <c r="L9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2" s="44" t="str">
        <f>IF(LEN(tbl_SeqLib[[#This Row],[PCR '[DNA'] (ng / µl)]])&gt;0,ROUNDUP(_xlfn.MINIFS(tbl_SeqLib[PCR prodct (µl) to add (exact)],tbl_SeqLib[Column],tbl_SeqLib[[#This Row],[Column]]),1),"")</f>
        <v/>
      </c>
      <c r="N92" s="44" t="str">
        <f>IF(LEN(tbl_SeqLib[[#This Row],[PCR '[DNA'] (ng / µl)]])&gt;0,ROUNDDOWN(_xlfn.MAXIFS(tbl_SeqLib[PCR prodct (µl) to add (exact)],tbl_SeqLib[Column],tbl_SeqLib[[#This Row],[Column]]),1),"")</f>
        <v/>
      </c>
      <c r="O92" s="44" t="str">
        <f>IF(LEN(tbl_SeqLib[[#This Row],[PCR '[DNA'] (ng / µl)]])&gt;0,ROUNDUP(AVERAGEIFS(tbl_SeqLib[PCR prodct (µl) to add (exact)],tbl_SeqLib[Column],tbl_SeqLib[[#This Row],[Column]]),1),"")</f>
        <v/>
      </c>
      <c r="P92" s="44" t="str" cm="1">
        <f t="array" ref="P92">_xlfn.XLOOKUP(0,ABS(tbl_SeqLib[[#This Row],[Min vol for col]:[Av vol for col]]-tbl_SeqLib[[#This Row],[PCR prodct (µl) to add (exact)]]),tbl_SeqLib[[#This Row],[Min vol for col]:[Av vol for col]],"",1)</f>
        <v/>
      </c>
      <c r="Q92" s="44" t="str" cm="1">
        <f t="array" ref="Q92">_xlfn.XLOOKUP(0,ABS(tbl_SeqLib[[#This Row],[Max vol for col]:[Av vol for col]]-tbl_SeqLib[[#This Row],[PCR prodct (µl) to add (exact)]]),tbl_SeqLib[[#This Row],[Max vol for col]:[Av vol for col]],"",1)</f>
        <v/>
      </c>
      <c r="R92" s="44" t="str">
        <f>IF(LEN(tbl_SeqLib[[#This Row],[Max vol for col]])=0,"",tbl_SeqLib[[#This Row],[Max vol for col]])</f>
        <v/>
      </c>
      <c r="S92" s="44" t="str">
        <f>IF(LEN(tbl_SeqLib[[#This Row],[PCR '[DNA'] (ng / µl)]])&gt;0,AVERAGE(tbl_SeqLib[PCR prodct (µl) to add (exact)]),"")</f>
        <v/>
      </c>
      <c r="T92" s="44" t="str">
        <f>IF(LEN(tbl_SeqLib[[#This Row],[PCR '[DNA'] (ng / µl)]])&gt;0,MAX(tbl_SeqLib[PCR prodct (µl) to add (exact)]),"")</f>
        <v/>
      </c>
      <c r="U92" s="44" t="str" cm="1">
        <f t="array" ref="U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2" s="48"/>
      <c r="X9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2" s="62" t="str">
        <f>IF(ISBLANK(tbl_SeqLib[[#This Row],[sWGA Identifier]]),"",CONCATENATE(exp_id,"_",tbl_SeqLib[[#This Row],[Well]]))</f>
        <v/>
      </c>
    </row>
    <row r="93" spans="1:25" ht="15.75" customHeight="1" x14ac:dyDescent="0.25">
      <c r="A93" s="61">
        <v>91</v>
      </c>
      <c r="B93" s="46" t="str">
        <f>RIGHT(tbl_SeqLib[[#This Row],[Well]],LEN(tbl_SeqLib[[#This Row],[Well]])-1)</f>
        <v>12</v>
      </c>
      <c r="C93" s="45" t="s">
        <v>268</v>
      </c>
      <c r="D93" s="19"/>
      <c r="E93" s="21"/>
      <c r="F93" s="31"/>
      <c r="G93" s="31"/>
      <c r="H93" s="31"/>
      <c r="I93" s="31"/>
      <c r="J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2" t="s">
        <v>269</v>
      </c>
      <c r="L9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3" s="44" t="str">
        <f>IF(LEN(tbl_SeqLib[[#This Row],[PCR '[DNA'] (ng / µl)]])&gt;0,ROUNDUP(_xlfn.MINIFS(tbl_SeqLib[PCR prodct (µl) to add (exact)],tbl_SeqLib[Column],tbl_SeqLib[[#This Row],[Column]]),1),"")</f>
        <v/>
      </c>
      <c r="N93" s="44" t="str">
        <f>IF(LEN(tbl_SeqLib[[#This Row],[PCR '[DNA'] (ng / µl)]])&gt;0,ROUNDDOWN(_xlfn.MAXIFS(tbl_SeqLib[PCR prodct (µl) to add (exact)],tbl_SeqLib[Column],tbl_SeqLib[[#This Row],[Column]]),1),"")</f>
        <v/>
      </c>
      <c r="O93" s="44" t="str">
        <f>IF(LEN(tbl_SeqLib[[#This Row],[PCR '[DNA'] (ng / µl)]])&gt;0,ROUNDUP(AVERAGEIFS(tbl_SeqLib[PCR prodct (µl) to add (exact)],tbl_SeqLib[Column],tbl_SeqLib[[#This Row],[Column]]),1),"")</f>
        <v/>
      </c>
      <c r="P93" s="44" t="str" cm="1">
        <f t="array" ref="P93">_xlfn.XLOOKUP(0,ABS(tbl_SeqLib[[#This Row],[Min vol for col]:[Av vol for col]]-tbl_SeqLib[[#This Row],[PCR prodct (µl) to add (exact)]]),tbl_SeqLib[[#This Row],[Min vol for col]:[Av vol for col]],"",1)</f>
        <v/>
      </c>
      <c r="Q93" s="44" t="str" cm="1">
        <f t="array" ref="Q93">_xlfn.XLOOKUP(0,ABS(tbl_SeqLib[[#This Row],[Max vol for col]:[Av vol for col]]-tbl_SeqLib[[#This Row],[PCR prodct (µl) to add (exact)]]),tbl_SeqLib[[#This Row],[Max vol for col]:[Av vol for col]],"",1)</f>
        <v/>
      </c>
      <c r="R93" s="44" t="str">
        <f>IF(LEN(tbl_SeqLib[[#This Row],[Max vol for col]])=0,"",tbl_SeqLib[[#This Row],[Max vol for col]])</f>
        <v/>
      </c>
      <c r="S93" s="44" t="str">
        <f>IF(LEN(tbl_SeqLib[[#This Row],[PCR '[DNA'] (ng / µl)]])&gt;0,AVERAGE(tbl_SeqLib[PCR prodct (µl) to add (exact)]),"")</f>
        <v/>
      </c>
      <c r="T93" s="44" t="str">
        <f>IF(LEN(tbl_SeqLib[[#This Row],[PCR '[DNA'] (ng / µl)]])&gt;0,MAX(tbl_SeqLib[PCR prodct (µl) to add (exact)]),"")</f>
        <v/>
      </c>
      <c r="U93" s="44" t="str" cm="1">
        <f t="array" ref="U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3" s="48"/>
      <c r="X9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3" s="62" t="str">
        <f>IF(ISBLANK(tbl_SeqLib[[#This Row],[sWGA Identifier]]),"",CONCATENATE(exp_id,"_",tbl_SeqLib[[#This Row],[Well]]))</f>
        <v/>
      </c>
    </row>
    <row r="94" spans="1:25" ht="15.75" customHeight="1" x14ac:dyDescent="0.25">
      <c r="A94" s="61">
        <v>92</v>
      </c>
      <c r="B94" s="46" t="str">
        <f>RIGHT(tbl_SeqLib[[#This Row],[Well]],LEN(tbl_SeqLib[[#This Row],[Well]])-1)</f>
        <v>12</v>
      </c>
      <c r="C94" s="45" t="s">
        <v>270</v>
      </c>
      <c r="D94" s="19"/>
      <c r="E94" s="21"/>
      <c r="F94" s="31"/>
      <c r="G94" s="31"/>
      <c r="H94" s="31"/>
      <c r="I94" s="31"/>
      <c r="J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2" t="s">
        <v>271</v>
      </c>
      <c r="L9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4" s="44" t="str">
        <f>IF(LEN(tbl_SeqLib[[#This Row],[PCR '[DNA'] (ng / µl)]])&gt;0,ROUNDUP(_xlfn.MINIFS(tbl_SeqLib[PCR prodct (µl) to add (exact)],tbl_SeqLib[Column],tbl_SeqLib[[#This Row],[Column]]),1),"")</f>
        <v/>
      </c>
      <c r="N94" s="44" t="str">
        <f>IF(LEN(tbl_SeqLib[[#This Row],[PCR '[DNA'] (ng / µl)]])&gt;0,ROUNDDOWN(_xlfn.MAXIFS(tbl_SeqLib[PCR prodct (µl) to add (exact)],tbl_SeqLib[Column],tbl_SeqLib[[#This Row],[Column]]),1),"")</f>
        <v/>
      </c>
      <c r="O94" s="44" t="str">
        <f>IF(LEN(tbl_SeqLib[[#This Row],[PCR '[DNA'] (ng / µl)]])&gt;0,ROUNDUP(AVERAGEIFS(tbl_SeqLib[PCR prodct (µl) to add (exact)],tbl_SeqLib[Column],tbl_SeqLib[[#This Row],[Column]]),1),"")</f>
        <v/>
      </c>
      <c r="P94" s="44" t="str" cm="1">
        <f t="array" ref="P94">_xlfn.XLOOKUP(0,ABS(tbl_SeqLib[[#This Row],[Min vol for col]:[Av vol for col]]-tbl_SeqLib[[#This Row],[PCR prodct (µl) to add (exact)]]),tbl_SeqLib[[#This Row],[Min vol for col]:[Av vol for col]],"",1)</f>
        <v/>
      </c>
      <c r="Q94" s="44" t="str" cm="1">
        <f t="array" ref="Q94">_xlfn.XLOOKUP(0,ABS(tbl_SeqLib[[#This Row],[Max vol for col]:[Av vol for col]]-tbl_SeqLib[[#This Row],[PCR prodct (µl) to add (exact)]]),tbl_SeqLib[[#This Row],[Max vol for col]:[Av vol for col]],"",1)</f>
        <v/>
      </c>
      <c r="R94" s="44" t="str">
        <f>IF(LEN(tbl_SeqLib[[#This Row],[Max vol for col]])=0,"",tbl_SeqLib[[#This Row],[Max vol for col]])</f>
        <v/>
      </c>
      <c r="S94" s="44" t="str">
        <f>IF(LEN(tbl_SeqLib[[#This Row],[PCR '[DNA'] (ng / µl)]])&gt;0,AVERAGE(tbl_SeqLib[PCR prodct (µl) to add (exact)]),"")</f>
        <v/>
      </c>
      <c r="T94" s="44" t="str">
        <f>IF(LEN(tbl_SeqLib[[#This Row],[PCR '[DNA'] (ng / µl)]])&gt;0,MAX(tbl_SeqLib[PCR prodct (µl) to add (exact)]),"")</f>
        <v/>
      </c>
      <c r="U94" s="44" t="str" cm="1">
        <f t="array" ref="U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4" s="48"/>
      <c r="X9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4" s="62" t="str">
        <f>IF(ISBLANK(tbl_SeqLib[[#This Row],[sWGA Identifier]]),"",CONCATENATE(exp_id,"_",tbl_SeqLib[[#This Row],[Well]]))</f>
        <v/>
      </c>
    </row>
    <row r="95" spans="1:25" ht="15.75" customHeight="1" x14ac:dyDescent="0.25">
      <c r="A95" s="61">
        <v>93</v>
      </c>
      <c r="B95" s="46" t="str">
        <f>RIGHT(tbl_SeqLib[[#This Row],[Well]],LEN(tbl_SeqLib[[#This Row],[Well]])-1)</f>
        <v>12</v>
      </c>
      <c r="C95" s="45" t="s">
        <v>272</v>
      </c>
      <c r="D95" s="19"/>
      <c r="E95" s="21"/>
      <c r="F95" s="31"/>
      <c r="G95" s="31"/>
      <c r="H95" s="31"/>
      <c r="I95" s="31"/>
      <c r="J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2" t="s">
        <v>273</v>
      </c>
      <c r="L9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5" s="44" t="str">
        <f>IF(LEN(tbl_SeqLib[[#This Row],[PCR '[DNA'] (ng / µl)]])&gt;0,ROUNDUP(_xlfn.MINIFS(tbl_SeqLib[PCR prodct (µl) to add (exact)],tbl_SeqLib[Column],tbl_SeqLib[[#This Row],[Column]]),1),"")</f>
        <v/>
      </c>
      <c r="N95" s="44" t="str">
        <f>IF(LEN(tbl_SeqLib[[#This Row],[PCR '[DNA'] (ng / µl)]])&gt;0,ROUNDDOWN(_xlfn.MAXIFS(tbl_SeqLib[PCR prodct (µl) to add (exact)],tbl_SeqLib[Column],tbl_SeqLib[[#This Row],[Column]]),1),"")</f>
        <v/>
      </c>
      <c r="O95" s="44" t="str">
        <f>IF(LEN(tbl_SeqLib[[#This Row],[PCR '[DNA'] (ng / µl)]])&gt;0,ROUNDUP(AVERAGEIFS(tbl_SeqLib[PCR prodct (µl) to add (exact)],tbl_SeqLib[Column],tbl_SeqLib[[#This Row],[Column]]),1),"")</f>
        <v/>
      </c>
      <c r="P95" s="44" t="str" cm="1">
        <f t="array" ref="P95">_xlfn.XLOOKUP(0,ABS(tbl_SeqLib[[#This Row],[Min vol for col]:[Av vol for col]]-tbl_SeqLib[[#This Row],[PCR prodct (µl) to add (exact)]]),tbl_SeqLib[[#This Row],[Min vol for col]:[Av vol for col]],"",1)</f>
        <v/>
      </c>
      <c r="Q95" s="44" t="str" cm="1">
        <f t="array" ref="Q95">_xlfn.XLOOKUP(0,ABS(tbl_SeqLib[[#This Row],[Max vol for col]:[Av vol for col]]-tbl_SeqLib[[#This Row],[PCR prodct (µl) to add (exact)]]),tbl_SeqLib[[#This Row],[Max vol for col]:[Av vol for col]],"",1)</f>
        <v/>
      </c>
      <c r="R95" s="44" t="str">
        <f>IF(LEN(tbl_SeqLib[[#This Row],[Max vol for col]])=0,"",tbl_SeqLib[[#This Row],[Max vol for col]])</f>
        <v/>
      </c>
      <c r="S95" s="44" t="str">
        <f>IF(LEN(tbl_SeqLib[[#This Row],[PCR '[DNA'] (ng / µl)]])&gt;0,AVERAGE(tbl_SeqLib[PCR prodct (µl) to add (exact)]),"")</f>
        <v/>
      </c>
      <c r="T95" s="44" t="str">
        <f>IF(LEN(tbl_SeqLib[[#This Row],[PCR '[DNA'] (ng / µl)]])&gt;0,MAX(tbl_SeqLib[PCR prodct (µl) to add (exact)]),"")</f>
        <v/>
      </c>
      <c r="U95" s="44" t="str" cm="1">
        <f t="array" ref="U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5" s="48"/>
      <c r="X9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5" s="62" t="str">
        <f>IF(ISBLANK(tbl_SeqLib[[#This Row],[sWGA Identifier]]),"",CONCATENATE(exp_id,"_",tbl_SeqLib[[#This Row],[Well]]))</f>
        <v/>
      </c>
    </row>
    <row r="96" spans="1:25" ht="15.75" customHeight="1" x14ac:dyDescent="0.25">
      <c r="A96" s="61">
        <v>94</v>
      </c>
      <c r="B96" s="46" t="str">
        <f>RIGHT(tbl_SeqLib[[#This Row],[Well]],LEN(tbl_SeqLib[[#This Row],[Well]])-1)</f>
        <v>12</v>
      </c>
      <c r="C96" s="45" t="s">
        <v>274</v>
      </c>
      <c r="D96" s="19"/>
      <c r="E96" s="21"/>
      <c r="F96" s="31"/>
      <c r="G96" s="31"/>
      <c r="H96" s="31"/>
      <c r="I96" s="31"/>
      <c r="J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2" t="s">
        <v>275</v>
      </c>
      <c r="L9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6" s="44" t="str">
        <f>IF(LEN(tbl_SeqLib[[#This Row],[PCR '[DNA'] (ng / µl)]])&gt;0,ROUNDUP(_xlfn.MINIFS(tbl_SeqLib[PCR prodct (µl) to add (exact)],tbl_SeqLib[Column],tbl_SeqLib[[#This Row],[Column]]),1),"")</f>
        <v/>
      </c>
      <c r="N96" s="44" t="str">
        <f>IF(LEN(tbl_SeqLib[[#This Row],[PCR '[DNA'] (ng / µl)]])&gt;0,ROUNDDOWN(_xlfn.MAXIFS(tbl_SeqLib[PCR prodct (µl) to add (exact)],tbl_SeqLib[Column],tbl_SeqLib[[#This Row],[Column]]),1),"")</f>
        <v/>
      </c>
      <c r="O96" s="44" t="str">
        <f>IF(LEN(tbl_SeqLib[[#This Row],[PCR '[DNA'] (ng / µl)]])&gt;0,ROUNDUP(AVERAGEIFS(tbl_SeqLib[PCR prodct (µl) to add (exact)],tbl_SeqLib[Column],tbl_SeqLib[[#This Row],[Column]]),1),"")</f>
        <v/>
      </c>
      <c r="P96" s="44" t="str" cm="1">
        <f t="array" ref="P96">_xlfn.XLOOKUP(0,ABS(tbl_SeqLib[[#This Row],[Min vol for col]:[Av vol for col]]-tbl_SeqLib[[#This Row],[PCR prodct (µl) to add (exact)]]),tbl_SeqLib[[#This Row],[Min vol for col]:[Av vol for col]],"",1)</f>
        <v/>
      </c>
      <c r="Q96" s="44" t="str" cm="1">
        <f t="array" ref="Q96">_xlfn.XLOOKUP(0,ABS(tbl_SeqLib[[#This Row],[Max vol for col]:[Av vol for col]]-tbl_SeqLib[[#This Row],[PCR prodct (µl) to add (exact)]]),tbl_SeqLib[[#This Row],[Max vol for col]:[Av vol for col]],"",1)</f>
        <v/>
      </c>
      <c r="R96" s="44" t="str">
        <f>IF(LEN(tbl_SeqLib[[#This Row],[Max vol for col]])=0,"",tbl_SeqLib[[#This Row],[Max vol for col]])</f>
        <v/>
      </c>
      <c r="S96" s="44" t="str">
        <f>IF(LEN(tbl_SeqLib[[#This Row],[PCR '[DNA'] (ng / µl)]])&gt;0,AVERAGE(tbl_SeqLib[PCR prodct (µl) to add (exact)]),"")</f>
        <v/>
      </c>
      <c r="T96" s="44" t="str">
        <f>IF(LEN(tbl_SeqLib[[#This Row],[PCR '[DNA'] (ng / µl)]])&gt;0,MAX(tbl_SeqLib[PCR prodct (µl) to add (exact)]),"")</f>
        <v/>
      </c>
      <c r="U96" s="44" t="str" cm="1">
        <f t="array" ref="U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6" s="48"/>
      <c r="X9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6" s="62" t="str">
        <f>IF(ISBLANK(tbl_SeqLib[[#This Row],[sWGA Identifier]]),"",CONCATENATE(exp_id,"_",tbl_SeqLib[[#This Row],[Well]]))</f>
        <v/>
      </c>
    </row>
    <row r="97" spans="1:25" ht="15.75" customHeight="1" x14ac:dyDescent="0.25">
      <c r="A97" s="61">
        <v>95</v>
      </c>
      <c r="B97" s="46" t="str">
        <f>RIGHT(tbl_SeqLib[[#This Row],[Well]],LEN(tbl_SeqLib[[#This Row],[Well]])-1)</f>
        <v>12</v>
      </c>
      <c r="C97" s="45" t="s">
        <v>276</v>
      </c>
      <c r="D97" s="19"/>
      <c r="E97" s="21"/>
      <c r="F97" s="31"/>
      <c r="G97" s="31"/>
      <c r="H97" s="31"/>
      <c r="I97" s="31"/>
      <c r="J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2" t="s">
        <v>277</v>
      </c>
      <c r="L9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7" s="44" t="str">
        <f>IF(LEN(tbl_SeqLib[[#This Row],[PCR '[DNA'] (ng / µl)]])&gt;0,ROUNDUP(_xlfn.MINIFS(tbl_SeqLib[PCR prodct (µl) to add (exact)],tbl_SeqLib[Column],tbl_SeqLib[[#This Row],[Column]]),1),"")</f>
        <v/>
      </c>
      <c r="N97" s="44" t="str">
        <f>IF(LEN(tbl_SeqLib[[#This Row],[PCR '[DNA'] (ng / µl)]])&gt;0,ROUNDDOWN(_xlfn.MAXIFS(tbl_SeqLib[PCR prodct (µl) to add (exact)],tbl_SeqLib[Column],tbl_SeqLib[[#This Row],[Column]]),1),"")</f>
        <v/>
      </c>
      <c r="O97" s="44" t="str">
        <f>IF(LEN(tbl_SeqLib[[#This Row],[PCR '[DNA'] (ng / µl)]])&gt;0,ROUNDUP(AVERAGEIFS(tbl_SeqLib[PCR prodct (µl) to add (exact)],tbl_SeqLib[Column],tbl_SeqLib[[#This Row],[Column]]),1),"")</f>
        <v/>
      </c>
      <c r="P97" s="44" t="str" cm="1">
        <f t="array" ref="P97">_xlfn.XLOOKUP(0,ABS(tbl_SeqLib[[#This Row],[Min vol for col]:[Av vol for col]]-tbl_SeqLib[[#This Row],[PCR prodct (µl) to add (exact)]]),tbl_SeqLib[[#This Row],[Min vol for col]:[Av vol for col]],"",1)</f>
        <v/>
      </c>
      <c r="Q97" s="44" t="str" cm="1">
        <f t="array" ref="Q97">_xlfn.XLOOKUP(0,ABS(tbl_SeqLib[[#This Row],[Max vol for col]:[Av vol for col]]-tbl_SeqLib[[#This Row],[PCR prodct (µl) to add (exact)]]),tbl_SeqLib[[#This Row],[Max vol for col]:[Av vol for col]],"",1)</f>
        <v/>
      </c>
      <c r="R97" s="44" t="str">
        <f>IF(LEN(tbl_SeqLib[[#This Row],[Max vol for col]])=0,"",tbl_SeqLib[[#This Row],[Max vol for col]])</f>
        <v/>
      </c>
      <c r="S97" s="44" t="str">
        <f>IF(LEN(tbl_SeqLib[[#This Row],[PCR '[DNA'] (ng / µl)]])&gt;0,AVERAGE(tbl_SeqLib[PCR prodct (µl) to add (exact)]),"")</f>
        <v/>
      </c>
      <c r="T97" s="44" t="str">
        <f>IF(LEN(tbl_SeqLib[[#This Row],[PCR '[DNA'] (ng / µl)]])&gt;0,MAX(tbl_SeqLib[PCR prodct (µl) to add (exact)]),"")</f>
        <v/>
      </c>
      <c r="U97" s="44" t="str" cm="1">
        <f t="array" ref="U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7" s="48"/>
      <c r="X9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7" s="62" t="str">
        <f>IF(ISBLANK(tbl_SeqLib[[#This Row],[sWGA Identifier]]),"",CONCATENATE(exp_id,"_",tbl_SeqLib[[#This Row],[Well]]))</f>
        <v/>
      </c>
    </row>
    <row r="98" spans="1:25" ht="15.75" customHeight="1" thickBot="1" x14ac:dyDescent="0.3">
      <c r="A98" s="63">
        <v>96</v>
      </c>
      <c r="B98" s="64" t="str">
        <f>RIGHT(tbl_SeqLib[[#This Row],[Well]],LEN(tbl_SeqLib[[#This Row],[Well]])-1)</f>
        <v>12</v>
      </c>
      <c r="C98" s="73" t="s">
        <v>278</v>
      </c>
      <c r="D98" s="65"/>
      <c r="E98" s="66"/>
      <c r="F98" s="67"/>
      <c r="G98" s="67"/>
      <c r="H98" s="67"/>
      <c r="I98" s="67"/>
      <c r="J9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9" t="s">
        <v>279</v>
      </c>
      <c r="L98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8" s="70" t="str">
        <f>IF(LEN(tbl_SeqLib[[#This Row],[PCR '[DNA'] (ng / µl)]])&gt;0,ROUNDUP(_xlfn.MINIFS(tbl_SeqLib[PCR prodct (µl) to add (exact)],tbl_SeqLib[Column],tbl_SeqLib[[#This Row],[Column]]),1),"")</f>
        <v/>
      </c>
      <c r="N98" s="70" t="str">
        <f>IF(LEN(tbl_SeqLib[[#This Row],[PCR '[DNA'] (ng / µl)]])&gt;0,ROUNDDOWN(_xlfn.MAXIFS(tbl_SeqLib[PCR prodct (µl) to add (exact)],tbl_SeqLib[Column],tbl_SeqLib[[#This Row],[Column]]),1),"")</f>
        <v/>
      </c>
      <c r="O98" s="70" t="str">
        <f>IF(LEN(tbl_SeqLib[[#This Row],[PCR '[DNA'] (ng / µl)]])&gt;0,ROUNDUP(AVERAGEIFS(tbl_SeqLib[PCR prodct (µl) to add (exact)],tbl_SeqLib[Column],tbl_SeqLib[[#This Row],[Column]]),1),"")</f>
        <v/>
      </c>
      <c r="P98" s="70" t="str" cm="1">
        <f t="array" ref="P98">_xlfn.XLOOKUP(0,ABS(tbl_SeqLib[[#This Row],[Min vol for col]:[Av vol for col]]-tbl_SeqLib[[#This Row],[PCR prodct (µl) to add (exact)]]),tbl_SeqLib[[#This Row],[Min vol for col]:[Av vol for col]],"",1)</f>
        <v/>
      </c>
      <c r="Q98" s="70" t="str" cm="1">
        <f t="array" ref="Q98">_xlfn.XLOOKUP(0,ABS(tbl_SeqLib[[#This Row],[Max vol for col]:[Av vol for col]]-tbl_SeqLib[[#This Row],[PCR prodct (µl) to add (exact)]]),tbl_SeqLib[[#This Row],[Max vol for col]:[Av vol for col]],"",1)</f>
        <v/>
      </c>
      <c r="R98" s="70" t="str">
        <f>IF(LEN(tbl_SeqLib[[#This Row],[Max vol for col]])=0,"",tbl_SeqLib[[#This Row],[Max vol for col]])</f>
        <v/>
      </c>
      <c r="S98" s="70" t="str">
        <f>IF(LEN(tbl_SeqLib[[#This Row],[PCR '[DNA'] (ng / µl)]])&gt;0,AVERAGE(tbl_SeqLib[PCR prodct (µl) to add (exact)]),"")</f>
        <v/>
      </c>
      <c r="T98" s="70" t="str">
        <f>IF(LEN(tbl_SeqLib[[#This Row],[PCR '[DNA'] (ng / µl)]])&gt;0,MAX(tbl_SeqLib[PCR prodct (µl) to add (exact)]),"")</f>
        <v/>
      </c>
      <c r="U98" s="70" t="str" cm="1">
        <f t="array" ref="U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8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8" s="71"/>
      <c r="X98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8" s="72" t="str">
        <f>IF(ISBLANK(tbl_SeqLib[[#This Row],[sWGA Identifier]]),"",CONCATENATE(exp_id,"_",tbl_SeqLib[[#This Row],[Well]]))</f>
        <v/>
      </c>
    </row>
    <row r="99" spans="1:25" s="23" customFormat="1" x14ac:dyDescent="0.25">
      <c r="A99" s="22"/>
      <c r="B99" s="22"/>
      <c r="C99" s="22"/>
      <c r="D99" s="22"/>
      <c r="E99" s="22"/>
      <c r="F99" s="22"/>
      <c r="G99" s="22"/>
    </row>
    <row r="100" spans="1:25" x14ac:dyDescent="0.25">
      <c r="A100" s="3"/>
      <c r="B100" s="3"/>
      <c r="C100" s="3"/>
      <c r="D100" s="3"/>
      <c r="F100" s="3"/>
      <c r="G100" s="3"/>
    </row>
    <row r="101" spans="1:25" x14ac:dyDescent="0.25">
      <c r="A101" s="3"/>
      <c r="B101" s="3"/>
      <c r="C101" s="3"/>
      <c r="D101" s="3"/>
      <c r="F101" s="3"/>
      <c r="G101" s="3"/>
    </row>
    <row r="102" spans="1:25" x14ac:dyDescent="0.25">
      <c r="A102" s="3"/>
      <c r="B102" s="3"/>
      <c r="C102" s="3"/>
      <c r="D102" s="3"/>
      <c r="F102" s="3"/>
      <c r="G102" s="3"/>
    </row>
    <row r="103" spans="1:25" x14ac:dyDescent="0.25">
      <c r="A103" s="3"/>
      <c r="B103" s="3"/>
      <c r="C103" s="3"/>
      <c r="D103" s="3"/>
      <c r="F103" s="3"/>
      <c r="G103" s="3"/>
    </row>
    <row r="104" spans="1:25" x14ac:dyDescent="0.25">
      <c r="A104" s="3"/>
      <c r="B104" s="3"/>
      <c r="C104" s="3"/>
      <c r="D104" s="3"/>
      <c r="F104" s="3"/>
      <c r="G104" s="3"/>
    </row>
    <row r="105" spans="1:25" x14ac:dyDescent="0.25">
      <c r="A105" s="3"/>
      <c r="B105" s="3"/>
      <c r="C105" s="3"/>
      <c r="D105" s="3"/>
      <c r="F105" s="3"/>
      <c r="G105" s="3"/>
    </row>
    <row r="106" spans="1:25" x14ac:dyDescent="0.25">
      <c r="A106" s="3"/>
      <c r="B106" s="3"/>
      <c r="C106" s="3"/>
      <c r="D106" s="3"/>
      <c r="F106" s="3"/>
      <c r="G106" s="3"/>
    </row>
    <row r="107" spans="1:25" x14ac:dyDescent="0.25">
      <c r="A107" s="3"/>
      <c r="B107" s="3"/>
      <c r="C107" s="3"/>
      <c r="D107" s="3"/>
      <c r="F107" s="3"/>
      <c r="G107" s="3"/>
    </row>
    <row r="108" spans="1:25" x14ac:dyDescent="0.25">
      <c r="A108" s="3"/>
      <c r="B108" s="3"/>
      <c r="C108" s="3"/>
      <c r="D108" s="3"/>
      <c r="F108" s="3"/>
      <c r="G108" s="3"/>
    </row>
    <row r="109" spans="1:25" x14ac:dyDescent="0.25">
      <c r="A109" s="3"/>
      <c r="B109" s="3"/>
      <c r="C109" s="3"/>
      <c r="D109" s="3"/>
      <c r="F109" s="3"/>
      <c r="G109" s="3"/>
    </row>
    <row r="110" spans="1:25" x14ac:dyDescent="0.25">
      <c r="A110" s="3"/>
      <c r="B110" s="3"/>
      <c r="C110" s="3"/>
      <c r="D110" s="3"/>
      <c r="F110" s="3"/>
      <c r="G110" s="3"/>
    </row>
    <row r="111" spans="1:25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Y1"/>
  </mergeCells>
  <phoneticPr fontId="18" type="noConversion"/>
  <conditionalFormatting sqref="D1:I98 K3:K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W3:W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4"/>
  <sheetViews>
    <sheetView zoomScale="160" zoomScaleNormal="160" workbookViewId="0">
      <selection activeCell="H3" sqref="H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80" t="s">
        <v>286</v>
      </c>
      <c r="C1" s="24"/>
      <c r="D1" s="24"/>
      <c r="E1" s="80" t="s">
        <v>287</v>
      </c>
      <c r="F1" s="80"/>
      <c r="H1" s="80" t="s">
        <v>288</v>
      </c>
    </row>
    <row r="2" spans="1:16" ht="16.5" thickBot="1" x14ac:dyDescent="0.3">
      <c r="A2" s="81" t="s">
        <v>289</v>
      </c>
      <c r="B2" s="82"/>
      <c r="C2" s="82"/>
      <c r="E2" s="82" t="s">
        <v>290</v>
      </c>
      <c r="F2" s="83"/>
      <c r="H2" s="84" t="s">
        <v>291</v>
      </c>
      <c r="I2" s="84" t="s">
        <v>292</v>
      </c>
      <c r="K2" s="84" t="s">
        <v>293</v>
      </c>
    </row>
    <row r="3" spans="1:16" x14ac:dyDescent="0.25">
      <c r="A3" s="15" t="s">
        <v>295</v>
      </c>
      <c r="B3" s="47">
        <v>10</v>
      </c>
      <c r="C3" t="s">
        <v>296</v>
      </c>
      <c r="D3" s="24"/>
      <c r="E3" t="s">
        <v>294</v>
      </c>
      <c r="H3" s="35" t="s">
        <v>399</v>
      </c>
      <c r="I3" s="35" t="s">
        <v>400</v>
      </c>
      <c r="K3" s="35" t="s">
        <v>403</v>
      </c>
    </row>
    <row r="4" spans="1:16" x14ac:dyDescent="0.25">
      <c r="A4" s="15" t="s">
        <v>298</v>
      </c>
      <c r="B4" s="47">
        <f>IF(adaptlig_rxn_vol=100,65,30)</f>
        <v>30</v>
      </c>
      <c r="C4" t="s">
        <v>296</v>
      </c>
      <c r="D4" s="24"/>
      <c r="E4" t="s">
        <v>297</v>
      </c>
      <c r="H4" s="35" t="s">
        <v>416</v>
      </c>
      <c r="I4" s="35" t="s">
        <v>401</v>
      </c>
      <c r="K4" s="35" t="s">
        <v>404</v>
      </c>
    </row>
    <row r="5" spans="1:16" x14ac:dyDescent="0.25">
      <c r="A5" s="15" t="s">
        <v>301</v>
      </c>
      <c r="B5" s="47">
        <v>12</v>
      </c>
      <c r="C5" t="s">
        <v>296</v>
      </c>
      <c r="H5" s="35" t="s">
        <v>417</v>
      </c>
      <c r="I5" s="35" t="s">
        <v>402</v>
      </c>
      <c r="K5" s="35" t="s">
        <v>405</v>
      </c>
    </row>
    <row r="6" spans="1:16" ht="16.5" thickBot="1" x14ac:dyDescent="0.3">
      <c r="A6" s="15" t="s">
        <v>372</v>
      </c>
      <c r="B6" s="49" t="s">
        <v>376</v>
      </c>
      <c r="C6" t="s">
        <v>398</v>
      </c>
      <c r="E6" s="82" t="s">
        <v>343</v>
      </c>
      <c r="F6" s="83"/>
      <c r="H6" s="35"/>
      <c r="I6" s="35"/>
      <c r="K6" s="35"/>
    </row>
    <row r="7" spans="1:16" x14ac:dyDescent="0.25">
      <c r="E7">
        <v>100</v>
      </c>
      <c r="H7" s="35"/>
      <c r="I7" s="35"/>
      <c r="K7" s="35"/>
    </row>
    <row r="8" spans="1:16" ht="16.5" thickBot="1" x14ac:dyDescent="0.3">
      <c r="A8" s="81" t="s">
        <v>304</v>
      </c>
      <c r="B8" s="82"/>
      <c r="C8" s="82"/>
      <c r="E8">
        <v>50</v>
      </c>
      <c r="H8" s="35"/>
      <c r="I8" s="35"/>
      <c r="K8" s="35"/>
    </row>
    <row r="9" spans="1:16" x14ac:dyDescent="0.25">
      <c r="A9" s="15" t="s">
        <v>306</v>
      </c>
      <c r="B9" t="s">
        <v>307</v>
      </c>
      <c r="H9" s="35"/>
      <c r="I9" s="35"/>
      <c r="K9" s="35"/>
    </row>
    <row r="10" spans="1:16" ht="16.5" thickBot="1" x14ac:dyDescent="0.3">
      <c r="A10" s="15" t="s">
        <v>308</v>
      </c>
      <c r="B10">
        <v>6</v>
      </c>
      <c r="E10" s="82" t="s">
        <v>360</v>
      </c>
      <c r="F10" s="83"/>
      <c r="H10" s="85" t="s">
        <v>299</v>
      </c>
    </row>
    <row r="11" spans="1:16" x14ac:dyDescent="0.25">
      <c r="E11" t="s">
        <v>61</v>
      </c>
      <c r="H11" s="85" t="s">
        <v>300</v>
      </c>
    </row>
    <row r="12" spans="1:16" ht="16.5" thickBot="1" x14ac:dyDescent="0.3">
      <c r="A12" s="81" t="s">
        <v>339</v>
      </c>
      <c r="E12" t="s">
        <v>361</v>
      </c>
      <c r="H12" s="85" t="s">
        <v>302</v>
      </c>
      <c r="M12" s="24"/>
      <c r="N12" s="24"/>
      <c r="O12" s="24"/>
      <c r="P12" s="24"/>
    </row>
    <row r="13" spans="1:16" x14ac:dyDescent="0.25">
      <c r="A13" t="s">
        <v>388</v>
      </c>
      <c r="E13" t="s">
        <v>362</v>
      </c>
      <c r="H13" s="85" t="s">
        <v>303</v>
      </c>
    </row>
    <row r="14" spans="1:16" x14ac:dyDescent="0.25">
      <c r="A14" t="s">
        <v>415</v>
      </c>
      <c r="E14" t="s">
        <v>363</v>
      </c>
      <c r="H14" s="85" t="s">
        <v>305</v>
      </c>
    </row>
    <row r="15" spans="1:16" x14ac:dyDescent="0.25">
      <c r="E15" s="15" t="s">
        <v>364</v>
      </c>
      <c r="F15" s="15"/>
    </row>
    <row r="17" spans="5:9" ht="16.5" thickBot="1" x14ac:dyDescent="0.3">
      <c r="E17" s="82" t="s">
        <v>365</v>
      </c>
      <c r="F17" s="83"/>
    </row>
    <row r="18" spans="5:9" x14ac:dyDescent="0.25">
      <c r="E18" t="s">
        <v>366</v>
      </c>
    </row>
    <row r="19" spans="5:9" x14ac:dyDescent="0.25">
      <c r="E19" t="s">
        <v>67</v>
      </c>
      <c r="G19" s="15"/>
    </row>
    <row r="21" spans="5:9" ht="16.5" thickBot="1" x14ac:dyDescent="0.3">
      <c r="E21" s="86" t="s">
        <v>389</v>
      </c>
      <c r="F21" s="83"/>
    </row>
    <row r="22" spans="5:9" x14ac:dyDescent="0.25">
      <c r="E22" s="83" t="s">
        <v>390</v>
      </c>
      <c r="F22" s="83" t="s">
        <v>289</v>
      </c>
    </row>
    <row r="23" spans="5:9" x14ac:dyDescent="0.25">
      <c r="E23" t="s">
        <v>373</v>
      </c>
      <c r="F23" t="s">
        <v>391</v>
      </c>
    </row>
    <row r="24" spans="5:9" x14ac:dyDescent="0.25">
      <c r="E24" t="s">
        <v>376</v>
      </c>
      <c r="F24" t="s">
        <v>392</v>
      </c>
      <c r="H24" s="15"/>
    </row>
    <row r="25" spans="5:9" x14ac:dyDescent="0.25">
      <c r="E25" t="s">
        <v>374</v>
      </c>
      <c r="F25" t="s">
        <v>393</v>
      </c>
      <c r="I25" s="15"/>
    </row>
    <row r="26" spans="5:9" x14ac:dyDescent="0.25">
      <c r="E26" t="s">
        <v>375</v>
      </c>
      <c r="F26" t="s">
        <v>394</v>
      </c>
    </row>
    <row r="27" spans="5:9" x14ac:dyDescent="0.25">
      <c r="E27" t="s">
        <v>383</v>
      </c>
      <c r="F27" t="s">
        <v>395</v>
      </c>
    </row>
    <row r="28" spans="5:9" x14ac:dyDescent="0.25">
      <c r="E28" t="s">
        <v>382</v>
      </c>
      <c r="F28" t="s">
        <v>396</v>
      </c>
    </row>
    <row r="29" spans="5:9" x14ac:dyDescent="0.25">
      <c r="E29" t="s">
        <v>386</v>
      </c>
      <c r="F29" t="s">
        <v>397</v>
      </c>
    </row>
    <row r="32" spans="5:9" ht="16.5" thickBot="1" x14ac:dyDescent="0.3">
      <c r="E32" s="82" t="s">
        <v>407</v>
      </c>
      <c r="F32" s="83"/>
    </row>
    <row r="33" spans="5:5" x14ac:dyDescent="0.25">
      <c r="E33" t="s">
        <v>412</v>
      </c>
    </row>
    <row r="34" spans="5:5" x14ac:dyDescent="0.25">
      <c r="E34" t="s">
        <v>411</v>
      </c>
    </row>
  </sheetData>
  <sheetProtection sheet="1" objects="1" scenarios="1" selectLockedCells="1"/>
  <dataValidations count="1">
    <dataValidation type="list" allowBlank="1" showInputMessage="1" showErrorMessage="1" sqref="B6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E16" sqref="E16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345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352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346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347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280</v>
      </c>
      <c r="B6" s="38" t="s">
        <v>348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281</v>
      </c>
      <c r="B7" s="38" t="s">
        <v>282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283</v>
      </c>
      <c r="B8" s="38" t="s">
        <v>349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284</v>
      </c>
      <c r="B9" s="38" t="s">
        <v>356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285</v>
      </c>
      <c r="B10" s="38" t="s">
        <v>355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351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353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359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358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357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350</v>
      </c>
    </row>
    <row r="20" spans="1:9" ht="31.5" x14ac:dyDescent="0.5">
      <c r="A20" s="37" t="s">
        <v>354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309</v>
      </c>
      <c r="B1" s="15" t="s">
        <v>310</v>
      </c>
      <c r="C1" s="15" t="s">
        <v>311</v>
      </c>
      <c r="D1" s="15" t="s">
        <v>312</v>
      </c>
      <c r="E1" s="15" t="s">
        <v>313</v>
      </c>
      <c r="F1" s="15" t="s">
        <v>314</v>
      </c>
      <c r="G1" s="15" t="s">
        <v>315</v>
      </c>
      <c r="H1" s="15" t="s">
        <v>316</v>
      </c>
      <c r="I1" s="15" t="s">
        <v>317</v>
      </c>
      <c r="J1" s="15" t="s">
        <v>318</v>
      </c>
      <c r="K1" s="15" t="s">
        <v>319</v>
      </c>
      <c r="L1" s="15" t="s">
        <v>320</v>
      </c>
      <c r="M1" s="15" t="s">
        <v>321</v>
      </c>
      <c r="N1" s="15" t="s">
        <v>414</v>
      </c>
      <c r="O1" s="15" t="s">
        <v>322</v>
      </c>
      <c r="P1" s="15" t="s">
        <v>323</v>
      </c>
      <c r="Q1" s="15" t="s">
        <v>324</v>
      </c>
      <c r="R1" s="15" t="s">
        <v>325</v>
      </c>
      <c r="S1" s="15" t="s">
        <v>326</v>
      </c>
      <c r="T1" s="15" t="s">
        <v>327</v>
      </c>
      <c r="U1" s="15" t="s">
        <v>328</v>
      </c>
      <c r="V1" s="15" t="s">
        <v>329</v>
      </c>
      <c r="W1" s="15" t="s">
        <v>330</v>
      </c>
      <c r="X1" s="15" t="s">
        <v>331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6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332</v>
      </c>
      <c r="B1" t="s">
        <v>333</v>
      </c>
      <c r="C1" t="s">
        <v>309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IF(LEN(Library!Y3)=0,"",Library!Y3)</f>
        <v/>
      </c>
      <c r="G2" t="str">
        <f>IF(LEN(Library!F3)=0,"",CONCATENATE("barcode",Library!K3))</f>
        <v/>
      </c>
      <c r="H2" t="str">
        <f>IF(LEN(Library!V3)=0,"",IF(Library!W3&gt;0,Library!W3,Library!V3))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IF(LEN(Library!Y4)=0,"",Library!Y4)</f>
        <v/>
      </c>
      <c r="G3" t="str">
        <f>IF(LEN(Library!F4)=0,"",CONCATENATE("barcode",Library!K4))</f>
        <v/>
      </c>
      <c r="H3" t="str">
        <f>IF(LEN(Library!V4)=0,"",IF(Library!W4&gt;0,Library!W4,Library!V4))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IF(LEN(Library!Y5)=0,"",Library!Y5)</f>
        <v/>
      </c>
      <c r="G4" t="str">
        <f>IF(LEN(Library!F5)=0,"",CONCATENATE("barcode",Library!K5))</f>
        <v/>
      </c>
      <c r="H4" t="str">
        <f>IF(LEN(Library!V5)=0,"",IF(Library!W5&gt;0,Library!W5,Library!V5))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IF(LEN(Library!Y6)=0,"",Library!Y6)</f>
        <v/>
      </c>
      <c r="G5" t="str">
        <f>IF(LEN(Library!F6)=0,"",CONCATENATE("barcode",Library!K6))</f>
        <v/>
      </c>
      <c r="H5" t="str">
        <f>IF(LEN(Library!V6)=0,"",IF(Library!W6&gt;0,Library!W6,Library!V6))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IF(LEN(Library!Y7)=0,"",Library!Y7)</f>
        <v/>
      </c>
      <c r="G6" t="str">
        <f>IF(LEN(Library!F7)=0,"",CONCATENATE("barcode",Library!K7))</f>
        <v/>
      </c>
      <c r="H6" t="str">
        <f>IF(LEN(Library!V7)=0,"",IF(Library!W7&gt;0,Library!W7,Library!V7))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IF(LEN(Library!Y8)=0,"",Library!Y8)</f>
        <v/>
      </c>
      <c r="G7" t="str">
        <f>IF(LEN(Library!F8)=0,"",CONCATENATE("barcode",Library!K8))</f>
        <v/>
      </c>
      <c r="H7" t="str">
        <f>IF(LEN(Library!V8)=0,"",IF(Library!W8&gt;0,Library!W8,Library!V8))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IF(LEN(Library!Y9)=0,"",Library!Y9)</f>
        <v/>
      </c>
      <c r="G8" t="str">
        <f>IF(LEN(Library!F9)=0,"",CONCATENATE("barcode",Library!K9))</f>
        <v/>
      </c>
      <c r="H8" t="str">
        <f>IF(LEN(Library!V9)=0,"",IF(Library!W9&gt;0,Library!W9,Library!V9))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IF(LEN(Library!Y10)=0,"",Library!Y10)</f>
        <v/>
      </c>
      <c r="G9" t="str">
        <f>IF(LEN(Library!F10)=0,"",CONCATENATE("barcode",Library!K10))</f>
        <v/>
      </c>
      <c r="H9" t="str">
        <f>IF(LEN(Library!V10)=0,"",IF(Library!W10&gt;0,Library!W10,Library!V10))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IF(LEN(Library!Y11)=0,"",Library!Y11)</f>
        <v/>
      </c>
      <c r="G10" t="str">
        <f>IF(LEN(Library!F11)=0,"",CONCATENATE("barcode",Library!K11))</f>
        <v/>
      </c>
      <c r="H10" t="str">
        <f>IF(LEN(Library!V11)=0,"",IF(Library!W11&gt;0,Library!W11,Library!V11))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IF(LEN(Library!Y12)=0,"",Library!Y12)</f>
        <v/>
      </c>
      <c r="G11" t="str">
        <f>IF(LEN(Library!F12)=0,"",CONCATENATE("barcode",Library!K12))</f>
        <v/>
      </c>
      <c r="H11" t="str">
        <f>IF(LEN(Library!V12)=0,"",IF(Library!W12&gt;0,Library!W12,Library!V12))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IF(LEN(Library!Y13)=0,"",Library!Y13)</f>
        <v/>
      </c>
      <c r="G12" t="str">
        <f>IF(LEN(Library!F13)=0,"",CONCATENATE("barcode",Library!K13))</f>
        <v/>
      </c>
      <c r="H12" t="str">
        <f>IF(LEN(Library!V13)=0,"",IF(Library!W13&gt;0,Library!W13,Library!V13))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IF(LEN(Library!Y14)=0,"",Library!Y14)</f>
        <v/>
      </c>
      <c r="G13" t="str">
        <f>IF(LEN(Library!F14)=0,"",CONCATENATE("barcode",Library!K14))</f>
        <v/>
      </c>
      <c r="H13" t="str">
        <f>IF(LEN(Library!V14)=0,"",IF(Library!W14&gt;0,Library!W14,Library!V14))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IF(LEN(Library!Y15)=0,"",Library!Y15)</f>
        <v/>
      </c>
      <c r="G14" t="str">
        <f>IF(LEN(Library!F15)=0,"",CONCATENATE("barcode",Library!K15))</f>
        <v/>
      </c>
      <c r="H14" t="str">
        <f>IF(LEN(Library!V15)=0,"",IF(Library!W15&gt;0,Library!W15,Library!V15))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IF(LEN(Library!Y16)=0,"",Library!Y16)</f>
        <v/>
      </c>
      <c r="G15" t="str">
        <f>IF(LEN(Library!F16)=0,"",CONCATENATE("barcode",Library!K16))</f>
        <v/>
      </c>
      <c r="H15" t="str">
        <f>IF(LEN(Library!V16)=0,"",IF(Library!W16&gt;0,Library!W16,Library!V16))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IF(LEN(Library!Y17)=0,"",Library!Y17)</f>
        <v/>
      </c>
      <c r="G16" t="str">
        <f>IF(LEN(Library!F17)=0,"",CONCATENATE("barcode",Library!K17))</f>
        <v/>
      </c>
      <c r="H16" t="str">
        <f>IF(LEN(Library!V17)=0,"",IF(Library!W17&gt;0,Library!W17,Library!V17))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IF(LEN(Library!Y18)=0,"",Library!Y18)</f>
        <v/>
      </c>
      <c r="G17" t="str">
        <f>IF(LEN(Library!F18)=0,"",CONCATENATE("barcode",Library!K18))</f>
        <v/>
      </c>
      <c r="H17" t="str">
        <f>IF(LEN(Library!V18)=0,"",IF(Library!W18&gt;0,Library!W18,Library!V18))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IF(LEN(Library!Y19)=0,"",Library!Y19)</f>
        <v/>
      </c>
      <c r="G18" t="str">
        <f>IF(LEN(Library!F19)=0,"",CONCATENATE("barcode",Library!K19))</f>
        <v/>
      </c>
      <c r="H18" t="str">
        <f>IF(LEN(Library!V19)=0,"",IF(Library!W19&gt;0,Library!W19,Library!V19))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IF(LEN(Library!Y20)=0,"",Library!Y20)</f>
        <v/>
      </c>
      <c r="G19" t="str">
        <f>IF(LEN(Library!F20)=0,"",CONCATENATE("barcode",Library!K20))</f>
        <v/>
      </c>
      <c r="H19" t="str">
        <f>IF(LEN(Library!V20)=0,"",IF(Library!W20&gt;0,Library!W20,Library!V20))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IF(LEN(Library!Y21)=0,"",Library!Y21)</f>
        <v/>
      </c>
      <c r="G20" t="str">
        <f>IF(LEN(Library!F21)=0,"",CONCATENATE("barcode",Library!K21))</f>
        <v/>
      </c>
      <c r="H20" t="str">
        <f>IF(LEN(Library!V21)=0,"",IF(Library!W21&gt;0,Library!W21,Library!V21))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IF(LEN(Library!Y22)=0,"",Library!Y22)</f>
        <v/>
      </c>
      <c r="G21" t="str">
        <f>IF(LEN(Library!F22)=0,"",CONCATENATE("barcode",Library!K22))</f>
        <v/>
      </c>
      <c r="H21" t="str">
        <f>IF(LEN(Library!V22)=0,"",IF(Library!W22&gt;0,Library!W22,Library!V22))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IF(LEN(Library!Y23)=0,"",Library!Y23)</f>
        <v/>
      </c>
      <c r="G22" t="str">
        <f>IF(LEN(Library!F23)=0,"",CONCATENATE("barcode",Library!K23))</f>
        <v/>
      </c>
      <c r="H22" t="str">
        <f>IF(LEN(Library!V23)=0,"",IF(Library!W23&gt;0,Library!W23,Library!V23))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IF(LEN(Library!Y24)=0,"",Library!Y24)</f>
        <v/>
      </c>
      <c r="G23" t="str">
        <f>IF(LEN(Library!F24)=0,"",CONCATENATE("barcode",Library!K24))</f>
        <v/>
      </c>
      <c r="H23" t="str">
        <f>IF(LEN(Library!V24)=0,"",IF(Library!W24&gt;0,Library!W24,Library!V24))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IF(LEN(Library!Y25)=0,"",Library!Y25)</f>
        <v/>
      </c>
      <c r="G24" t="str">
        <f>IF(LEN(Library!F25)=0,"",CONCATENATE("barcode",Library!K25))</f>
        <v/>
      </c>
      <c r="H24" t="str">
        <f>IF(LEN(Library!V25)=0,"",IF(Library!W25&gt;0,Library!W25,Library!V25))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IF(LEN(Library!Y26)=0,"",Library!Y26)</f>
        <v/>
      </c>
      <c r="G25" t="str">
        <f>IF(LEN(Library!F26)=0,"",CONCATENATE("barcode",Library!K26))</f>
        <v/>
      </c>
      <c r="H25" t="str">
        <f>IF(LEN(Library!V26)=0,"",IF(Library!W26&gt;0,Library!W26,Library!V26))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IF(LEN(Library!Y27)=0,"",Library!Y27)</f>
        <v/>
      </c>
      <c r="G26" t="str">
        <f>IF(LEN(Library!F27)=0,"",CONCATENATE("barcode",Library!K27))</f>
        <v/>
      </c>
      <c r="H26" t="str">
        <f>IF(LEN(Library!V27)=0,"",IF(Library!W27&gt;0,Library!W27,Library!V27))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IF(LEN(Library!Y28)=0,"",Library!Y28)</f>
        <v/>
      </c>
      <c r="G27" t="str">
        <f>IF(LEN(Library!F28)=0,"",CONCATENATE("barcode",Library!K28))</f>
        <v/>
      </c>
      <c r="H27" t="str">
        <f>IF(LEN(Library!V28)=0,"",IF(Library!W28&gt;0,Library!W28,Library!V28))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IF(LEN(Library!Y29)=0,"",Library!Y29)</f>
        <v/>
      </c>
      <c r="G28" t="str">
        <f>IF(LEN(Library!F29)=0,"",CONCATENATE("barcode",Library!K29))</f>
        <v/>
      </c>
      <c r="H28" t="str">
        <f>IF(LEN(Library!V29)=0,"",IF(Library!W29&gt;0,Library!W29,Library!V29))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G29" t="str">
        <f>IF(LEN(Library!F30)=0,"",CONCATENATE("barcode",Library!K30))</f>
        <v/>
      </c>
      <c r="H29" t="str">
        <f>IF(LEN(Library!V30)=0,"",IF(Library!W30&gt;0,Library!W30,Library!V30))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IF(LEN(Library!Y31)=0,"",Library!Y31)</f>
        <v/>
      </c>
      <c r="G30" t="str">
        <f>IF(LEN(Library!F31)=0,"",CONCATENATE("barcode",Library!K31))</f>
        <v/>
      </c>
      <c r="H30" t="str">
        <f>IF(LEN(Library!V31)=0,"",IF(Library!W31&gt;0,Library!W31,Library!V31))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IF(LEN(Library!Y32)=0,"",Library!Y32)</f>
        <v/>
      </c>
      <c r="G31" t="str">
        <f>IF(LEN(Library!F32)=0,"",CONCATENATE("barcode",Library!K32))</f>
        <v/>
      </c>
      <c r="H31" t="str">
        <f>IF(LEN(Library!V32)=0,"",IF(Library!W32&gt;0,Library!W32,Library!V32))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IF(LEN(Library!Y33)=0,"",Library!Y33)</f>
        <v/>
      </c>
      <c r="G32" t="str">
        <f>IF(LEN(Library!F33)=0,"",CONCATENATE("barcode",Library!K33))</f>
        <v/>
      </c>
      <c r="H32" t="str">
        <f>IF(LEN(Library!V33)=0,"",IF(Library!W33&gt;0,Library!W33,Library!V33))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IF(LEN(Library!Y34)=0,"",Library!Y34)</f>
        <v/>
      </c>
      <c r="G33" t="str">
        <f>IF(LEN(Library!F34)=0,"",CONCATENATE("barcode",Library!K34))</f>
        <v/>
      </c>
      <c r="H33" t="str">
        <f>IF(LEN(Library!V34)=0,"",IF(Library!W34&gt;0,Library!W34,Library!V34))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IF(LEN(Library!Y35)=0,"",Library!Y35)</f>
        <v/>
      </c>
      <c r="G34" t="str">
        <f>IF(LEN(Library!F35)=0,"",CONCATENATE("barcode",Library!K35))</f>
        <v/>
      </c>
      <c r="H34" t="str">
        <f>IF(LEN(Library!V35)=0,"",IF(Library!W35&gt;0,Library!W35,Library!V35))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IF(LEN(Library!Y36)=0,"",Library!Y36)</f>
        <v/>
      </c>
      <c r="G35" t="str">
        <f>IF(LEN(Library!F36)=0,"",CONCATENATE("barcode",Library!K36))</f>
        <v/>
      </c>
      <c r="H35" t="str">
        <f>IF(LEN(Library!V36)=0,"",IF(Library!W36&gt;0,Library!W36,Library!V36))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IF(LEN(Library!Y37)=0,"",Library!Y37)</f>
        <v/>
      </c>
      <c r="G36" t="str">
        <f>IF(LEN(Library!F37)=0,"",CONCATENATE("barcode",Library!K37))</f>
        <v/>
      </c>
      <c r="H36" t="str">
        <f>IF(LEN(Library!V37)=0,"",IF(Library!W37&gt;0,Library!W37,Library!V37))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IF(LEN(Library!Y38)=0,"",Library!Y38)</f>
        <v/>
      </c>
      <c r="G37" t="str">
        <f>IF(LEN(Library!F38)=0,"",CONCATENATE("barcode",Library!K38))</f>
        <v/>
      </c>
      <c r="H37" t="str">
        <f>IF(LEN(Library!V38)=0,"",IF(Library!W38&gt;0,Library!W38,Library!V38))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IF(LEN(Library!Y39)=0,"",Library!Y39)</f>
        <v/>
      </c>
      <c r="G38" t="str">
        <f>IF(LEN(Library!F39)=0,"",CONCATENATE("barcode",Library!K39))</f>
        <v/>
      </c>
      <c r="H38" t="str">
        <f>IF(LEN(Library!V39)=0,"",IF(Library!W39&gt;0,Library!W39,Library!V39))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IF(LEN(Library!Y40)=0,"",Library!Y40)</f>
        <v/>
      </c>
      <c r="G39" t="str">
        <f>IF(LEN(Library!F40)=0,"",CONCATENATE("barcode",Library!K40))</f>
        <v/>
      </c>
      <c r="H39" t="str">
        <f>IF(LEN(Library!V40)=0,"",IF(Library!W40&gt;0,Library!W40,Library!V40))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IF(LEN(Library!Y41)=0,"",Library!Y41)</f>
        <v/>
      </c>
      <c r="G40" t="str">
        <f>IF(LEN(Library!F41)=0,"",CONCATENATE("barcode",Library!K41))</f>
        <v/>
      </c>
      <c r="H40" t="str">
        <f>IF(LEN(Library!V41)=0,"",IF(Library!W41&gt;0,Library!W41,Library!V41))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IF(LEN(Library!Y42)=0,"",Library!Y42)</f>
        <v/>
      </c>
      <c r="G41" t="str">
        <f>IF(LEN(Library!F42)=0,"",CONCATENATE("barcode",Library!K42))</f>
        <v/>
      </c>
      <c r="H41" t="str">
        <f>IF(LEN(Library!V42)=0,"",IF(Library!W42&gt;0,Library!W42,Library!V42))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IF(LEN(Library!Y43)=0,"",Library!Y43)</f>
        <v/>
      </c>
      <c r="G42" t="str">
        <f>IF(LEN(Library!F43)=0,"",CONCATENATE("barcode",Library!K43))</f>
        <v/>
      </c>
      <c r="H42" t="str">
        <f>IF(LEN(Library!V43)=0,"",IF(Library!W43&gt;0,Library!W43,Library!V43))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IF(LEN(Library!Y44)=0,"",Library!Y44)</f>
        <v/>
      </c>
      <c r="G43" t="str">
        <f>IF(LEN(Library!F44)=0,"",CONCATENATE("barcode",Library!K44))</f>
        <v/>
      </c>
      <c r="H43" t="str">
        <f>IF(LEN(Library!V44)=0,"",IF(Library!W44&gt;0,Library!W44,Library!V44))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IF(LEN(Library!Y45)=0,"",Library!Y45)</f>
        <v/>
      </c>
      <c r="G44" t="str">
        <f>IF(LEN(Library!F45)=0,"",CONCATENATE("barcode",Library!K45))</f>
        <v/>
      </c>
      <c r="H44" t="str">
        <f>IF(LEN(Library!V45)=0,"",IF(Library!W45&gt;0,Library!W45,Library!V45))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IF(LEN(Library!Y46)=0,"",Library!Y46)</f>
        <v/>
      </c>
      <c r="G45" t="str">
        <f>IF(LEN(Library!F46)=0,"",CONCATENATE("barcode",Library!K46))</f>
        <v/>
      </c>
      <c r="H45" t="str">
        <f>IF(LEN(Library!V46)=0,"",IF(Library!W46&gt;0,Library!W46,Library!V46))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IF(LEN(Library!Y47)=0,"",Library!Y47)</f>
        <v/>
      </c>
      <c r="G46" t="str">
        <f>IF(LEN(Library!F47)=0,"",CONCATENATE("barcode",Library!K47))</f>
        <v/>
      </c>
      <c r="H46" t="str">
        <f>IF(LEN(Library!V47)=0,"",IF(Library!W47&gt;0,Library!W47,Library!V47))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IF(LEN(Library!Y48)=0,"",Library!Y48)</f>
        <v/>
      </c>
      <c r="G47" t="str">
        <f>IF(LEN(Library!F48)=0,"",CONCATENATE("barcode",Library!K48))</f>
        <v/>
      </c>
      <c r="H47" t="str">
        <f>IF(LEN(Library!V48)=0,"",IF(Library!W48&gt;0,Library!W48,Library!V48))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IF(LEN(Library!Y49)=0,"",Library!Y49)</f>
        <v/>
      </c>
      <c r="G48" t="str">
        <f>IF(LEN(Library!F49)=0,"",CONCATENATE("barcode",Library!K49))</f>
        <v/>
      </c>
      <c r="H48" t="str">
        <f>IF(LEN(Library!V49)=0,"",IF(Library!W49&gt;0,Library!W49,Library!V49))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IF(LEN(Library!Y50)=0,"",Library!Y50)</f>
        <v/>
      </c>
      <c r="G49" t="str">
        <f>IF(LEN(Library!F50)=0,"",CONCATENATE("barcode",Library!K50))</f>
        <v/>
      </c>
      <c r="H49" t="str">
        <f>IF(LEN(Library!V50)=0,"",IF(Library!W50&gt;0,Library!W50,Library!V50))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IF(LEN(Library!Y51)=0,"",Library!Y51)</f>
        <v/>
      </c>
      <c r="G50" t="str">
        <f>IF(LEN(Library!F51)=0,"",CONCATENATE("barcode",Library!K51))</f>
        <v/>
      </c>
      <c r="H50" t="str">
        <f>IF(LEN(Library!V51)=0,"",IF(Library!W51&gt;0,Library!W51,Library!V51))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IF(LEN(Library!Y52)=0,"",Library!Y52)</f>
        <v/>
      </c>
      <c r="G51" t="str">
        <f>IF(LEN(Library!F52)=0,"",CONCATENATE("barcode",Library!K52))</f>
        <v/>
      </c>
      <c r="H51" t="str">
        <f>IF(LEN(Library!V52)=0,"",IF(Library!W52&gt;0,Library!W52,Library!V52))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IF(LEN(Library!Y53)=0,"",Library!Y53)</f>
        <v/>
      </c>
      <c r="G52" t="str">
        <f>IF(LEN(Library!F53)=0,"",CONCATENATE("barcode",Library!K53))</f>
        <v/>
      </c>
      <c r="H52" t="str">
        <f>IF(LEN(Library!V53)=0,"",IF(Library!W53&gt;0,Library!W53,Library!V53))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IF(LEN(Library!Y54)=0,"",Library!Y54)</f>
        <v/>
      </c>
      <c r="G53" t="str">
        <f>IF(LEN(Library!F54)=0,"",CONCATENATE("barcode",Library!K54))</f>
        <v/>
      </c>
      <c r="H53" t="str">
        <f>IF(LEN(Library!V54)=0,"",IF(Library!W54&gt;0,Library!W54,Library!V54))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IF(LEN(Library!Y55)=0,"",Library!Y55)</f>
        <v/>
      </c>
      <c r="G54" t="str">
        <f>IF(LEN(Library!F55)=0,"",CONCATENATE("barcode",Library!K55))</f>
        <v/>
      </c>
      <c r="H54" t="str">
        <f>IF(LEN(Library!V55)=0,"",IF(Library!W55&gt;0,Library!W55,Library!V55))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IF(LEN(Library!Y56)=0,"",Library!Y56)</f>
        <v/>
      </c>
      <c r="G55" t="str">
        <f>IF(LEN(Library!F56)=0,"",CONCATENATE("barcode",Library!K56))</f>
        <v/>
      </c>
      <c r="H55" t="str">
        <f>IF(LEN(Library!V56)=0,"",IF(Library!W56&gt;0,Library!W56,Library!V56))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IF(LEN(Library!Y57)=0,"",Library!Y57)</f>
        <v/>
      </c>
      <c r="G56" t="str">
        <f>IF(LEN(Library!F57)=0,"",CONCATENATE("barcode",Library!K57))</f>
        <v/>
      </c>
      <c r="H56" t="str">
        <f>IF(LEN(Library!V57)=0,"",IF(Library!W57&gt;0,Library!W57,Library!V57))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IF(LEN(Library!Y58)=0,"",Library!Y58)</f>
        <v/>
      </c>
      <c r="G57" t="str">
        <f>IF(LEN(Library!F58)=0,"",CONCATENATE("barcode",Library!K58))</f>
        <v/>
      </c>
      <c r="H57" t="str">
        <f>IF(LEN(Library!V58)=0,"",IF(Library!W58&gt;0,Library!W58,Library!V58))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IF(LEN(Library!Y59)=0,"",Library!Y59)</f>
        <v/>
      </c>
      <c r="G58" t="str">
        <f>IF(LEN(Library!F59)=0,"",CONCATENATE("barcode",Library!K59))</f>
        <v/>
      </c>
      <c r="H58" t="str">
        <f>IF(LEN(Library!V59)=0,"",IF(Library!W59&gt;0,Library!W59,Library!V59))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IF(LEN(Library!Y60)=0,"",Library!Y60)</f>
        <v/>
      </c>
      <c r="G59" t="str">
        <f>IF(LEN(Library!F60)=0,"",CONCATENATE("barcode",Library!K60))</f>
        <v/>
      </c>
      <c r="H59" t="str">
        <f>IF(LEN(Library!V60)=0,"",IF(Library!W60&gt;0,Library!W60,Library!V60))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IF(LEN(Library!Y61)=0,"",Library!Y61)</f>
        <v/>
      </c>
      <c r="G60" t="str">
        <f>IF(LEN(Library!F61)=0,"",CONCATENATE("barcode",Library!K61))</f>
        <v/>
      </c>
      <c r="H60" t="str">
        <f>IF(LEN(Library!V61)=0,"",IF(Library!W61&gt;0,Library!W61,Library!V61))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IF(LEN(Library!Y62)=0,"",Library!Y62)</f>
        <v/>
      </c>
      <c r="G61" t="str">
        <f>IF(LEN(Library!F62)=0,"",CONCATENATE("barcode",Library!K62))</f>
        <v/>
      </c>
      <c r="H61" t="str">
        <f>IF(LEN(Library!V62)=0,"",IF(Library!W62&gt;0,Library!W62,Library!V62))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IF(LEN(Library!Y63)=0,"",Library!Y63)</f>
        <v/>
      </c>
      <c r="G62" t="str">
        <f>IF(LEN(Library!F63)=0,"",CONCATENATE("barcode",Library!K63))</f>
        <v/>
      </c>
      <c r="H62" t="str">
        <f>IF(LEN(Library!V63)=0,"",IF(Library!W63&gt;0,Library!W63,Library!V63))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IF(LEN(Library!Y64)=0,"",Library!Y64)</f>
        <v/>
      </c>
      <c r="G63" t="str">
        <f>IF(LEN(Library!F64)=0,"",CONCATENATE("barcode",Library!K64))</f>
        <v/>
      </c>
      <c r="H63" t="str">
        <f>IF(LEN(Library!V64)=0,"",IF(Library!W64&gt;0,Library!W64,Library!V64))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IF(LEN(Library!Y65)=0,"",Library!Y65)</f>
        <v/>
      </c>
      <c r="G64" t="str">
        <f>IF(LEN(Library!F65)=0,"",CONCATENATE("barcode",Library!K65))</f>
        <v/>
      </c>
      <c r="H64" t="str">
        <f>IF(LEN(Library!V65)=0,"",IF(Library!W65&gt;0,Library!W65,Library!V65))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IF(LEN(Library!Y66)=0,"",Library!Y66)</f>
        <v/>
      </c>
      <c r="G65" t="str">
        <f>IF(LEN(Library!F66)=0,"",CONCATENATE("barcode",Library!K66))</f>
        <v/>
      </c>
      <c r="H65" t="str">
        <f>IF(LEN(Library!V66)=0,"",IF(Library!W66&gt;0,Library!W66,Library!V66))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IF(LEN(Library!Y67)=0,"",Library!Y67)</f>
        <v/>
      </c>
      <c r="G66" t="str">
        <f>IF(LEN(Library!F67)=0,"",CONCATENATE("barcode",Library!K67))</f>
        <v/>
      </c>
      <c r="H66" t="str">
        <f>IF(LEN(Library!V67)=0,"",IF(Library!W67&gt;0,Library!W67,Library!V67))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IF(LEN(Library!Y68)=0,"",Library!Y68)</f>
        <v/>
      </c>
      <c r="G67" t="str">
        <f>IF(LEN(Library!F68)=0,"",CONCATENATE("barcode",Library!K68))</f>
        <v/>
      </c>
      <c r="H67" t="str">
        <f>IF(LEN(Library!V68)=0,"",IF(Library!W68&gt;0,Library!W68,Library!V68))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IF(LEN(Library!Y69)=0,"",Library!Y69)</f>
        <v/>
      </c>
      <c r="G68" t="str">
        <f>IF(LEN(Library!F69)=0,"",CONCATENATE("barcode",Library!K69))</f>
        <v/>
      </c>
      <c r="H68" t="str">
        <f>IF(LEN(Library!V69)=0,"",IF(Library!W69&gt;0,Library!W69,Library!V69))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IF(LEN(Library!Y70)=0,"",Library!Y70)</f>
        <v/>
      </c>
      <c r="G69" t="str">
        <f>IF(LEN(Library!F70)=0,"",CONCATENATE("barcode",Library!K70))</f>
        <v/>
      </c>
      <c r="H69" t="str">
        <f>IF(LEN(Library!V70)=0,"",IF(Library!W70&gt;0,Library!W70,Library!V70))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IF(LEN(Library!Y71)=0,"",Library!Y71)</f>
        <v/>
      </c>
      <c r="G70" t="str">
        <f>IF(LEN(Library!F71)=0,"",CONCATENATE("barcode",Library!K71))</f>
        <v/>
      </c>
      <c r="H70" t="str">
        <f>IF(LEN(Library!V71)=0,"",IF(Library!W71&gt;0,Library!W71,Library!V71))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IF(LEN(Library!Y72)=0,"",Library!Y72)</f>
        <v/>
      </c>
      <c r="G71" t="str">
        <f>IF(LEN(Library!F72)=0,"",CONCATENATE("barcode",Library!K72))</f>
        <v/>
      </c>
      <c r="H71" t="str">
        <f>IF(LEN(Library!V72)=0,"",IF(Library!W72&gt;0,Library!W72,Library!V72))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IF(LEN(Library!Y73)=0,"",Library!Y73)</f>
        <v/>
      </c>
      <c r="G72" t="str">
        <f>IF(LEN(Library!F73)=0,"",CONCATENATE("barcode",Library!K73))</f>
        <v/>
      </c>
      <c r="H72" t="str">
        <f>IF(LEN(Library!V73)=0,"",IF(Library!W73&gt;0,Library!W73,Library!V73))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IF(LEN(Library!Y74)=0,"",Library!Y74)</f>
        <v/>
      </c>
      <c r="G73" t="str">
        <f>IF(LEN(Library!F74)=0,"",CONCATENATE("barcode",Library!K74))</f>
        <v/>
      </c>
      <c r="H73" t="str">
        <f>IF(LEN(Library!V74)=0,"",IF(Library!W74&gt;0,Library!W74,Library!V74))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IF(LEN(Library!Y75)=0,"",Library!Y75)</f>
        <v/>
      </c>
      <c r="G74" t="str">
        <f>IF(LEN(Library!F75)=0,"",CONCATENATE("barcode",Library!K75))</f>
        <v/>
      </c>
      <c r="H74" t="str">
        <f>IF(LEN(Library!V75)=0,"",IF(Library!W75&gt;0,Library!W75,Library!V75))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IF(LEN(Library!Y76)=0,"",Library!Y76)</f>
        <v/>
      </c>
      <c r="G75" t="str">
        <f>IF(LEN(Library!F76)=0,"",CONCATENATE("barcode",Library!K76))</f>
        <v/>
      </c>
      <c r="H75" t="str">
        <f>IF(LEN(Library!V76)=0,"",IF(Library!W76&gt;0,Library!W76,Library!V76))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IF(LEN(Library!Y77)=0,"",Library!Y77)</f>
        <v/>
      </c>
      <c r="G76" t="str">
        <f>IF(LEN(Library!F77)=0,"",CONCATENATE("barcode",Library!K77))</f>
        <v/>
      </c>
      <c r="H76" t="str">
        <f>IF(LEN(Library!V77)=0,"",IF(Library!W77&gt;0,Library!W77,Library!V77))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IF(LEN(Library!Y78)=0,"",Library!Y78)</f>
        <v/>
      </c>
      <c r="G77" t="str">
        <f>IF(LEN(Library!F78)=0,"",CONCATENATE("barcode",Library!K78))</f>
        <v/>
      </c>
      <c r="H77" t="str">
        <f>IF(LEN(Library!V78)=0,"",IF(Library!W78&gt;0,Library!W78,Library!V78))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IF(LEN(Library!Y79)=0,"",Library!Y79)</f>
        <v/>
      </c>
      <c r="G78" t="str">
        <f>IF(LEN(Library!F79)=0,"",CONCATENATE("barcode",Library!K79))</f>
        <v/>
      </c>
      <c r="H78" t="str">
        <f>IF(LEN(Library!V79)=0,"",IF(Library!W79&gt;0,Library!W79,Library!V79))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IF(LEN(Library!Y80)=0,"",Library!Y80)</f>
        <v/>
      </c>
      <c r="G79" t="str">
        <f>IF(LEN(Library!F80)=0,"",CONCATENATE("barcode",Library!K80))</f>
        <v/>
      </c>
      <c r="H79" t="str">
        <f>IF(LEN(Library!V80)=0,"",IF(Library!W80&gt;0,Library!W80,Library!V80))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IF(LEN(Library!Y81)=0,"",Library!Y81)</f>
        <v/>
      </c>
      <c r="G80" t="str">
        <f>IF(LEN(Library!F81)=0,"",CONCATENATE("barcode",Library!K81))</f>
        <v/>
      </c>
      <c r="H80" t="str">
        <f>IF(LEN(Library!V81)=0,"",IF(Library!W81&gt;0,Library!W81,Library!V81))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IF(LEN(Library!Y82)=0,"",Library!Y82)</f>
        <v/>
      </c>
      <c r="G81" t="str">
        <f>IF(LEN(Library!F82)=0,"",CONCATENATE("barcode",Library!K82))</f>
        <v/>
      </c>
      <c r="H81" t="str">
        <f>IF(LEN(Library!V82)=0,"",IF(Library!W82&gt;0,Library!W82,Library!V82))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IF(LEN(Library!Y83)=0,"",Library!Y83)</f>
        <v/>
      </c>
      <c r="G82" t="str">
        <f>IF(LEN(Library!F83)=0,"",CONCATENATE("barcode",Library!K83))</f>
        <v/>
      </c>
      <c r="H82" t="str">
        <f>IF(LEN(Library!V83)=0,"",IF(Library!W83&gt;0,Library!W83,Library!V83))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IF(LEN(Library!Y84)=0,"",Library!Y84)</f>
        <v/>
      </c>
      <c r="G83" t="str">
        <f>IF(LEN(Library!F84)=0,"",CONCATENATE("barcode",Library!K84))</f>
        <v/>
      </c>
      <c r="H83" t="str">
        <f>IF(LEN(Library!V84)=0,"",IF(Library!W84&gt;0,Library!W84,Library!V84))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IF(LEN(Library!Y85)=0,"",Library!Y85)</f>
        <v/>
      </c>
      <c r="G84" t="str">
        <f>IF(LEN(Library!F85)=0,"",CONCATENATE("barcode",Library!K85))</f>
        <v/>
      </c>
      <c r="H84" t="str">
        <f>IF(LEN(Library!V85)=0,"",IF(Library!W85&gt;0,Library!W85,Library!V85))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IF(LEN(Library!Y86)=0,"",Library!Y86)</f>
        <v/>
      </c>
      <c r="G85" t="str">
        <f>IF(LEN(Library!F86)=0,"",CONCATENATE("barcode",Library!K86))</f>
        <v/>
      </c>
      <c r="H85" t="str">
        <f>IF(LEN(Library!V86)=0,"",IF(Library!W86&gt;0,Library!W86,Library!V86))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IF(LEN(Library!Y87)=0,"",Library!Y87)</f>
        <v/>
      </c>
      <c r="G86" t="str">
        <f>IF(LEN(Library!F87)=0,"",CONCATENATE("barcode",Library!K87))</f>
        <v/>
      </c>
      <c r="H86" t="str">
        <f>IF(LEN(Library!V87)=0,"",IF(Library!W87&gt;0,Library!W87,Library!V87))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IF(LEN(Library!Y88)=0,"",Library!Y88)</f>
        <v/>
      </c>
      <c r="G87" t="str">
        <f>IF(LEN(Library!F88)=0,"",CONCATENATE("barcode",Library!K88))</f>
        <v/>
      </c>
      <c r="H87" t="str">
        <f>IF(LEN(Library!V88)=0,"",IF(Library!W88&gt;0,Library!W88,Library!V88))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IF(LEN(Library!Y89)=0,"",Library!Y89)</f>
        <v/>
      </c>
      <c r="G88" t="str">
        <f>IF(LEN(Library!F89)=0,"",CONCATENATE("barcode",Library!K89))</f>
        <v/>
      </c>
      <c r="H88" t="str">
        <f>IF(LEN(Library!V89)=0,"",IF(Library!W89&gt;0,Library!W89,Library!V89))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IF(LEN(Library!Y90)=0,"",Library!Y90)</f>
        <v/>
      </c>
      <c r="G89" t="str">
        <f>IF(LEN(Library!F90)=0,"",CONCATENATE("barcode",Library!K90))</f>
        <v/>
      </c>
      <c r="H89" t="str">
        <f>IF(LEN(Library!V90)=0,"",IF(Library!W90&gt;0,Library!W90,Library!V90))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IF(LEN(Library!Y91)=0,"",Library!Y91)</f>
        <v/>
      </c>
      <c r="G90" t="str">
        <f>IF(LEN(Library!F91)=0,"",CONCATENATE("barcode",Library!K91))</f>
        <v/>
      </c>
      <c r="H90" t="str">
        <f>IF(LEN(Library!V91)=0,"",IF(Library!W91&gt;0,Library!W91,Library!V91))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IF(LEN(Library!Y92)=0,"",Library!Y92)</f>
        <v/>
      </c>
      <c r="G91" t="str">
        <f>IF(LEN(Library!F92)=0,"",CONCATENATE("barcode",Library!K92))</f>
        <v/>
      </c>
      <c r="H91" t="str">
        <f>IF(LEN(Library!V92)=0,"",IF(Library!W92&gt;0,Library!W92,Library!V92))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IF(LEN(Library!Y93)=0,"",Library!Y93)</f>
        <v/>
      </c>
      <c r="G92" t="str">
        <f>IF(LEN(Library!F93)=0,"",CONCATENATE("barcode",Library!K93))</f>
        <v/>
      </c>
      <c r="H92" t="str">
        <f>IF(LEN(Library!V93)=0,"",IF(Library!W93&gt;0,Library!W93,Library!V93))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IF(LEN(Library!Y94)=0,"",Library!Y94)</f>
        <v/>
      </c>
      <c r="G93" t="str">
        <f>IF(LEN(Library!F94)=0,"",CONCATENATE("barcode",Library!K94))</f>
        <v/>
      </c>
      <c r="H93" t="str">
        <f>IF(LEN(Library!V94)=0,"",IF(Library!W94&gt;0,Library!W94,Library!V94))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IF(LEN(Library!Y95)=0,"",Library!Y95)</f>
        <v/>
      </c>
      <c r="G94" t="str">
        <f>IF(LEN(Library!F95)=0,"",CONCATENATE("barcode",Library!K95))</f>
        <v/>
      </c>
      <c r="H94" t="str">
        <f>IF(LEN(Library!V95)=0,"",IF(Library!W95&gt;0,Library!W95,Library!V95))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IF(LEN(Library!Y96)=0,"",Library!Y96)</f>
        <v/>
      </c>
      <c r="G95" t="str">
        <f>IF(LEN(Library!F96)=0,"",CONCATENATE("barcode",Library!K96))</f>
        <v/>
      </c>
      <c r="H95" t="str">
        <f>IF(LEN(Library!V96)=0,"",IF(Library!W96&gt;0,Library!W96,Library!V96))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IF(LEN(Library!Y97)=0,"",Library!Y97)</f>
        <v/>
      </c>
      <c r="G96" t="str">
        <f>IF(LEN(Library!F97)=0,"",CONCATENATE("barcode",Library!K97))</f>
        <v/>
      </c>
      <c r="H96" t="str">
        <f>IF(LEN(Library!V97)=0,"",IF(Library!W97&gt;0,Library!W97,Library!V97))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IF(LEN(Library!Y98)=0,"",Library!Y98)</f>
        <v/>
      </c>
      <c r="G97" t="str">
        <f>IF(LEN(Library!F98)=0,"",CONCATENATE("barcode",Library!K98))</f>
        <v/>
      </c>
      <c r="H97" t="str">
        <f>IF(LEN(Library!V98)=0,"",IF(Library!W98&gt;0,Library!W98,Library!V98))</f>
        <v/>
      </c>
    </row>
  </sheetData>
  <sheetProtection algorithmName="SHA-512" hashValue="7TmDik/YyUPdGEiQYG5r0Hw7DbyzXcsvCrnzq/edgLxcqVXDUqJTtyKamkNw0mChaukAJP+gGnitozjXdm34jg==" saltValue="ZVIgiGUcIsMkIR/JSWv1gQ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26</vt:i4>
      </vt:variant>
    </vt:vector>
  </HeadingPairs>
  <TitlesOfParts>
    <vt:vector size="32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2</cp:revision>
  <cp:lastPrinted>2023-06-20T18:25:51Z</cp:lastPrinted>
  <dcterms:created xsi:type="dcterms:W3CDTF">2022-03-21T12:22:51Z</dcterms:created>
  <dcterms:modified xsi:type="dcterms:W3CDTF">2024-07-29T09:59:50Z</dcterms:modified>
  <dc:language>en-GB</dc:language>
</cp:coreProperties>
</file>