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noman26/Desktop/Article/R/All works/"/>
    </mc:Choice>
  </mc:AlternateContent>
  <xr:revisionPtr revIDLastSave="0" documentId="13_ncr:1_{90FFD8EE-4C6D-3249-B021-31EAE017C001}" xr6:coauthVersionLast="47" xr6:coauthVersionMax="47" xr10:uidLastSave="{00000000-0000-0000-0000-000000000000}"/>
  <bookViews>
    <workbookView xWindow="5020" yWindow="1320" windowWidth="22260" windowHeight="12640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24" i="1" l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17" i="1"/>
  <c r="BC18" i="1"/>
  <c r="BC19" i="1"/>
  <c r="BC20" i="1"/>
  <c r="BC21" i="1"/>
  <c r="BC22" i="1"/>
  <c r="BC23" i="1"/>
  <c r="BC15" i="1"/>
  <c r="BC16" i="1"/>
  <c r="BC10" i="1"/>
  <c r="BC11" i="1"/>
  <c r="BC12" i="1"/>
  <c r="BC13" i="1"/>
  <c r="BC14" i="1"/>
  <c r="BC9" i="1"/>
  <c r="BX266" i="1" l="1"/>
  <c r="BY266" i="1" s="1"/>
  <c r="BP266" i="1"/>
  <c r="BQ266" i="1" s="1"/>
  <c r="BK266" i="1"/>
  <c r="BL266" i="1" s="1"/>
  <c r="BD266" i="1"/>
  <c r="AV266" i="1"/>
  <c r="AW266" i="1" s="1"/>
  <c r="AN266" i="1"/>
  <c r="AO266" i="1" s="1"/>
  <c r="AR266" i="1" s="1"/>
  <c r="AF266" i="1"/>
  <c r="W266" i="1"/>
  <c r="X266" i="1" s="1"/>
  <c r="R266" i="1"/>
  <c r="BX265" i="1"/>
  <c r="BY265" i="1" s="1"/>
  <c r="BP265" i="1"/>
  <c r="BQ265" i="1" s="1"/>
  <c r="BK265" i="1"/>
  <c r="BL265" i="1" s="1"/>
  <c r="BD265" i="1"/>
  <c r="AV265" i="1"/>
  <c r="AW265" i="1" s="1"/>
  <c r="AN265" i="1"/>
  <c r="AO265" i="1" s="1"/>
  <c r="AR265" i="1" s="1"/>
  <c r="AF265" i="1"/>
  <c r="W265" i="1"/>
  <c r="X265" i="1" s="1"/>
  <c r="R265" i="1"/>
  <c r="BX264" i="1"/>
  <c r="BY264" i="1" s="1"/>
  <c r="BS264" i="1"/>
  <c r="BR264" i="1"/>
  <c r="BP264" i="1"/>
  <c r="BQ264" i="1" s="1"/>
  <c r="BL264" i="1"/>
  <c r="BK264" i="1"/>
  <c r="BH264" i="1"/>
  <c r="BG264" i="1"/>
  <c r="BD264" i="1"/>
  <c r="BA264" i="1"/>
  <c r="AY264" i="1"/>
  <c r="AW264" i="1"/>
  <c r="AV264" i="1"/>
  <c r="AZ264" i="1" s="1"/>
  <c r="AN264" i="1"/>
  <c r="AO264" i="1" s="1"/>
  <c r="AR264" i="1" s="1"/>
  <c r="AJ264" i="1"/>
  <c r="AI264" i="1"/>
  <c r="AF264" i="1"/>
  <c r="Z264" i="1"/>
  <c r="Y264" i="1"/>
  <c r="W264" i="1"/>
  <c r="X264" i="1" s="1"/>
  <c r="AB264" i="1" s="1"/>
  <c r="R264" i="1"/>
  <c r="S264" i="1" s="1"/>
  <c r="Q264" i="1"/>
  <c r="P264" i="1"/>
  <c r="N264" i="1"/>
  <c r="M264" i="1"/>
  <c r="BX263" i="1"/>
  <c r="BY263" i="1" s="1"/>
  <c r="BP263" i="1"/>
  <c r="BQ263" i="1" s="1"/>
  <c r="BK263" i="1"/>
  <c r="BL263" i="1" s="1"/>
  <c r="BD263" i="1"/>
  <c r="CH263" i="1" s="1"/>
  <c r="AW263" i="1"/>
  <c r="AV263" i="1"/>
  <c r="AR263" i="1"/>
  <c r="AN263" i="1"/>
  <c r="AO263" i="1" s="1"/>
  <c r="AF263" i="1"/>
  <c r="W263" i="1"/>
  <c r="X263" i="1" s="1"/>
  <c r="R263" i="1"/>
  <c r="BX262" i="1"/>
  <c r="BY262" i="1" s="1"/>
  <c r="BP262" i="1"/>
  <c r="BQ262" i="1" s="1"/>
  <c r="BK262" i="1"/>
  <c r="BL262" i="1" s="1"/>
  <c r="BD262" i="1"/>
  <c r="AV262" i="1"/>
  <c r="BA261" i="1" s="1"/>
  <c r="AN262" i="1"/>
  <c r="AO262" i="1" s="1"/>
  <c r="AR262" i="1" s="1"/>
  <c r="AF262" i="1"/>
  <c r="W262" i="1"/>
  <c r="R262" i="1"/>
  <c r="BX261" i="1"/>
  <c r="BY261" i="1" s="1"/>
  <c r="BP261" i="1"/>
  <c r="BL261" i="1"/>
  <c r="BK261" i="1"/>
  <c r="AW261" i="1"/>
  <c r="AV261" i="1"/>
  <c r="AN261" i="1"/>
  <c r="AO261" i="1" s="1"/>
  <c r="AR261" i="1" s="1"/>
  <c r="AJ261" i="1"/>
  <c r="AI261" i="1"/>
  <c r="AF261" i="1"/>
  <c r="W261" i="1"/>
  <c r="R261" i="1"/>
  <c r="Q261" i="1"/>
  <c r="P261" i="1"/>
  <c r="N261" i="1"/>
  <c r="M261" i="1"/>
  <c r="BX260" i="1"/>
  <c r="BY260" i="1" s="1"/>
  <c r="BP260" i="1"/>
  <c r="BQ260" i="1" s="1"/>
  <c r="BK260" i="1"/>
  <c r="BL260" i="1" s="1"/>
  <c r="BD260" i="1"/>
  <c r="AV260" i="1"/>
  <c r="AW260" i="1" s="1"/>
  <c r="AN260" i="1"/>
  <c r="AO260" i="1" s="1"/>
  <c r="AR260" i="1" s="1"/>
  <c r="AF260" i="1"/>
  <c r="W260" i="1"/>
  <c r="R260" i="1"/>
  <c r="BX259" i="1"/>
  <c r="BY259" i="1" s="1"/>
  <c r="BP259" i="1"/>
  <c r="BK259" i="1"/>
  <c r="BL259" i="1" s="1"/>
  <c r="AV259" i="1"/>
  <c r="AW259" i="1" s="1"/>
  <c r="AN259" i="1"/>
  <c r="AO259" i="1" s="1"/>
  <c r="AR259" i="1" s="1"/>
  <c r="AF259" i="1"/>
  <c r="W259" i="1"/>
  <c r="X259" i="1" s="1"/>
  <c r="R259" i="1"/>
  <c r="BX258" i="1"/>
  <c r="BY258" i="1" s="1"/>
  <c r="BP258" i="1"/>
  <c r="BK258" i="1"/>
  <c r="BL258" i="1" s="1"/>
  <c r="BD258" i="1"/>
  <c r="AV258" i="1"/>
  <c r="AN258" i="1"/>
  <c r="AO258" i="1" s="1"/>
  <c r="AR258" i="1" s="1"/>
  <c r="AJ258" i="1"/>
  <c r="AI258" i="1"/>
  <c r="AF258" i="1"/>
  <c r="X258" i="1"/>
  <c r="W258" i="1"/>
  <c r="R258" i="1"/>
  <c r="Q258" i="1"/>
  <c r="P258" i="1"/>
  <c r="N258" i="1"/>
  <c r="M258" i="1"/>
  <c r="BY257" i="1"/>
  <c r="BX257" i="1"/>
  <c r="BP257" i="1"/>
  <c r="BQ257" i="1" s="1"/>
  <c r="BK257" i="1"/>
  <c r="BL257" i="1" s="1"/>
  <c r="BD257" i="1"/>
  <c r="AV257" i="1"/>
  <c r="AW257" i="1" s="1"/>
  <c r="CE257" i="1" s="1"/>
  <c r="AN257" i="1"/>
  <c r="AO257" i="1" s="1"/>
  <c r="AR257" i="1" s="1"/>
  <c r="AF257" i="1"/>
  <c r="W257" i="1"/>
  <c r="R257" i="1"/>
  <c r="BY256" i="1"/>
  <c r="BX256" i="1"/>
  <c r="BP256" i="1"/>
  <c r="BQ256" i="1" s="1"/>
  <c r="BK256" i="1"/>
  <c r="BL256" i="1" s="1"/>
  <c r="BD256" i="1"/>
  <c r="AV256" i="1"/>
  <c r="AW256" i="1" s="1"/>
  <c r="AN256" i="1"/>
  <c r="AO256" i="1" s="1"/>
  <c r="AR256" i="1" s="1"/>
  <c r="AF256" i="1"/>
  <c r="W256" i="1"/>
  <c r="X256" i="1" s="1"/>
  <c r="R256" i="1"/>
  <c r="BX255" i="1"/>
  <c r="BY255" i="1" s="1"/>
  <c r="BP255" i="1"/>
  <c r="BK255" i="1"/>
  <c r="BL255" i="1" s="1"/>
  <c r="AV255" i="1"/>
  <c r="AN255" i="1"/>
  <c r="AO255" i="1" s="1"/>
  <c r="AJ255" i="1"/>
  <c r="AI255" i="1"/>
  <c r="AF255" i="1"/>
  <c r="W255" i="1"/>
  <c r="R255" i="1"/>
  <c r="Q255" i="1"/>
  <c r="P255" i="1"/>
  <c r="N255" i="1"/>
  <c r="M255" i="1"/>
  <c r="BX254" i="1"/>
  <c r="BY254" i="1" s="1"/>
  <c r="BZ252" i="1" s="1"/>
  <c r="BP254" i="1"/>
  <c r="BQ254" i="1" s="1"/>
  <c r="BK254" i="1"/>
  <c r="BL254" i="1" s="1"/>
  <c r="BD254" i="1"/>
  <c r="AV254" i="1"/>
  <c r="AW254" i="1" s="1"/>
  <c r="AN254" i="1"/>
  <c r="AO254" i="1" s="1"/>
  <c r="AR254" i="1" s="1"/>
  <c r="AF254" i="1"/>
  <c r="W254" i="1"/>
  <c r="X254" i="1" s="1"/>
  <c r="R254" i="1"/>
  <c r="BX253" i="1"/>
  <c r="BY253" i="1" s="1"/>
  <c r="BP253" i="1"/>
  <c r="BK253" i="1"/>
  <c r="BL253" i="1" s="1"/>
  <c r="AV253" i="1"/>
  <c r="AW253" i="1" s="1"/>
  <c r="AN253" i="1"/>
  <c r="AO253" i="1" s="1"/>
  <c r="AR253" i="1" s="1"/>
  <c r="AF253" i="1"/>
  <c r="W253" i="1"/>
  <c r="R253" i="1"/>
  <c r="S252" i="1" s="1"/>
  <c r="BY252" i="1"/>
  <c r="BX252" i="1"/>
  <c r="BS252" i="1"/>
  <c r="BQ252" i="1"/>
  <c r="BP252" i="1"/>
  <c r="BK252" i="1"/>
  <c r="BL252" i="1" s="1"/>
  <c r="BD252" i="1"/>
  <c r="AW252" i="1"/>
  <c r="AV252" i="1"/>
  <c r="AN252" i="1"/>
  <c r="AO252" i="1" s="1"/>
  <c r="AJ252" i="1"/>
  <c r="AI252" i="1"/>
  <c r="AF252" i="1"/>
  <c r="W252" i="1"/>
  <c r="X252" i="1" s="1"/>
  <c r="T252" i="1"/>
  <c r="R252" i="1"/>
  <c r="Q252" i="1"/>
  <c r="P252" i="1"/>
  <c r="N252" i="1"/>
  <c r="M252" i="1"/>
  <c r="BX251" i="1"/>
  <c r="BY251" i="1" s="1"/>
  <c r="BQ251" i="1"/>
  <c r="BP251" i="1"/>
  <c r="BK251" i="1"/>
  <c r="BL251" i="1" s="1"/>
  <c r="BD251" i="1"/>
  <c r="AV251" i="1"/>
  <c r="AW251" i="1" s="1"/>
  <c r="AN251" i="1"/>
  <c r="AO251" i="1" s="1"/>
  <c r="AR251" i="1" s="1"/>
  <c r="AF251" i="1"/>
  <c r="AG249" i="1" s="1"/>
  <c r="X251" i="1"/>
  <c r="W251" i="1"/>
  <c r="R251" i="1"/>
  <c r="BX250" i="1"/>
  <c r="BY250" i="1" s="1"/>
  <c r="BP250" i="1"/>
  <c r="BQ250" i="1" s="1"/>
  <c r="BK250" i="1"/>
  <c r="BL250" i="1" s="1"/>
  <c r="BD250" i="1"/>
  <c r="AV250" i="1"/>
  <c r="AW250" i="1" s="1"/>
  <c r="AN250" i="1"/>
  <c r="AO250" i="1" s="1"/>
  <c r="AR250" i="1" s="1"/>
  <c r="AF250" i="1"/>
  <c r="W250" i="1"/>
  <c r="X250" i="1" s="1"/>
  <c r="R250" i="1"/>
  <c r="BX249" i="1"/>
  <c r="BY249" i="1" s="1"/>
  <c r="BP249" i="1"/>
  <c r="BL249" i="1"/>
  <c r="BK249" i="1"/>
  <c r="AW249" i="1"/>
  <c r="AV249" i="1"/>
  <c r="AN249" i="1"/>
  <c r="AO249" i="1" s="1"/>
  <c r="AJ249" i="1"/>
  <c r="AI249" i="1"/>
  <c r="AH249" i="1"/>
  <c r="AF249" i="1"/>
  <c r="W249" i="1"/>
  <c r="R249" i="1"/>
  <c r="Q249" i="1"/>
  <c r="P249" i="1"/>
  <c r="N249" i="1"/>
  <c r="M249" i="1"/>
  <c r="BX248" i="1"/>
  <c r="BY248" i="1" s="1"/>
  <c r="BP248" i="1"/>
  <c r="BK248" i="1"/>
  <c r="BL248" i="1" s="1"/>
  <c r="BD248" i="1"/>
  <c r="CH248" i="1" s="1"/>
  <c r="AV248" i="1"/>
  <c r="AW248" i="1" s="1"/>
  <c r="AN248" i="1"/>
  <c r="AO248" i="1" s="1"/>
  <c r="AR248" i="1" s="1"/>
  <c r="AF248" i="1"/>
  <c r="CC248" i="1" s="1"/>
  <c r="W248" i="1"/>
  <c r="R248" i="1"/>
  <c r="BX247" i="1"/>
  <c r="BY247" i="1" s="1"/>
  <c r="BQ247" i="1"/>
  <c r="BP247" i="1"/>
  <c r="BK247" i="1"/>
  <c r="BL247" i="1" s="1"/>
  <c r="BD247" i="1"/>
  <c r="AV247" i="1"/>
  <c r="AN247" i="1"/>
  <c r="AO247" i="1" s="1"/>
  <c r="AF247" i="1"/>
  <c r="W247" i="1"/>
  <c r="R247" i="1"/>
  <c r="BX246" i="1"/>
  <c r="BY246" i="1" s="1"/>
  <c r="BP246" i="1"/>
  <c r="BQ246" i="1" s="1"/>
  <c r="BK246" i="1"/>
  <c r="BL246" i="1" s="1"/>
  <c r="BH246" i="1"/>
  <c r="BG246" i="1"/>
  <c r="BD246" i="1"/>
  <c r="AV246" i="1"/>
  <c r="AN246" i="1"/>
  <c r="AO246" i="1" s="1"/>
  <c r="AR246" i="1" s="1"/>
  <c r="AJ246" i="1"/>
  <c r="AI246" i="1"/>
  <c r="AF246" i="1"/>
  <c r="W246" i="1"/>
  <c r="X246" i="1" s="1"/>
  <c r="T246" i="1"/>
  <c r="R246" i="1"/>
  <c r="Q246" i="1"/>
  <c r="P246" i="1"/>
  <c r="N246" i="1"/>
  <c r="M246" i="1"/>
  <c r="BX245" i="1"/>
  <c r="BY245" i="1" s="1"/>
  <c r="BP245" i="1"/>
  <c r="BQ245" i="1" s="1"/>
  <c r="BL245" i="1"/>
  <c r="BK245" i="1"/>
  <c r="AV245" i="1"/>
  <c r="AW245" i="1" s="1"/>
  <c r="AN245" i="1"/>
  <c r="AO245" i="1" s="1"/>
  <c r="AR245" i="1" s="1"/>
  <c r="AF245" i="1"/>
  <c r="W245" i="1"/>
  <c r="R245" i="1"/>
  <c r="BX244" i="1"/>
  <c r="BY244" i="1" s="1"/>
  <c r="BP244" i="1"/>
  <c r="BQ244" i="1" s="1"/>
  <c r="BK244" i="1"/>
  <c r="BL244" i="1" s="1"/>
  <c r="BD244" i="1"/>
  <c r="AV244" i="1"/>
  <c r="AW244" i="1" s="1"/>
  <c r="AN244" i="1"/>
  <c r="AO244" i="1" s="1"/>
  <c r="AR244" i="1" s="1"/>
  <c r="AF244" i="1"/>
  <c r="W244" i="1"/>
  <c r="Y243" i="1" s="1"/>
  <c r="R244" i="1"/>
  <c r="BX243" i="1"/>
  <c r="BY243" i="1" s="1"/>
  <c r="BP243" i="1"/>
  <c r="BQ243" i="1" s="1"/>
  <c r="BK243" i="1"/>
  <c r="BL243" i="1" s="1"/>
  <c r="BD243" i="1"/>
  <c r="AV243" i="1"/>
  <c r="AN243" i="1"/>
  <c r="AO243" i="1" s="1"/>
  <c r="AJ243" i="1"/>
  <c r="AI243" i="1"/>
  <c r="AF243" i="1"/>
  <c r="X243" i="1"/>
  <c r="W243" i="1"/>
  <c r="R243" i="1"/>
  <c r="Q243" i="1"/>
  <c r="P243" i="1"/>
  <c r="N243" i="1"/>
  <c r="M243" i="1"/>
  <c r="BX242" i="1"/>
  <c r="BY242" i="1" s="1"/>
  <c r="BP242" i="1"/>
  <c r="BK242" i="1"/>
  <c r="BL242" i="1" s="1"/>
  <c r="BD242" i="1"/>
  <c r="AV242" i="1"/>
  <c r="AW242" i="1" s="1"/>
  <c r="AN242" i="1"/>
  <c r="AO242" i="1" s="1"/>
  <c r="AR242" i="1" s="1"/>
  <c r="AF242" i="1"/>
  <c r="W242" i="1"/>
  <c r="X242" i="1" s="1"/>
  <c r="R242" i="1"/>
  <c r="BX241" i="1"/>
  <c r="BY241" i="1" s="1"/>
  <c r="BP241" i="1"/>
  <c r="BK241" i="1"/>
  <c r="BL241" i="1" s="1"/>
  <c r="BD241" i="1"/>
  <c r="AV241" i="1"/>
  <c r="AW241" i="1" s="1"/>
  <c r="AO241" i="1"/>
  <c r="AR241" i="1" s="1"/>
  <c r="AN241" i="1"/>
  <c r="AF241" i="1"/>
  <c r="W241" i="1"/>
  <c r="R241" i="1"/>
  <c r="T240" i="1" s="1"/>
  <c r="BX240" i="1"/>
  <c r="BY240" i="1" s="1"/>
  <c r="BP240" i="1"/>
  <c r="BQ240" i="1" s="1"/>
  <c r="BL240" i="1"/>
  <c r="BK240" i="1"/>
  <c r="AW240" i="1"/>
  <c r="AV240" i="1"/>
  <c r="AN240" i="1"/>
  <c r="AO240" i="1" s="1"/>
  <c r="AJ240" i="1"/>
  <c r="AI240" i="1"/>
  <c r="AF240" i="1"/>
  <c r="W240" i="1"/>
  <c r="R240" i="1"/>
  <c r="Q240" i="1"/>
  <c r="P240" i="1"/>
  <c r="N240" i="1"/>
  <c r="M240" i="1"/>
  <c r="BX239" i="1"/>
  <c r="BY239" i="1" s="1"/>
  <c r="BQ239" i="1"/>
  <c r="BP239" i="1"/>
  <c r="BK239" i="1"/>
  <c r="BL239" i="1" s="1"/>
  <c r="BD239" i="1"/>
  <c r="AV239" i="1"/>
  <c r="AW239" i="1" s="1"/>
  <c r="AN239" i="1"/>
  <c r="AO239" i="1" s="1"/>
  <c r="AR239" i="1" s="1"/>
  <c r="AF239" i="1"/>
  <c r="X239" i="1"/>
  <c r="W239" i="1"/>
  <c r="R239" i="1"/>
  <c r="BX238" i="1"/>
  <c r="BY238" i="1" s="1"/>
  <c r="BQ238" i="1"/>
  <c r="BP238" i="1"/>
  <c r="BK238" i="1"/>
  <c r="BL238" i="1" s="1"/>
  <c r="BD238" i="1"/>
  <c r="AW238" i="1"/>
  <c r="AV238" i="1"/>
  <c r="AN238" i="1"/>
  <c r="AO238" i="1" s="1"/>
  <c r="AR238" i="1" s="1"/>
  <c r="AF238" i="1"/>
  <c r="W238" i="1"/>
  <c r="X238" i="1" s="1"/>
  <c r="R238" i="1"/>
  <c r="BY237" i="1"/>
  <c r="BX237" i="1"/>
  <c r="BS237" i="1"/>
  <c r="BR237" i="1"/>
  <c r="BQ237" i="1"/>
  <c r="BP237" i="1"/>
  <c r="BK237" i="1"/>
  <c r="BL237" i="1" s="1"/>
  <c r="BH237" i="1"/>
  <c r="BD237" i="1"/>
  <c r="AW237" i="1"/>
  <c r="AV237" i="1"/>
  <c r="AR237" i="1"/>
  <c r="AO237" i="1"/>
  <c r="AN237" i="1"/>
  <c r="AJ237" i="1"/>
  <c r="AI237" i="1"/>
  <c r="AF237" i="1"/>
  <c r="W237" i="1"/>
  <c r="R237" i="1"/>
  <c r="Q237" i="1"/>
  <c r="P237" i="1"/>
  <c r="N237" i="1"/>
  <c r="M237" i="1"/>
  <c r="BX236" i="1"/>
  <c r="BY236" i="1" s="1"/>
  <c r="CA234" i="1" s="1"/>
  <c r="BQ236" i="1"/>
  <c r="BP236" i="1"/>
  <c r="BK236" i="1"/>
  <c r="BL236" i="1" s="1"/>
  <c r="BD236" i="1"/>
  <c r="AV236" i="1"/>
  <c r="AW236" i="1" s="1"/>
  <c r="AN236" i="1"/>
  <c r="AO236" i="1" s="1"/>
  <c r="AR236" i="1" s="1"/>
  <c r="AF236" i="1"/>
  <c r="W236" i="1"/>
  <c r="R236" i="1"/>
  <c r="BX235" i="1"/>
  <c r="BY235" i="1" s="1"/>
  <c r="BP235" i="1"/>
  <c r="BQ235" i="1" s="1"/>
  <c r="BK235" i="1"/>
  <c r="BL235" i="1" s="1"/>
  <c r="BD235" i="1"/>
  <c r="AV235" i="1"/>
  <c r="AW235" i="1" s="1"/>
  <c r="AN235" i="1"/>
  <c r="AO235" i="1" s="1"/>
  <c r="AR235" i="1" s="1"/>
  <c r="AF235" i="1"/>
  <c r="X235" i="1"/>
  <c r="W235" i="1"/>
  <c r="R235" i="1"/>
  <c r="BY234" i="1"/>
  <c r="BX234" i="1"/>
  <c r="BP234" i="1"/>
  <c r="BL234" i="1"/>
  <c r="BK234" i="1"/>
  <c r="AV234" i="1"/>
  <c r="AW234" i="1" s="1"/>
  <c r="AN234" i="1"/>
  <c r="AO234" i="1" s="1"/>
  <c r="AJ234" i="1"/>
  <c r="AI234" i="1"/>
  <c r="AF234" i="1"/>
  <c r="Y234" i="1"/>
  <c r="X234" i="1"/>
  <c r="W234" i="1"/>
  <c r="R234" i="1"/>
  <c r="Q234" i="1"/>
  <c r="P234" i="1"/>
  <c r="N234" i="1"/>
  <c r="M234" i="1"/>
  <c r="BY233" i="1"/>
  <c r="BX233" i="1"/>
  <c r="BQ233" i="1"/>
  <c r="BP233" i="1"/>
  <c r="BK233" i="1"/>
  <c r="BL233" i="1" s="1"/>
  <c r="BD233" i="1"/>
  <c r="AV233" i="1"/>
  <c r="AW233" i="1" s="1"/>
  <c r="AN233" i="1"/>
  <c r="AO233" i="1" s="1"/>
  <c r="AR233" i="1" s="1"/>
  <c r="AF233" i="1"/>
  <c r="W233" i="1"/>
  <c r="X233" i="1" s="1"/>
  <c r="R233" i="1"/>
  <c r="BY232" i="1"/>
  <c r="BX232" i="1"/>
  <c r="BP232" i="1"/>
  <c r="BK232" i="1"/>
  <c r="BL232" i="1" s="1"/>
  <c r="BD232" i="1"/>
  <c r="AV232" i="1"/>
  <c r="AW232" i="1" s="1"/>
  <c r="AO232" i="1"/>
  <c r="AR232" i="1" s="1"/>
  <c r="AN232" i="1"/>
  <c r="AF232" i="1"/>
  <c r="X232" i="1"/>
  <c r="W232" i="1"/>
  <c r="R232" i="1"/>
  <c r="BY231" i="1"/>
  <c r="BX231" i="1"/>
  <c r="BQ231" i="1"/>
  <c r="BP231" i="1"/>
  <c r="BL231" i="1"/>
  <c r="BK231" i="1"/>
  <c r="AV231" i="1"/>
  <c r="AO231" i="1"/>
  <c r="AR231" i="1" s="1"/>
  <c r="AN231" i="1"/>
  <c r="AJ231" i="1"/>
  <c r="AI231" i="1"/>
  <c r="AF231" i="1"/>
  <c r="W231" i="1"/>
  <c r="R231" i="1"/>
  <c r="Q231" i="1"/>
  <c r="P231" i="1"/>
  <c r="N231" i="1"/>
  <c r="M231" i="1"/>
  <c r="BX230" i="1"/>
  <c r="BY230" i="1" s="1"/>
  <c r="BP230" i="1"/>
  <c r="BQ230" i="1" s="1"/>
  <c r="BL230" i="1"/>
  <c r="BK230" i="1"/>
  <c r="BD230" i="1"/>
  <c r="AV230" i="1"/>
  <c r="AW230" i="1" s="1"/>
  <c r="AO230" i="1"/>
  <c r="AR230" i="1" s="1"/>
  <c r="AN230" i="1"/>
  <c r="AF230" i="1"/>
  <c r="W230" i="1"/>
  <c r="X230" i="1" s="1"/>
  <c r="R230" i="1"/>
  <c r="BX229" i="1"/>
  <c r="BY229" i="1" s="1"/>
  <c r="BP229" i="1"/>
  <c r="BQ229" i="1" s="1"/>
  <c r="BK229" i="1"/>
  <c r="BL229" i="1" s="1"/>
  <c r="BD229" i="1"/>
  <c r="AV229" i="1"/>
  <c r="AW229" i="1" s="1"/>
  <c r="AO229" i="1"/>
  <c r="AR229" i="1" s="1"/>
  <c r="AN229" i="1"/>
  <c r="AF229" i="1"/>
  <c r="X229" i="1"/>
  <c r="W229" i="1"/>
  <c r="R229" i="1"/>
  <c r="BX228" i="1"/>
  <c r="BY228" i="1" s="1"/>
  <c r="BP228" i="1"/>
  <c r="BK228" i="1"/>
  <c r="BL228" i="1" s="1"/>
  <c r="BD228" i="1"/>
  <c r="AV228" i="1"/>
  <c r="AN228" i="1"/>
  <c r="AO228" i="1" s="1"/>
  <c r="AR228" i="1" s="1"/>
  <c r="AJ228" i="1"/>
  <c r="AI228" i="1"/>
  <c r="AF228" i="1"/>
  <c r="W228" i="1"/>
  <c r="R228" i="1"/>
  <c r="Q228" i="1"/>
  <c r="P228" i="1"/>
  <c r="N228" i="1"/>
  <c r="M228" i="1"/>
  <c r="BX227" i="1"/>
  <c r="BY227" i="1" s="1"/>
  <c r="BZ225" i="1" s="1"/>
  <c r="BP227" i="1"/>
  <c r="BQ227" i="1" s="1"/>
  <c r="BK227" i="1"/>
  <c r="BL227" i="1" s="1"/>
  <c r="BD227" i="1"/>
  <c r="CH227" i="1" s="1"/>
  <c r="AV227" i="1"/>
  <c r="AW227" i="1" s="1"/>
  <c r="AN227" i="1"/>
  <c r="AO227" i="1" s="1"/>
  <c r="AR227" i="1" s="1"/>
  <c r="AF227" i="1"/>
  <c r="W227" i="1"/>
  <c r="R227" i="1"/>
  <c r="BY226" i="1"/>
  <c r="BX226" i="1"/>
  <c r="BQ226" i="1"/>
  <c r="BP226" i="1"/>
  <c r="BK226" i="1"/>
  <c r="BL226" i="1" s="1"/>
  <c r="BD226" i="1"/>
  <c r="AV226" i="1"/>
  <c r="AO226" i="1"/>
  <c r="AR226" i="1" s="1"/>
  <c r="AN226" i="1"/>
  <c r="AF226" i="1"/>
  <c r="X226" i="1"/>
  <c r="W226" i="1"/>
  <c r="R226" i="1"/>
  <c r="BX225" i="1"/>
  <c r="BY225" i="1" s="1"/>
  <c r="BP225" i="1"/>
  <c r="BQ225" i="1" s="1"/>
  <c r="BK225" i="1"/>
  <c r="BL225" i="1" s="1"/>
  <c r="BD225" i="1"/>
  <c r="BH225" i="1"/>
  <c r="AV225" i="1"/>
  <c r="BA225" i="1" s="1"/>
  <c r="AR225" i="1"/>
  <c r="AQ225" i="1"/>
  <c r="AN225" i="1"/>
  <c r="AO225" i="1" s="1"/>
  <c r="AJ225" i="1"/>
  <c r="AI225" i="1"/>
  <c r="AF225" i="1"/>
  <c r="W225" i="1"/>
  <c r="R225" i="1"/>
  <c r="Q225" i="1"/>
  <c r="P225" i="1"/>
  <c r="N225" i="1"/>
  <c r="M225" i="1"/>
  <c r="BY224" i="1"/>
  <c r="BX224" i="1"/>
  <c r="BP224" i="1"/>
  <c r="BQ224" i="1" s="1"/>
  <c r="BK224" i="1"/>
  <c r="BL224" i="1" s="1"/>
  <c r="BD224" i="1"/>
  <c r="AV224" i="1"/>
  <c r="AW224" i="1" s="1"/>
  <c r="AN224" i="1"/>
  <c r="AO224" i="1" s="1"/>
  <c r="AR224" i="1" s="1"/>
  <c r="AF224" i="1"/>
  <c r="X224" i="1"/>
  <c r="W224" i="1"/>
  <c r="R224" i="1"/>
  <c r="BX223" i="1"/>
  <c r="BY223" i="1" s="1"/>
  <c r="BP223" i="1"/>
  <c r="BK223" i="1"/>
  <c r="BL223" i="1" s="1"/>
  <c r="BG222" i="1"/>
  <c r="AW223" i="1"/>
  <c r="AV223" i="1"/>
  <c r="AN223" i="1"/>
  <c r="AO223" i="1" s="1"/>
  <c r="AR223" i="1" s="1"/>
  <c r="AF223" i="1"/>
  <c r="W223" i="1"/>
  <c r="R223" i="1"/>
  <c r="T222" i="1" s="1"/>
  <c r="BX222" i="1"/>
  <c r="BY222" i="1" s="1"/>
  <c r="BP222" i="1"/>
  <c r="BQ222" i="1" s="1"/>
  <c r="BL222" i="1"/>
  <c r="BK222" i="1"/>
  <c r="BH222" i="1"/>
  <c r="BD222" i="1"/>
  <c r="BA222" i="1"/>
  <c r="AV222" i="1"/>
  <c r="AN222" i="1"/>
  <c r="AO222" i="1" s="1"/>
  <c r="AJ222" i="1"/>
  <c r="AI222" i="1"/>
  <c r="AF222" i="1"/>
  <c r="W222" i="1"/>
  <c r="R222" i="1"/>
  <c r="Q222" i="1"/>
  <c r="P222" i="1"/>
  <c r="N222" i="1"/>
  <c r="M222" i="1"/>
  <c r="BX221" i="1"/>
  <c r="BY221" i="1" s="1"/>
  <c r="BP221" i="1"/>
  <c r="BK221" i="1"/>
  <c r="BL221" i="1" s="1"/>
  <c r="BD221" i="1"/>
  <c r="AV221" i="1"/>
  <c r="AW221" i="1" s="1"/>
  <c r="CE221" i="1" s="1"/>
  <c r="AN221" i="1"/>
  <c r="AO221" i="1" s="1"/>
  <c r="AR221" i="1" s="1"/>
  <c r="AF221" i="1"/>
  <c r="W221" i="1"/>
  <c r="R221" i="1"/>
  <c r="BY220" i="1"/>
  <c r="BX220" i="1"/>
  <c r="BP220" i="1"/>
  <c r="BQ220" i="1" s="1"/>
  <c r="BL220" i="1"/>
  <c r="BK220" i="1"/>
  <c r="BD220" i="1"/>
  <c r="AV220" i="1"/>
  <c r="AN220" i="1"/>
  <c r="AO220" i="1" s="1"/>
  <c r="AR220" i="1" s="1"/>
  <c r="AF220" i="1"/>
  <c r="W220" i="1"/>
  <c r="X220" i="1" s="1"/>
  <c r="R220" i="1"/>
  <c r="BX219" i="1"/>
  <c r="BY219" i="1" s="1"/>
  <c r="BQ219" i="1"/>
  <c r="BP219" i="1"/>
  <c r="BL219" i="1"/>
  <c r="BK219" i="1"/>
  <c r="BH219" i="1"/>
  <c r="BG219" i="1"/>
  <c r="BD219" i="1"/>
  <c r="AV219" i="1"/>
  <c r="AW219" i="1" s="1"/>
  <c r="AN219" i="1"/>
  <c r="AO219" i="1" s="1"/>
  <c r="AJ219" i="1"/>
  <c r="AI219" i="1"/>
  <c r="AF219" i="1"/>
  <c r="W219" i="1"/>
  <c r="R219" i="1"/>
  <c r="T219" i="1" s="1"/>
  <c r="Q219" i="1"/>
  <c r="P219" i="1"/>
  <c r="N219" i="1"/>
  <c r="M219" i="1"/>
  <c r="BX218" i="1"/>
  <c r="BY218" i="1" s="1"/>
  <c r="BP218" i="1"/>
  <c r="BQ218" i="1" s="1"/>
  <c r="BL218" i="1"/>
  <c r="BK218" i="1"/>
  <c r="BD218" i="1"/>
  <c r="AV218" i="1"/>
  <c r="AW218" i="1" s="1"/>
  <c r="AY216" i="1" s="1"/>
  <c r="AN218" i="1"/>
  <c r="AO218" i="1" s="1"/>
  <c r="AR218" i="1" s="1"/>
  <c r="AF218" i="1"/>
  <c r="W218" i="1"/>
  <c r="X218" i="1" s="1"/>
  <c r="R218" i="1"/>
  <c r="BY217" i="1"/>
  <c r="BX217" i="1"/>
  <c r="BQ217" i="1"/>
  <c r="BT216" i="1" s="1"/>
  <c r="BP217" i="1"/>
  <c r="BK217" i="1"/>
  <c r="BL217" i="1" s="1"/>
  <c r="BD217" i="1"/>
  <c r="AV217" i="1"/>
  <c r="AW217" i="1" s="1"/>
  <c r="AN217" i="1"/>
  <c r="AO217" i="1" s="1"/>
  <c r="AR217" i="1" s="1"/>
  <c r="AF217" i="1"/>
  <c r="W217" i="1"/>
  <c r="X217" i="1" s="1"/>
  <c r="R217" i="1"/>
  <c r="BX216" i="1"/>
  <c r="BY216" i="1" s="1"/>
  <c r="BP216" i="1"/>
  <c r="BQ216" i="1" s="1"/>
  <c r="BK216" i="1"/>
  <c r="BL216" i="1" s="1"/>
  <c r="AZ216" i="1"/>
  <c r="AW216" i="1"/>
  <c r="AV216" i="1"/>
  <c r="AN216" i="1"/>
  <c r="AO216" i="1" s="1"/>
  <c r="AJ216" i="1"/>
  <c r="AI216" i="1"/>
  <c r="AF216" i="1"/>
  <c r="AG216" i="1" s="1"/>
  <c r="W216" i="1"/>
  <c r="R216" i="1"/>
  <c r="Q216" i="1"/>
  <c r="P216" i="1"/>
  <c r="N216" i="1"/>
  <c r="M216" i="1"/>
  <c r="BX215" i="1"/>
  <c r="BY215" i="1" s="1"/>
  <c r="BP215" i="1"/>
  <c r="BQ215" i="1" s="1"/>
  <c r="BK215" i="1"/>
  <c r="BL215" i="1" s="1"/>
  <c r="BD215" i="1"/>
  <c r="AV215" i="1"/>
  <c r="AW215" i="1" s="1"/>
  <c r="AN215" i="1"/>
  <c r="AO215" i="1" s="1"/>
  <c r="AR215" i="1" s="1"/>
  <c r="AF215" i="1"/>
  <c r="W215" i="1"/>
  <c r="X215" i="1" s="1"/>
  <c r="R215" i="1"/>
  <c r="BX214" i="1"/>
  <c r="BY214" i="1" s="1"/>
  <c r="BQ214" i="1"/>
  <c r="BP214" i="1"/>
  <c r="BK214" i="1"/>
  <c r="BL214" i="1" s="1"/>
  <c r="BD214" i="1"/>
  <c r="AV214" i="1"/>
  <c r="AO214" i="1"/>
  <c r="AR214" i="1" s="1"/>
  <c r="AN214" i="1"/>
  <c r="AF214" i="1"/>
  <c r="W214" i="1"/>
  <c r="R214" i="1"/>
  <c r="BY213" i="1"/>
  <c r="BX213" i="1"/>
  <c r="BP213" i="1"/>
  <c r="BK213" i="1"/>
  <c r="BL213" i="1" s="1"/>
  <c r="AV213" i="1"/>
  <c r="AW213" i="1" s="1"/>
  <c r="AR213" i="1"/>
  <c r="AN213" i="1"/>
  <c r="AO213" i="1" s="1"/>
  <c r="AJ213" i="1"/>
  <c r="AI213" i="1"/>
  <c r="AF213" i="1"/>
  <c r="W213" i="1"/>
  <c r="R213" i="1"/>
  <c r="Q213" i="1"/>
  <c r="P213" i="1"/>
  <c r="N213" i="1"/>
  <c r="M213" i="1"/>
  <c r="BX212" i="1"/>
  <c r="BY212" i="1" s="1"/>
  <c r="BQ212" i="1"/>
  <c r="BP212" i="1"/>
  <c r="BL212" i="1"/>
  <c r="BK212" i="1"/>
  <c r="BD212" i="1"/>
  <c r="AV212" i="1"/>
  <c r="AW212" i="1" s="1"/>
  <c r="AN212" i="1"/>
  <c r="AO212" i="1" s="1"/>
  <c r="AR212" i="1" s="1"/>
  <c r="AF212" i="1"/>
  <c r="W212" i="1"/>
  <c r="R212" i="1"/>
  <c r="BX211" i="1"/>
  <c r="BY211" i="1" s="1"/>
  <c r="BQ211" i="1"/>
  <c r="BP211" i="1"/>
  <c r="BK211" i="1"/>
  <c r="BL211" i="1" s="1"/>
  <c r="BD211" i="1"/>
  <c r="AV211" i="1"/>
  <c r="AW211" i="1" s="1"/>
  <c r="AY210" i="1" s="1"/>
  <c r="AN211" i="1"/>
  <c r="AO211" i="1" s="1"/>
  <c r="AR211" i="1" s="1"/>
  <c r="AF211" i="1"/>
  <c r="W211" i="1"/>
  <c r="X211" i="1" s="1"/>
  <c r="R211" i="1"/>
  <c r="BX210" i="1"/>
  <c r="BY210" i="1" s="1"/>
  <c r="BP210" i="1"/>
  <c r="BL210" i="1"/>
  <c r="BK210" i="1"/>
  <c r="AV210" i="1"/>
  <c r="AW210" i="1" s="1"/>
  <c r="AN210" i="1"/>
  <c r="AO210" i="1" s="1"/>
  <c r="AJ210" i="1"/>
  <c r="AI210" i="1"/>
  <c r="AF210" i="1"/>
  <c r="W210" i="1"/>
  <c r="R210" i="1"/>
  <c r="T210" i="1" s="1"/>
  <c r="Q210" i="1"/>
  <c r="P210" i="1"/>
  <c r="N210" i="1"/>
  <c r="M210" i="1"/>
  <c r="BX209" i="1"/>
  <c r="BY209" i="1" s="1"/>
  <c r="BP209" i="1"/>
  <c r="BQ209" i="1" s="1"/>
  <c r="BK209" i="1"/>
  <c r="BL209" i="1" s="1"/>
  <c r="BD209" i="1"/>
  <c r="AV209" i="1"/>
  <c r="AN209" i="1"/>
  <c r="AO209" i="1" s="1"/>
  <c r="AR209" i="1" s="1"/>
  <c r="AF209" i="1"/>
  <c r="W209" i="1"/>
  <c r="X209" i="1" s="1"/>
  <c r="R209" i="1"/>
  <c r="CC208" i="1"/>
  <c r="BY208" i="1"/>
  <c r="BX208" i="1"/>
  <c r="BP208" i="1"/>
  <c r="BQ208" i="1" s="1"/>
  <c r="BL208" i="1"/>
  <c r="BK208" i="1"/>
  <c r="BD208" i="1"/>
  <c r="AV208" i="1"/>
  <c r="AW208" i="1" s="1"/>
  <c r="AN208" i="1"/>
  <c r="AO208" i="1" s="1"/>
  <c r="AR208" i="1" s="1"/>
  <c r="AF208" i="1"/>
  <c r="W208" i="1"/>
  <c r="X208" i="1" s="1"/>
  <c r="AA207" i="1" s="1"/>
  <c r="R208" i="1"/>
  <c r="BX207" i="1"/>
  <c r="BY207" i="1" s="1"/>
  <c r="BP207" i="1"/>
  <c r="BK207" i="1"/>
  <c r="BL207" i="1" s="1"/>
  <c r="AW207" i="1"/>
  <c r="AV207" i="1"/>
  <c r="AO207" i="1"/>
  <c r="AN207" i="1"/>
  <c r="AJ207" i="1"/>
  <c r="AI207" i="1"/>
  <c r="AF207" i="1"/>
  <c r="AG207" i="1" s="1"/>
  <c r="X207" i="1"/>
  <c r="W207" i="1"/>
  <c r="R207" i="1"/>
  <c r="Q207" i="1"/>
  <c r="P207" i="1"/>
  <c r="N207" i="1"/>
  <c r="M207" i="1"/>
  <c r="BY206" i="1"/>
  <c r="BX206" i="1"/>
  <c r="BP206" i="1"/>
  <c r="BQ206" i="1" s="1"/>
  <c r="BL206" i="1"/>
  <c r="BK206" i="1"/>
  <c r="BD206" i="1"/>
  <c r="AV206" i="1"/>
  <c r="AN206" i="1"/>
  <c r="AO206" i="1" s="1"/>
  <c r="AR206" i="1" s="1"/>
  <c r="AF206" i="1"/>
  <c r="W206" i="1"/>
  <c r="R206" i="1"/>
  <c r="BX205" i="1"/>
  <c r="BY205" i="1" s="1"/>
  <c r="BP205" i="1"/>
  <c r="BQ205" i="1" s="1"/>
  <c r="BK205" i="1"/>
  <c r="BL205" i="1" s="1"/>
  <c r="BN204" i="1" s="1"/>
  <c r="BD205" i="1"/>
  <c r="AV205" i="1"/>
  <c r="AW205" i="1" s="1"/>
  <c r="AN205" i="1"/>
  <c r="AO205" i="1" s="1"/>
  <c r="AR205" i="1" s="1"/>
  <c r="AF205" i="1"/>
  <c r="W205" i="1"/>
  <c r="R205" i="1"/>
  <c r="BX204" i="1"/>
  <c r="BY204" i="1" s="1"/>
  <c r="BP204" i="1"/>
  <c r="BK204" i="1"/>
  <c r="BL204" i="1" s="1"/>
  <c r="BH204" i="1"/>
  <c r="BD204" i="1"/>
  <c r="AV204" i="1"/>
  <c r="AW204" i="1" s="1"/>
  <c r="AN204" i="1"/>
  <c r="AO204" i="1" s="1"/>
  <c r="AJ204" i="1"/>
  <c r="AI204" i="1"/>
  <c r="AF204" i="1"/>
  <c r="W204" i="1"/>
  <c r="R204" i="1"/>
  <c r="Q204" i="1"/>
  <c r="P204" i="1"/>
  <c r="N204" i="1"/>
  <c r="M204" i="1"/>
  <c r="BX203" i="1"/>
  <c r="BY203" i="1" s="1"/>
  <c r="BP203" i="1"/>
  <c r="BQ203" i="1" s="1"/>
  <c r="BK203" i="1"/>
  <c r="BL203" i="1" s="1"/>
  <c r="BD203" i="1"/>
  <c r="AV203" i="1"/>
  <c r="AW203" i="1" s="1"/>
  <c r="AN203" i="1"/>
  <c r="AO203" i="1" s="1"/>
  <c r="AR203" i="1" s="1"/>
  <c r="AF203" i="1"/>
  <c r="W203" i="1"/>
  <c r="X203" i="1" s="1"/>
  <c r="R203" i="1"/>
  <c r="BX202" i="1"/>
  <c r="BY202" i="1" s="1"/>
  <c r="BP202" i="1"/>
  <c r="BQ202" i="1" s="1"/>
  <c r="BL202" i="1"/>
  <c r="BK202" i="1"/>
  <c r="BD202" i="1"/>
  <c r="AV202" i="1"/>
  <c r="AW202" i="1" s="1"/>
  <c r="AN202" i="1"/>
  <c r="AO202" i="1" s="1"/>
  <c r="AF202" i="1"/>
  <c r="W202" i="1"/>
  <c r="X202" i="1" s="1"/>
  <c r="R202" i="1"/>
  <c r="BX201" i="1"/>
  <c r="BY201" i="1" s="1"/>
  <c r="BP201" i="1"/>
  <c r="BK201" i="1"/>
  <c r="BL201" i="1" s="1"/>
  <c r="BH201" i="1"/>
  <c r="BG201" i="1"/>
  <c r="BD201" i="1"/>
  <c r="AV201" i="1"/>
  <c r="AN201" i="1"/>
  <c r="AO201" i="1" s="1"/>
  <c r="AR201" i="1" s="1"/>
  <c r="AJ201" i="1"/>
  <c r="AI201" i="1"/>
  <c r="AF201" i="1"/>
  <c r="W201" i="1"/>
  <c r="S201" i="1"/>
  <c r="R201" i="1"/>
  <c r="Q201" i="1"/>
  <c r="P201" i="1"/>
  <c r="N201" i="1"/>
  <c r="M201" i="1"/>
  <c r="BX200" i="1"/>
  <c r="BY200" i="1" s="1"/>
  <c r="BP200" i="1"/>
  <c r="BQ200" i="1" s="1"/>
  <c r="BK200" i="1"/>
  <c r="BL200" i="1" s="1"/>
  <c r="BD200" i="1"/>
  <c r="AV200" i="1"/>
  <c r="AW200" i="1" s="1"/>
  <c r="AN200" i="1"/>
  <c r="AO200" i="1" s="1"/>
  <c r="AR200" i="1" s="1"/>
  <c r="AF200" i="1"/>
  <c r="W200" i="1"/>
  <c r="R200" i="1"/>
  <c r="BX199" i="1"/>
  <c r="BY199" i="1" s="1"/>
  <c r="BP199" i="1"/>
  <c r="BQ199" i="1" s="1"/>
  <c r="BK199" i="1"/>
  <c r="BL199" i="1" s="1"/>
  <c r="BD199" i="1"/>
  <c r="AV199" i="1"/>
  <c r="AW199" i="1" s="1"/>
  <c r="AN199" i="1"/>
  <c r="AO199" i="1" s="1"/>
  <c r="AR199" i="1" s="1"/>
  <c r="AF199" i="1"/>
  <c r="W199" i="1"/>
  <c r="R199" i="1"/>
  <c r="BX198" i="1"/>
  <c r="BY198" i="1" s="1"/>
  <c r="BP198" i="1"/>
  <c r="BK198" i="1"/>
  <c r="BL198" i="1" s="1"/>
  <c r="AW198" i="1"/>
  <c r="AV198" i="1"/>
  <c r="AN198" i="1"/>
  <c r="AO198" i="1" s="1"/>
  <c r="AJ198" i="1"/>
  <c r="AI198" i="1"/>
  <c r="AF198" i="1"/>
  <c r="AG198" i="1" s="1"/>
  <c r="W198" i="1"/>
  <c r="R198" i="1"/>
  <c r="Q198" i="1"/>
  <c r="P198" i="1"/>
  <c r="N198" i="1"/>
  <c r="M198" i="1"/>
  <c r="BX197" i="1"/>
  <c r="BY197" i="1" s="1"/>
  <c r="BP197" i="1"/>
  <c r="BK197" i="1"/>
  <c r="BL197" i="1" s="1"/>
  <c r="BD197" i="1"/>
  <c r="AV197" i="1"/>
  <c r="AW197" i="1" s="1"/>
  <c r="AN197" i="1"/>
  <c r="AO197" i="1" s="1"/>
  <c r="AF197" i="1"/>
  <c r="W197" i="1"/>
  <c r="X197" i="1" s="1"/>
  <c r="R197" i="1"/>
  <c r="BX196" i="1"/>
  <c r="BY196" i="1" s="1"/>
  <c r="BP196" i="1"/>
  <c r="BQ196" i="1" s="1"/>
  <c r="BK196" i="1"/>
  <c r="BL196" i="1" s="1"/>
  <c r="BD196" i="1"/>
  <c r="AV196" i="1"/>
  <c r="AW196" i="1" s="1"/>
  <c r="AO196" i="1"/>
  <c r="AR196" i="1" s="1"/>
  <c r="AN196" i="1"/>
  <c r="AF196" i="1"/>
  <c r="W196" i="1"/>
  <c r="X196" i="1" s="1"/>
  <c r="R196" i="1"/>
  <c r="BX195" i="1"/>
  <c r="BY195" i="1" s="1"/>
  <c r="BP195" i="1"/>
  <c r="BQ195" i="1" s="1"/>
  <c r="BL195" i="1"/>
  <c r="BK195" i="1"/>
  <c r="AV195" i="1"/>
  <c r="AW195" i="1" s="1"/>
  <c r="AO195" i="1"/>
  <c r="AN195" i="1"/>
  <c r="AJ195" i="1"/>
  <c r="AI195" i="1"/>
  <c r="AF195" i="1"/>
  <c r="W195" i="1"/>
  <c r="R195" i="1"/>
  <c r="Q195" i="1"/>
  <c r="P195" i="1"/>
  <c r="N195" i="1"/>
  <c r="M195" i="1"/>
  <c r="BX194" i="1"/>
  <c r="BY194" i="1" s="1"/>
  <c r="BP194" i="1"/>
  <c r="BQ194" i="1" s="1"/>
  <c r="BK194" i="1"/>
  <c r="BL194" i="1" s="1"/>
  <c r="BD194" i="1"/>
  <c r="AV194" i="1"/>
  <c r="AW194" i="1" s="1"/>
  <c r="AN194" i="1"/>
  <c r="AO194" i="1" s="1"/>
  <c r="AR194" i="1" s="1"/>
  <c r="AF194" i="1"/>
  <c r="W194" i="1"/>
  <c r="R194" i="1"/>
  <c r="BX193" i="1"/>
  <c r="BY193" i="1" s="1"/>
  <c r="BP193" i="1"/>
  <c r="BQ193" i="1" s="1"/>
  <c r="BK193" i="1"/>
  <c r="BL193" i="1" s="1"/>
  <c r="BD193" i="1"/>
  <c r="AV193" i="1"/>
  <c r="AN193" i="1"/>
  <c r="AO193" i="1" s="1"/>
  <c r="AR193" i="1" s="1"/>
  <c r="AF193" i="1"/>
  <c r="W193" i="1"/>
  <c r="X193" i="1" s="1"/>
  <c r="R193" i="1"/>
  <c r="BX192" i="1"/>
  <c r="BY192" i="1" s="1"/>
  <c r="BP192" i="1"/>
  <c r="BQ192" i="1" s="1"/>
  <c r="BK192" i="1"/>
  <c r="BL192" i="1" s="1"/>
  <c r="BG192" i="1"/>
  <c r="BH192" i="1"/>
  <c r="AV192" i="1"/>
  <c r="AW192" i="1" s="1"/>
  <c r="AN192" i="1"/>
  <c r="AO192" i="1" s="1"/>
  <c r="AJ192" i="1"/>
  <c r="AI192" i="1"/>
  <c r="AF192" i="1"/>
  <c r="X192" i="1"/>
  <c r="W192" i="1"/>
  <c r="R192" i="1"/>
  <c r="Q192" i="1"/>
  <c r="P192" i="1"/>
  <c r="N192" i="1"/>
  <c r="M192" i="1"/>
  <c r="BY191" i="1"/>
  <c r="BX191" i="1"/>
  <c r="BP191" i="1"/>
  <c r="BQ191" i="1" s="1"/>
  <c r="BK191" i="1"/>
  <c r="BL191" i="1" s="1"/>
  <c r="BD191" i="1"/>
  <c r="CH191" i="1" s="1"/>
  <c r="AV191" i="1"/>
  <c r="AW191" i="1" s="1"/>
  <c r="AN191" i="1"/>
  <c r="AO191" i="1" s="1"/>
  <c r="AF191" i="1"/>
  <c r="W191" i="1"/>
  <c r="R191" i="1"/>
  <c r="BX190" i="1"/>
  <c r="BY190" i="1" s="1"/>
  <c r="BP190" i="1"/>
  <c r="BQ190" i="1" s="1"/>
  <c r="BK190" i="1"/>
  <c r="BL190" i="1" s="1"/>
  <c r="BD190" i="1"/>
  <c r="AV190" i="1"/>
  <c r="AN190" i="1"/>
  <c r="AO190" i="1" s="1"/>
  <c r="AR190" i="1" s="1"/>
  <c r="AF190" i="1"/>
  <c r="W190" i="1"/>
  <c r="X190" i="1" s="1"/>
  <c r="R190" i="1"/>
  <c r="T189" i="1" s="1"/>
  <c r="BX189" i="1"/>
  <c r="BY189" i="1" s="1"/>
  <c r="BP189" i="1"/>
  <c r="BK189" i="1"/>
  <c r="BL189" i="1" s="1"/>
  <c r="AV189" i="1"/>
  <c r="AW189" i="1" s="1"/>
  <c r="AR189" i="1"/>
  <c r="AO189" i="1"/>
  <c r="AN189" i="1"/>
  <c r="AJ189" i="1"/>
  <c r="AI189" i="1"/>
  <c r="AF189" i="1"/>
  <c r="W189" i="1"/>
  <c r="S189" i="1"/>
  <c r="R189" i="1"/>
  <c r="Q189" i="1"/>
  <c r="P189" i="1"/>
  <c r="N189" i="1"/>
  <c r="M189" i="1"/>
  <c r="BX188" i="1"/>
  <c r="BY188" i="1" s="1"/>
  <c r="BP188" i="1"/>
  <c r="BQ188" i="1" s="1"/>
  <c r="BK188" i="1"/>
  <c r="BL188" i="1" s="1"/>
  <c r="BD188" i="1"/>
  <c r="AV188" i="1"/>
  <c r="AW188" i="1" s="1"/>
  <c r="AN188" i="1"/>
  <c r="AO188" i="1" s="1"/>
  <c r="AR188" i="1" s="1"/>
  <c r="AF188" i="1"/>
  <c r="W188" i="1"/>
  <c r="R188" i="1"/>
  <c r="BY187" i="1"/>
  <c r="BX187" i="1"/>
  <c r="BP187" i="1"/>
  <c r="BQ187" i="1" s="1"/>
  <c r="BK187" i="1"/>
  <c r="BL187" i="1" s="1"/>
  <c r="BD187" i="1"/>
  <c r="AV187" i="1"/>
  <c r="AW187" i="1" s="1"/>
  <c r="AN187" i="1"/>
  <c r="AO187" i="1" s="1"/>
  <c r="AF187" i="1"/>
  <c r="W187" i="1"/>
  <c r="R187" i="1"/>
  <c r="BX186" i="1"/>
  <c r="BY186" i="1" s="1"/>
  <c r="BQ186" i="1"/>
  <c r="BP186" i="1"/>
  <c r="BK186" i="1"/>
  <c r="BL186" i="1" s="1"/>
  <c r="BH186" i="1"/>
  <c r="BG186" i="1"/>
  <c r="BD186" i="1"/>
  <c r="BF186" i="1" s="1"/>
  <c r="AZ186" i="1"/>
  <c r="AW186" i="1"/>
  <c r="AV186" i="1"/>
  <c r="AN186" i="1"/>
  <c r="AO186" i="1" s="1"/>
  <c r="AR186" i="1" s="1"/>
  <c r="AJ186" i="1"/>
  <c r="AI186" i="1"/>
  <c r="AF186" i="1"/>
  <c r="W186" i="1"/>
  <c r="X186" i="1" s="1"/>
  <c r="R186" i="1"/>
  <c r="Q186" i="1"/>
  <c r="P186" i="1"/>
  <c r="N186" i="1"/>
  <c r="M186" i="1"/>
  <c r="BY185" i="1"/>
  <c r="BX185" i="1"/>
  <c r="BP185" i="1"/>
  <c r="BQ185" i="1" s="1"/>
  <c r="BK185" i="1"/>
  <c r="BL185" i="1" s="1"/>
  <c r="BD185" i="1"/>
  <c r="AV185" i="1"/>
  <c r="AW185" i="1" s="1"/>
  <c r="AN185" i="1"/>
  <c r="AO185" i="1" s="1"/>
  <c r="AR185" i="1" s="1"/>
  <c r="AF185" i="1"/>
  <c r="W185" i="1"/>
  <c r="X185" i="1" s="1"/>
  <c r="R185" i="1"/>
  <c r="BX184" i="1"/>
  <c r="BY184" i="1" s="1"/>
  <c r="BP184" i="1"/>
  <c r="BK184" i="1"/>
  <c r="BL184" i="1" s="1"/>
  <c r="BD184" i="1"/>
  <c r="AV184" i="1"/>
  <c r="AW184" i="1" s="1"/>
  <c r="CE184" i="1" s="1"/>
  <c r="AN184" i="1"/>
  <c r="AO184" i="1" s="1"/>
  <c r="AR184" i="1" s="1"/>
  <c r="AF184" i="1"/>
  <c r="W184" i="1"/>
  <c r="R184" i="1"/>
  <c r="S183" i="1" s="1"/>
  <c r="BX183" i="1"/>
  <c r="BY183" i="1" s="1"/>
  <c r="BQ183" i="1"/>
  <c r="BP183" i="1"/>
  <c r="BK183" i="1"/>
  <c r="BL183" i="1" s="1"/>
  <c r="AW183" i="1"/>
  <c r="AV183" i="1"/>
  <c r="AN183" i="1"/>
  <c r="AO183" i="1" s="1"/>
  <c r="AJ183" i="1"/>
  <c r="AI183" i="1"/>
  <c r="AF183" i="1"/>
  <c r="W183" i="1"/>
  <c r="X183" i="1" s="1"/>
  <c r="R183" i="1"/>
  <c r="Q183" i="1"/>
  <c r="P183" i="1"/>
  <c r="N183" i="1"/>
  <c r="M183" i="1"/>
  <c r="BX182" i="1"/>
  <c r="BY182" i="1" s="1"/>
  <c r="BP182" i="1"/>
  <c r="BQ182" i="1" s="1"/>
  <c r="BK182" i="1"/>
  <c r="BL182" i="1" s="1"/>
  <c r="BD182" i="1"/>
  <c r="AV182" i="1"/>
  <c r="AW182" i="1" s="1"/>
  <c r="AN182" i="1"/>
  <c r="AO182" i="1" s="1"/>
  <c r="AF182" i="1"/>
  <c r="W182" i="1"/>
  <c r="X182" i="1" s="1"/>
  <c r="R182" i="1"/>
  <c r="BX181" i="1"/>
  <c r="BY181" i="1" s="1"/>
  <c r="BP181" i="1"/>
  <c r="BK181" i="1"/>
  <c r="BL181" i="1" s="1"/>
  <c r="BD181" i="1"/>
  <c r="AV181" i="1"/>
  <c r="AW181" i="1" s="1"/>
  <c r="CG181" i="1" s="1"/>
  <c r="AN181" i="1"/>
  <c r="AO181" i="1" s="1"/>
  <c r="AR181" i="1" s="1"/>
  <c r="AF181" i="1"/>
  <c r="W181" i="1"/>
  <c r="R181" i="1"/>
  <c r="BX180" i="1"/>
  <c r="BY180" i="1" s="1"/>
  <c r="BS180" i="1"/>
  <c r="BP180" i="1"/>
  <c r="BQ180" i="1" s="1"/>
  <c r="BL180" i="1"/>
  <c r="BK180" i="1"/>
  <c r="BH180" i="1"/>
  <c r="BG180" i="1"/>
  <c r="BD180" i="1"/>
  <c r="AW180" i="1"/>
  <c r="CG180" i="1" s="1"/>
  <c r="AV180" i="1"/>
  <c r="AN180" i="1"/>
  <c r="AO180" i="1" s="1"/>
  <c r="AJ180" i="1"/>
  <c r="AI180" i="1"/>
  <c r="AF180" i="1"/>
  <c r="X180" i="1"/>
  <c r="W180" i="1"/>
  <c r="R180" i="1"/>
  <c r="Q180" i="1"/>
  <c r="P180" i="1"/>
  <c r="N180" i="1"/>
  <c r="M180" i="1"/>
  <c r="BX179" i="1"/>
  <c r="BY179" i="1" s="1"/>
  <c r="BQ179" i="1"/>
  <c r="BP179" i="1"/>
  <c r="BK179" i="1"/>
  <c r="BL179" i="1" s="1"/>
  <c r="BD179" i="1"/>
  <c r="AV179" i="1"/>
  <c r="AW179" i="1" s="1"/>
  <c r="AN179" i="1"/>
  <c r="AO179" i="1" s="1"/>
  <c r="AR179" i="1" s="1"/>
  <c r="AF179" i="1"/>
  <c r="X179" i="1"/>
  <c r="W179" i="1"/>
  <c r="R179" i="1"/>
  <c r="BX178" i="1"/>
  <c r="BY178" i="1" s="1"/>
  <c r="BP178" i="1"/>
  <c r="BS177" i="1" s="1"/>
  <c r="BK178" i="1"/>
  <c r="BL178" i="1" s="1"/>
  <c r="BD178" i="1"/>
  <c r="AV178" i="1"/>
  <c r="AN178" i="1"/>
  <c r="AO178" i="1" s="1"/>
  <c r="AR178" i="1" s="1"/>
  <c r="AF178" i="1"/>
  <c r="W178" i="1"/>
  <c r="X178" i="1" s="1"/>
  <c r="R178" i="1"/>
  <c r="BY177" i="1"/>
  <c r="BX177" i="1"/>
  <c r="BQ177" i="1"/>
  <c r="BP177" i="1"/>
  <c r="BK177" i="1"/>
  <c r="BL177" i="1" s="1"/>
  <c r="AV177" i="1"/>
  <c r="AW177" i="1" s="1"/>
  <c r="AN177" i="1"/>
  <c r="AO177" i="1" s="1"/>
  <c r="AR177" i="1" s="1"/>
  <c r="AJ177" i="1"/>
  <c r="AI177" i="1"/>
  <c r="AF177" i="1"/>
  <c r="Y177" i="1"/>
  <c r="W177" i="1"/>
  <c r="X177" i="1" s="1"/>
  <c r="AA177" i="1" s="1"/>
  <c r="R177" i="1"/>
  <c r="Q177" i="1"/>
  <c r="P177" i="1"/>
  <c r="N177" i="1"/>
  <c r="M177" i="1"/>
  <c r="BY176" i="1"/>
  <c r="BX176" i="1"/>
  <c r="BP176" i="1"/>
  <c r="BQ176" i="1" s="1"/>
  <c r="BL176" i="1"/>
  <c r="BK176" i="1"/>
  <c r="BD176" i="1"/>
  <c r="AV176" i="1"/>
  <c r="AW176" i="1" s="1"/>
  <c r="AN176" i="1"/>
  <c r="AO176" i="1" s="1"/>
  <c r="AF176" i="1"/>
  <c r="X176" i="1"/>
  <c r="R176" i="1"/>
  <c r="BX175" i="1"/>
  <c r="BY175" i="1" s="1"/>
  <c r="BQ175" i="1"/>
  <c r="BP175" i="1"/>
  <c r="BK175" i="1"/>
  <c r="BL175" i="1" s="1"/>
  <c r="BD175" i="1"/>
  <c r="AV175" i="1"/>
  <c r="AW175" i="1" s="1"/>
  <c r="AN175" i="1"/>
  <c r="AO175" i="1" s="1"/>
  <c r="AR175" i="1" s="1"/>
  <c r="AF175" i="1"/>
  <c r="CD175" i="1" s="1"/>
  <c r="W175" i="1"/>
  <c r="R175" i="1"/>
  <c r="BX174" i="1"/>
  <c r="BY174" i="1" s="1"/>
  <c r="BQ174" i="1"/>
  <c r="BP174" i="1"/>
  <c r="BK174" i="1"/>
  <c r="BL174" i="1" s="1"/>
  <c r="AV174" i="1"/>
  <c r="AN174" i="1"/>
  <c r="AO174" i="1" s="1"/>
  <c r="AR174" i="1" s="1"/>
  <c r="AJ174" i="1"/>
  <c r="AI174" i="1"/>
  <c r="AF174" i="1"/>
  <c r="W174" i="1"/>
  <c r="T174" i="1"/>
  <c r="R174" i="1"/>
  <c r="Q174" i="1"/>
  <c r="P174" i="1"/>
  <c r="N174" i="1"/>
  <c r="M174" i="1"/>
  <c r="BX173" i="1"/>
  <c r="BY173" i="1" s="1"/>
  <c r="BP173" i="1"/>
  <c r="BQ173" i="1" s="1"/>
  <c r="BK173" i="1"/>
  <c r="BL173" i="1" s="1"/>
  <c r="BD173" i="1"/>
  <c r="AV173" i="1"/>
  <c r="AW173" i="1" s="1"/>
  <c r="AO173" i="1"/>
  <c r="AN173" i="1"/>
  <c r="AF173" i="1"/>
  <c r="W173" i="1"/>
  <c r="R173" i="1"/>
  <c r="BX172" i="1"/>
  <c r="BY172" i="1" s="1"/>
  <c r="BP172" i="1"/>
  <c r="BQ172" i="1" s="1"/>
  <c r="BK172" i="1"/>
  <c r="BL172" i="1" s="1"/>
  <c r="BD172" i="1"/>
  <c r="AV172" i="1"/>
  <c r="AW172" i="1" s="1"/>
  <c r="AN172" i="1"/>
  <c r="AO172" i="1" s="1"/>
  <c r="AR172" i="1" s="1"/>
  <c r="AF172" i="1"/>
  <c r="AH171" i="1" s="1"/>
  <c r="W172" i="1"/>
  <c r="R172" i="1"/>
  <c r="BX171" i="1"/>
  <c r="BY171" i="1" s="1"/>
  <c r="BQ171" i="1"/>
  <c r="BP171" i="1"/>
  <c r="BK171" i="1"/>
  <c r="BL171" i="1" s="1"/>
  <c r="BD171" i="1"/>
  <c r="BH171" i="1"/>
  <c r="AV171" i="1"/>
  <c r="AO171" i="1"/>
  <c r="AR171" i="1" s="1"/>
  <c r="AN171" i="1"/>
  <c r="AJ171" i="1"/>
  <c r="AI171" i="1"/>
  <c r="AF171" i="1"/>
  <c r="W171" i="1"/>
  <c r="R171" i="1"/>
  <c r="T171" i="1" s="1"/>
  <c r="Q171" i="1"/>
  <c r="P171" i="1"/>
  <c r="N171" i="1"/>
  <c r="M171" i="1"/>
  <c r="BX170" i="1"/>
  <c r="BY170" i="1" s="1"/>
  <c r="BP170" i="1"/>
  <c r="BQ170" i="1" s="1"/>
  <c r="BK170" i="1"/>
  <c r="BL170" i="1" s="1"/>
  <c r="BD170" i="1"/>
  <c r="AV170" i="1"/>
  <c r="AW170" i="1" s="1"/>
  <c r="AN170" i="1"/>
  <c r="AO170" i="1" s="1"/>
  <c r="AR170" i="1" s="1"/>
  <c r="AF170" i="1"/>
  <c r="W170" i="1"/>
  <c r="R170" i="1"/>
  <c r="BX169" i="1"/>
  <c r="BY169" i="1" s="1"/>
  <c r="BQ169" i="1"/>
  <c r="BP169" i="1"/>
  <c r="BK169" i="1"/>
  <c r="BL169" i="1" s="1"/>
  <c r="BD169" i="1"/>
  <c r="AV169" i="1"/>
  <c r="AW169" i="1" s="1"/>
  <c r="AN169" i="1"/>
  <c r="AO169" i="1" s="1"/>
  <c r="AR169" i="1" s="1"/>
  <c r="AF169" i="1"/>
  <c r="W169" i="1"/>
  <c r="R169" i="1"/>
  <c r="BX168" i="1"/>
  <c r="BY168" i="1" s="1"/>
  <c r="BQ168" i="1"/>
  <c r="BP168" i="1"/>
  <c r="BK168" i="1"/>
  <c r="BL168" i="1" s="1"/>
  <c r="AV168" i="1"/>
  <c r="AW168" i="1" s="1"/>
  <c r="AN168" i="1"/>
  <c r="AO168" i="1" s="1"/>
  <c r="AJ168" i="1"/>
  <c r="AI168" i="1"/>
  <c r="AF168" i="1"/>
  <c r="W168" i="1"/>
  <c r="R168" i="1"/>
  <c r="Q168" i="1"/>
  <c r="P168" i="1"/>
  <c r="N168" i="1"/>
  <c r="M168" i="1"/>
  <c r="BX167" i="1"/>
  <c r="BY167" i="1" s="1"/>
  <c r="BP167" i="1"/>
  <c r="BQ167" i="1" s="1"/>
  <c r="BK167" i="1"/>
  <c r="BL167" i="1" s="1"/>
  <c r="BD167" i="1"/>
  <c r="AV167" i="1"/>
  <c r="AW167" i="1" s="1"/>
  <c r="AN167" i="1"/>
  <c r="AO167" i="1" s="1"/>
  <c r="AR167" i="1" s="1"/>
  <c r="AF167" i="1"/>
  <c r="W167" i="1"/>
  <c r="R167" i="1"/>
  <c r="BX166" i="1"/>
  <c r="BY166" i="1" s="1"/>
  <c r="BP166" i="1"/>
  <c r="BQ166" i="1" s="1"/>
  <c r="BK166" i="1"/>
  <c r="BL166" i="1" s="1"/>
  <c r="AV166" i="1"/>
  <c r="AW166" i="1" s="1"/>
  <c r="AN166" i="1"/>
  <c r="AO166" i="1" s="1"/>
  <c r="AR166" i="1" s="1"/>
  <c r="AF166" i="1"/>
  <c r="W166" i="1"/>
  <c r="X166" i="1" s="1"/>
  <c r="R166" i="1"/>
  <c r="BX165" i="1"/>
  <c r="BY165" i="1" s="1"/>
  <c r="BQ165" i="1"/>
  <c r="BT165" i="1" s="1"/>
  <c r="BP165" i="1"/>
  <c r="BK165" i="1"/>
  <c r="BL165" i="1" s="1"/>
  <c r="BD165" i="1"/>
  <c r="AV165" i="1"/>
  <c r="AR165" i="1"/>
  <c r="AN165" i="1"/>
  <c r="AO165" i="1" s="1"/>
  <c r="AJ165" i="1"/>
  <c r="AI165" i="1"/>
  <c r="AF165" i="1"/>
  <c r="AH165" i="1" s="1"/>
  <c r="X165" i="1"/>
  <c r="W165" i="1"/>
  <c r="R165" i="1"/>
  <c r="Q165" i="1"/>
  <c r="P165" i="1"/>
  <c r="N165" i="1"/>
  <c r="M165" i="1"/>
  <c r="BX164" i="1"/>
  <c r="BY164" i="1" s="1"/>
  <c r="BP164" i="1"/>
  <c r="BQ164" i="1" s="1"/>
  <c r="BL164" i="1"/>
  <c r="BK164" i="1"/>
  <c r="BD164" i="1"/>
  <c r="AV164" i="1"/>
  <c r="AW164" i="1" s="1"/>
  <c r="AN164" i="1"/>
  <c r="AO164" i="1" s="1"/>
  <c r="AF164" i="1"/>
  <c r="W164" i="1"/>
  <c r="R164" i="1"/>
  <c r="BX163" i="1"/>
  <c r="BY163" i="1" s="1"/>
  <c r="BP163" i="1"/>
  <c r="BL163" i="1"/>
  <c r="BK163" i="1"/>
  <c r="BD163" i="1"/>
  <c r="AV163" i="1"/>
  <c r="AW163" i="1" s="1"/>
  <c r="AN163" i="1"/>
  <c r="AO163" i="1" s="1"/>
  <c r="AR163" i="1" s="1"/>
  <c r="AF163" i="1"/>
  <c r="W163" i="1"/>
  <c r="X163" i="1" s="1"/>
  <c r="R163" i="1"/>
  <c r="BX162" i="1"/>
  <c r="BY162" i="1" s="1"/>
  <c r="BP162" i="1"/>
  <c r="BK162" i="1"/>
  <c r="BL162" i="1" s="1"/>
  <c r="BG162" i="1"/>
  <c r="AV162" i="1"/>
  <c r="AW162" i="1" s="1"/>
  <c r="AN162" i="1"/>
  <c r="AO162" i="1" s="1"/>
  <c r="AR162" i="1" s="1"/>
  <c r="AJ162" i="1"/>
  <c r="AI162" i="1"/>
  <c r="AF162" i="1"/>
  <c r="AH162" i="1" s="1"/>
  <c r="X162" i="1"/>
  <c r="W162" i="1"/>
  <c r="R162" i="1"/>
  <c r="Q162" i="1"/>
  <c r="P162" i="1"/>
  <c r="N162" i="1"/>
  <c r="M162" i="1"/>
  <c r="BX161" i="1"/>
  <c r="BY161" i="1" s="1"/>
  <c r="BQ161" i="1"/>
  <c r="BP161" i="1"/>
  <c r="BK161" i="1"/>
  <c r="BL161" i="1" s="1"/>
  <c r="BD161" i="1"/>
  <c r="AV161" i="1"/>
  <c r="AW161" i="1" s="1"/>
  <c r="AN161" i="1"/>
  <c r="AO161" i="1" s="1"/>
  <c r="AR161" i="1" s="1"/>
  <c r="AF161" i="1"/>
  <c r="W161" i="1"/>
  <c r="R161" i="1"/>
  <c r="BX160" i="1"/>
  <c r="BY160" i="1" s="1"/>
  <c r="BP160" i="1"/>
  <c r="BK160" i="1"/>
  <c r="BL160" i="1" s="1"/>
  <c r="BD160" i="1"/>
  <c r="AV160" i="1"/>
  <c r="AW160" i="1" s="1"/>
  <c r="AN160" i="1"/>
  <c r="AO160" i="1" s="1"/>
  <c r="AF160" i="1"/>
  <c r="X160" i="1"/>
  <c r="W160" i="1"/>
  <c r="R160" i="1"/>
  <c r="BX159" i="1"/>
  <c r="BY159" i="1" s="1"/>
  <c r="BP159" i="1"/>
  <c r="BK159" i="1"/>
  <c r="BL159" i="1" s="1"/>
  <c r="BF159" i="1"/>
  <c r="BD159" i="1"/>
  <c r="AV159" i="1"/>
  <c r="AN159" i="1"/>
  <c r="AO159" i="1" s="1"/>
  <c r="AR159" i="1" s="1"/>
  <c r="AJ159" i="1"/>
  <c r="AI159" i="1"/>
  <c r="AF159" i="1"/>
  <c r="X159" i="1"/>
  <c r="W159" i="1"/>
  <c r="R159" i="1"/>
  <c r="Q159" i="1"/>
  <c r="P159" i="1"/>
  <c r="N159" i="1"/>
  <c r="M159" i="1"/>
  <c r="BX158" i="1"/>
  <c r="BY158" i="1" s="1"/>
  <c r="BP158" i="1"/>
  <c r="BQ158" i="1" s="1"/>
  <c r="BK158" i="1"/>
  <c r="BL158" i="1" s="1"/>
  <c r="BD158" i="1"/>
  <c r="AV158" i="1"/>
  <c r="AW158" i="1" s="1"/>
  <c r="AN158" i="1"/>
  <c r="AO158" i="1" s="1"/>
  <c r="AR158" i="1" s="1"/>
  <c r="AF158" i="1"/>
  <c r="W158" i="1"/>
  <c r="R158" i="1"/>
  <c r="BX157" i="1"/>
  <c r="BY157" i="1" s="1"/>
  <c r="BP157" i="1"/>
  <c r="BQ157" i="1" s="1"/>
  <c r="BK157" i="1"/>
  <c r="BL157" i="1" s="1"/>
  <c r="BD157" i="1"/>
  <c r="AV157" i="1"/>
  <c r="AW157" i="1" s="1"/>
  <c r="CH157" i="1" s="1"/>
  <c r="AN157" i="1"/>
  <c r="AO157" i="1" s="1"/>
  <c r="AF157" i="1"/>
  <c r="W157" i="1"/>
  <c r="R157" i="1"/>
  <c r="BX156" i="1"/>
  <c r="BY156" i="1" s="1"/>
  <c r="BP156" i="1"/>
  <c r="BK156" i="1"/>
  <c r="BL156" i="1" s="1"/>
  <c r="AV156" i="1"/>
  <c r="AW156" i="1" s="1"/>
  <c r="AR156" i="1"/>
  <c r="AN156" i="1"/>
  <c r="AO156" i="1" s="1"/>
  <c r="AJ156" i="1"/>
  <c r="AI156" i="1"/>
  <c r="AF156" i="1"/>
  <c r="W156" i="1"/>
  <c r="X156" i="1" s="1"/>
  <c r="S156" i="1"/>
  <c r="R156" i="1"/>
  <c r="Q156" i="1"/>
  <c r="P156" i="1"/>
  <c r="N156" i="1"/>
  <c r="M156" i="1"/>
  <c r="BX155" i="1"/>
  <c r="BY155" i="1" s="1"/>
  <c r="BP155" i="1"/>
  <c r="BQ155" i="1" s="1"/>
  <c r="BK155" i="1"/>
  <c r="BL155" i="1" s="1"/>
  <c r="BD155" i="1"/>
  <c r="AV155" i="1"/>
  <c r="AW155" i="1" s="1"/>
  <c r="AN155" i="1"/>
  <c r="AO155" i="1" s="1"/>
  <c r="AR155" i="1" s="1"/>
  <c r="AF155" i="1"/>
  <c r="W155" i="1"/>
  <c r="R155" i="1"/>
  <c r="BX154" i="1"/>
  <c r="BY154" i="1" s="1"/>
  <c r="BP154" i="1"/>
  <c r="BK154" i="1"/>
  <c r="BL154" i="1" s="1"/>
  <c r="AV154" i="1"/>
  <c r="AR154" i="1"/>
  <c r="AO154" i="1"/>
  <c r="AN154" i="1"/>
  <c r="AF154" i="1"/>
  <c r="W154" i="1"/>
  <c r="X154" i="1" s="1"/>
  <c r="R154" i="1"/>
  <c r="BX153" i="1"/>
  <c r="BY153" i="1" s="1"/>
  <c r="BP153" i="1"/>
  <c r="BN153" i="1"/>
  <c r="BK153" i="1"/>
  <c r="BL153" i="1" s="1"/>
  <c r="BM153" i="1" s="1"/>
  <c r="BH153" i="1"/>
  <c r="BD153" i="1"/>
  <c r="AW153" i="1"/>
  <c r="AV153" i="1"/>
  <c r="AN153" i="1"/>
  <c r="AO153" i="1" s="1"/>
  <c r="AJ153" i="1"/>
  <c r="AI153" i="1"/>
  <c r="AF153" i="1"/>
  <c r="W153" i="1"/>
  <c r="X153" i="1" s="1"/>
  <c r="R153" i="1"/>
  <c r="Q153" i="1"/>
  <c r="P153" i="1"/>
  <c r="N153" i="1"/>
  <c r="M153" i="1"/>
  <c r="BX152" i="1"/>
  <c r="BY152" i="1" s="1"/>
  <c r="BP152" i="1"/>
  <c r="BQ152" i="1" s="1"/>
  <c r="BK152" i="1"/>
  <c r="BL152" i="1" s="1"/>
  <c r="BD152" i="1"/>
  <c r="AV152" i="1"/>
  <c r="AW152" i="1" s="1"/>
  <c r="AN152" i="1"/>
  <c r="AO152" i="1" s="1"/>
  <c r="AR152" i="1" s="1"/>
  <c r="AF152" i="1"/>
  <c r="W152" i="1"/>
  <c r="X152" i="1" s="1"/>
  <c r="R152" i="1"/>
  <c r="BX151" i="1"/>
  <c r="BY151" i="1" s="1"/>
  <c r="BP151" i="1"/>
  <c r="BK151" i="1"/>
  <c r="BL151" i="1" s="1"/>
  <c r="BD151" i="1"/>
  <c r="AV151" i="1"/>
  <c r="AW151" i="1" s="1"/>
  <c r="CE151" i="1" s="1"/>
  <c r="AN151" i="1"/>
  <c r="AO151" i="1" s="1"/>
  <c r="AR151" i="1" s="1"/>
  <c r="AF151" i="1"/>
  <c r="W151" i="1"/>
  <c r="X151" i="1" s="1"/>
  <c r="R151" i="1"/>
  <c r="BX150" i="1"/>
  <c r="BY150" i="1" s="1"/>
  <c r="BQ150" i="1"/>
  <c r="BP150" i="1"/>
  <c r="BK150" i="1"/>
  <c r="BL150" i="1" s="1"/>
  <c r="AV150" i="1"/>
  <c r="AR150" i="1"/>
  <c r="AN150" i="1"/>
  <c r="AO150" i="1" s="1"/>
  <c r="AJ150" i="1"/>
  <c r="AI150" i="1"/>
  <c r="AF150" i="1"/>
  <c r="W150" i="1"/>
  <c r="R150" i="1"/>
  <c r="Q150" i="1"/>
  <c r="P150" i="1"/>
  <c r="N150" i="1"/>
  <c r="M150" i="1"/>
  <c r="BX149" i="1"/>
  <c r="BY149" i="1" s="1"/>
  <c r="BP149" i="1"/>
  <c r="BQ149" i="1" s="1"/>
  <c r="BL149" i="1"/>
  <c r="BK149" i="1"/>
  <c r="BD149" i="1"/>
  <c r="CH149" i="1" s="1"/>
  <c r="AW149" i="1"/>
  <c r="AV149" i="1"/>
  <c r="AN149" i="1"/>
  <c r="AO149" i="1" s="1"/>
  <c r="AR149" i="1" s="1"/>
  <c r="AF149" i="1"/>
  <c r="W149" i="1"/>
  <c r="R149" i="1"/>
  <c r="BX148" i="1"/>
  <c r="BY148" i="1" s="1"/>
  <c r="BP148" i="1"/>
  <c r="BK148" i="1"/>
  <c r="BL148" i="1" s="1"/>
  <c r="BH147" i="1"/>
  <c r="AV148" i="1"/>
  <c r="AW148" i="1" s="1"/>
  <c r="AN148" i="1"/>
  <c r="AO148" i="1" s="1"/>
  <c r="AF148" i="1"/>
  <c r="W148" i="1"/>
  <c r="R148" i="1"/>
  <c r="BY147" i="1"/>
  <c r="BX147" i="1"/>
  <c r="BQ147" i="1"/>
  <c r="BP147" i="1"/>
  <c r="BK147" i="1"/>
  <c r="BL147" i="1" s="1"/>
  <c r="BM147" i="1" s="1"/>
  <c r="BD147" i="1"/>
  <c r="AV147" i="1"/>
  <c r="AN147" i="1"/>
  <c r="AO147" i="1" s="1"/>
  <c r="AR147" i="1" s="1"/>
  <c r="AJ147" i="1"/>
  <c r="AI147" i="1"/>
  <c r="AF147" i="1"/>
  <c r="W147" i="1"/>
  <c r="R147" i="1"/>
  <c r="T147" i="1" s="1"/>
  <c r="Q147" i="1"/>
  <c r="O147" i="1"/>
  <c r="P147" i="1" s="1"/>
  <c r="N147" i="1"/>
  <c r="M147" i="1"/>
  <c r="BX146" i="1"/>
  <c r="BY146" i="1" s="1"/>
  <c r="BP146" i="1"/>
  <c r="BK146" i="1"/>
  <c r="BL146" i="1" s="1"/>
  <c r="BD146" i="1"/>
  <c r="AV146" i="1"/>
  <c r="AW146" i="1" s="1"/>
  <c r="AN146" i="1"/>
  <c r="AO146" i="1" s="1"/>
  <c r="AR146" i="1" s="1"/>
  <c r="AF146" i="1"/>
  <c r="W146" i="1"/>
  <c r="R146" i="1"/>
  <c r="CD145" i="1"/>
  <c r="BX145" i="1"/>
  <c r="BY145" i="1" s="1"/>
  <c r="BP145" i="1"/>
  <c r="BQ145" i="1" s="1"/>
  <c r="BK145" i="1"/>
  <c r="BL145" i="1" s="1"/>
  <c r="BD145" i="1"/>
  <c r="AV145" i="1"/>
  <c r="AW145" i="1" s="1"/>
  <c r="AN145" i="1"/>
  <c r="AO145" i="1" s="1"/>
  <c r="AR145" i="1" s="1"/>
  <c r="AF145" i="1"/>
  <c r="W145" i="1"/>
  <c r="X145" i="1" s="1"/>
  <c r="R145" i="1"/>
  <c r="BY144" i="1"/>
  <c r="BX144" i="1"/>
  <c r="BQ144" i="1"/>
  <c r="BP144" i="1"/>
  <c r="BK144" i="1"/>
  <c r="BL144" i="1" s="1"/>
  <c r="BA144" i="1"/>
  <c r="AW144" i="1"/>
  <c r="AX144" i="1" s="1"/>
  <c r="AV144" i="1"/>
  <c r="AN144" i="1"/>
  <c r="AO144" i="1" s="1"/>
  <c r="AJ144" i="1"/>
  <c r="AI144" i="1"/>
  <c r="AF144" i="1"/>
  <c r="W144" i="1"/>
  <c r="X144" i="1" s="1"/>
  <c r="O144" i="1"/>
  <c r="N144" i="1"/>
  <c r="M144" i="1"/>
  <c r="BY143" i="1"/>
  <c r="BX143" i="1"/>
  <c r="BP143" i="1"/>
  <c r="BK143" i="1"/>
  <c r="BL143" i="1" s="1"/>
  <c r="BD143" i="1"/>
  <c r="AV143" i="1"/>
  <c r="AW143" i="1" s="1"/>
  <c r="AN143" i="1"/>
  <c r="AO143" i="1" s="1"/>
  <c r="AR143" i="1" s="1"/>
  <c r="AF143" i="1"/>
  <c r="X143" i="1"/>
  <c r="W143" i="1"/>
  <c r="R143" i="1"/>
  <c r="BX142" i="1"/>
  <c r="BY142" i="1" s="1"/>
  <c r="BQ142" i="1"/>
  <c r="BP142" i="1"/>
  <c r="BK142" i="1"/>
  <c r="BL142" i="1" s="1"/>
  <c r="BD142" i="1"/>
  <c r="CH142" i="1" s="1"/>
  <c r="AV142" i="1"/>
  <c r="AW142" i="1" s="1"/>
  <c r="AN142" i="1"/>
  <c r="AO142" i="1" s="1"/>
  <c r="AR142" i="1" s="1"/>
  <c r="AF142" i="1"/>
  <c r="AH141" i="1" s="1"/>
  <c r="W142" i="1"/>
  <c r="R142" i="1"/>
  <c r="BX141" i="1"/>
  <c r="BY141" i="1" s="1"/>
  <c r="BP141" i="1"/>
  <c r="BL141" i="1"/>
  <c r="BK141" i="1"/>
  <c r="BH141" i="1"/>
  <c r="BD141" i="1"/>
  <c r="BG141" i="1"/>
  <c r="AV141" i="1"/>
  <c r="AN141" i="1"/>
  <c r="AO141" i="1" s="1"/>
  <c r="AJ141" i="1"/>
  <c r="AI141" i="1"/>
  <c r="AF141" i="1"/>
  <c r="X141" i="1"/>
  <c r="W141" i="1"/>
  <c r="O141" i="1"/>
  <c r="R141" i="1" s="1"/>
  <c r="N141" i="1"/>
  <c r="M141" i="1"/>
  <c r="BY140" i="1"/>
  <c r="BX140" i="1"/>
  <c r="BP140" i="1"/>
  <c r="BQ140" i="1" s="1"/>
  <c r="BK140" i="1"/>
  <c r="BL140" i="1" s="1"/>
  <c r="BD140" i="1"/>
  <c r="AV140" i="1"/>
  <c r="AW140" i="1" s="1"/>
  <c r="AN140" i="1"/>
  <c r="AO140" i="1" s="1"/>
  <c r="AR140" i="1" s="1"/>
  <c r="AF140" i="1"/>
  <c r="W140" i="1"/>
  <c r="X140" i="1" s="1"/>
  <c r="R140" i="1"/>
  <c r="BX139" i="1"/>
  <c r="BY139" i="1" s="1"/>
  <c r="BP139" i="1"/>
  <c r="BQ139" i="1" s="1"/>
  <c r="BL139" i="1"/>
  <c r="BK139" i="1"/>
  <c r="AV139" i="1"/>
  <c r="AW139" i="1" s="1"/>
  <c r="AN139" i="1"/>
  <c r="AO139" i="1" s="1"/>
  <c r="AR139" i="1" s="1"/>
  <c r="AF139" i="1"/>
  <c r="W139" i="1"/>
  <c r="X139" i="1" s="1"/>
  <c r="R139" i="1"/>
  <c r="BX138" i="1"/>
  <c r="BY138" i="1" s="1"/>
  <c r="BQ138" i="1"/>
  <c r="BP138" i="1"/>
  <c r="BK138" i="1"/>
  <c r="BL138" i="1" s="1"/>
  <c r="BD138" i="1"/>
  <c r="BG138" i="1"/>
  <c r="AV138" i="1"/>
  <c r="AN138" i="1"/>
  <c r="AO138" i="1" s="1"/>
  <c r="AJ138" i="1"/>
  <c r="AI138" i="1"/>
  <c r="AF138" i="1"/>
  <c r="AH138" i="1" s="1"/>
  <c r="W138" i="1"/>
  <c r="O138" i="1"/>
  <c r="N138" i="1"/>
  <c r="M138" i="1"/>
  <c r="BX137" i="1"/>
  <c r="BY137" i="1" s="1"/>
  <c r="BP137" i="1"/>
  <c r="BQ137" i="1" s="1"/>
  <c r="BK137" i="1"/>
  <c r="BL137" i="1" s="1"/>
  <c r="BH135" i="1"/>
  <c r="AV137" i="1"/>
  <c r="AW137" i="1" s="1"/>
  <c r="AN137" i="1"/>
  <c r="AO137" i="1" s="1"/>
  <c r="AR137" i="1" s="1"/>
  <c r="AF137" i="1"/>
  <c r="X137" i="1"/>
  <c r="W137" i="1"/>
  <c r="R137" i="1"/>
  <c r="BY136" i="1"/>
  <c r="BX136" i="1"/>
  <c r="BP136" i="1"/>
  <c r="BS135" i="1" s="1"/>
  <c r="BK136" i="1"/>
  <c r="BL136" i="1" s="1"/>
  <c r="BD136" i="1"/>
  <c r="AV136" i="1"/>
  <c r="AW136" i="1" s="1"/>
  <c r="AR136" i="1"/>
  <c r="AN136" i="1"/>
  <c r="AO136" i="1" s="1"/>
  <c r="AF136" i="1"/>
  <c r="W136" i="1"/>
  <c r="R136" i="1"/>
  <c r="BY135" i="1"/>
  <c r="BX135" i="1"/>
  <c r="BR135" i="1"/>
  <c r="BQ135" i="1"/>
  <c r="BP135" i="1"/>
  <c r="BL135" i="1"/>
  <c r="BK135" i="1"/>
  <c r="BD135" i="1"/>
  <c r="AV135" i="1"/>
  <c r="AO135" i="1"/>
  <c r="AP135" i="1" s="1"/>
  <c r="AN135" i="1"/>
  <c r="AJ135" i="1"/>
  <c r="AI135" i="1"/>
  <c r="AF135" i="1"/>
  <c r="W135" i="1"/>
  <c r="O135" i="1"/>
  <c r="P135" i="1" s="1"/>
  <c r="N135" i="1"/>
  <c r="M135" i="1"/>
  <c r="BX134" i="1"/>
  <c r="BY134" i="1" s="1"/>
  <c r="BP134" i="1"/>
  <c r="BQ134" i="1" s="1"/>
  <c r="BK134" i="1"/>
  <c r="BL134" i="1" s="1"/>
  <c r="BD134" i="1"/>
  <c r="AV134" i="1"/>
  <c r="AN134" i="1"/>
  <c r="AO134" i="1" s="1"/>
  <c r="AR134" i="1" s="1"/>
  <c r="AF134" i="1"/>
  <c r="W134" i="1"/>
  <c r="R134" i="1"/>
  <c r="BX133" i="1"/>
  <c r="BY133" i="1" s="1"/>
  <c r="BQ133" i="1"/>
  <c r="BP133" i="1"/>
  <c r="BK133" i="1"/>
  <c r="BL133" i="1" s="1"/>
  <c r="BD133" i="1"/>
  <c r="AV133" i="1"/>
  <c r="AW133" i="1" s="1"/>
  <c r="AN133" i="1"/>
  <c r="AO133" i="1" s="1"/>
  <c r="AR133" i="1" s="1"/>
  <c r="AF133" i="1"/>
  <c r="W133" i="1"/>
  <c r="X133" i="1" s="1"/>
  <c r="R133" i="1"/>
  <c r="BX132" i="1"/>
  <c r="BY132" i="1" s="1"/>
  <c r="BP132" i="1"/>
  <c r="BK132" i="1"/>
  <c r="BL132" i="1" s="1"/>
  <c r="BH132" i="1"/>
  <c r="AV132" i="1"/>
  <c r="AW132" i="1" s="1"/>
  <c r="AN132" i="1"/>
  <c r="AO132" i="1" s="1"/>
  <c r="AJ132" i="1"/>
  <c r="AI132" i="1"/>
  <c r="AF132" i="1"/>
  <c r="W132" i="1"/>
  <c r="O132" i="1"/>
  <c r="R132" i="1" s="1"/>
  <c r="N132" i="1"/>
  <c r="M132" i="1"/>
  <c r="BX131" i="1"/>
  <c r="BY131" i="1" s="1"/>
  <c r="BQ131" i="1"/>
  <c r="BP131" i="1"/>
  <c r="BK131" i="1"/>
  <c r="BL131" i="1" s="1"/>
  <c r="BD131" i="1"/>
  <c r="AV131" i="1"/>
  <c r="AW131" i="1" s="1"/>
  <c r="AN131" i="1"/>
  <c r="AO131" i="1" s="1"/>
  <c r="AF131" i="1"/>
  <c r="W131" i="1"/>
  <c r="R131" i="1"/>
  <c r="BX130" i="1"/>
  <c r="BY130" i="1" s="1"/>
  <c r="BP130" i="1"/>
  <c r="BK130" i="1"/>
  <c r="BL130" i="1" s="1"/>
  <c r="BD130" i="1"/>
  <c r="AW130" i="1"/>
  <c r="CE130" i="1" s="1"/>
  <c r="AV130" i="1"/>
  <c r="AN130" i="1"/>
  <c r="AO130" i="1" s="1"/>
  <c r="AR130" i="1" s="1"/>
  <c r="AF130" i="1"/>
  <c r="W130" i="1"/>
  <c r="R130" i="1"/>
  <c r="BX129" i="1"/>
  <c r="BY129" i="1" s="1"/>
  <c r="BR129" i="1"/>
  <c r="BQ129" i="1"/>
  <c r="BP129" i="1"/>
  <c r="BK129" i="1"/>
  <c r="BL129" i="1" s="1"/>
  <c r="BA129" i="1"/>
  <c r="AV129" i="1"/>
  <c r="AW129" i="1" s="1"/>
  <c r="AN129" i="1"/>
  <c r="AO129" i="1" s="1"/>
  <c r="AJ129" i="1"/>
  <c r="AI129" i="1"/>
  <c r="AF129" i="1"/>
  <c r="W129" i="1"/>
  <c r="O129" i="1"/>
  <c r="N129" i="1"/>
  <c r="M129" i="1"/>
  <c r="BX128" i="1"/>
  <c r="BY128" i="1" s="1"/>
  <c r="BP128" i="1"/>
  <c r="BQ128" i="1" s="1"/>
  <c r="BK128" i="1"/>
  <c r="BL128" i="1" s="1"/>
  <c r="AV128" i="1"/>
  <c r="AW128" i="1" s="1"/>
  <c r="AN128" i="1"/>
  <c r="AO128" i="1" s="1"/>
  <c r="AR128" i="1" s="1"/>
  <c r="AF128" i="1"/>
  <c r="W128" i="1"/>
  <c r="X128" i="1" s="1"/>
  <c r="R128" i="1"/>
  <c r="BY127" i="1"/>
  <c r="BX127" i="1"/>
  <c r="BP127" i="1"/>
  <c r="BL127" i="1"/>
  <c r="BK127" i="1"/>
  <c r="BD127" i="1"/>
  <c r="AV127" i="1"/>
  <c r="AW127" i="1" s="1"/>
  <c r="AN127" i="1"/>
  <c r="AO127" i="1" s="1"/>
  <c r="AF127" i="1"/>
  <c r="W127" i="1"/>
  <c r="X127" i="1" s="1"/>
  <c r="R127" i="1"/>
  <c r="BX126" i="1"/>
  <c r="BY126" i="1" s="1"/>
  <c r="BQ126" i="1"/>
  <c r="BP126" i="1"/>
  <c r="BK126" i="1"/>
  <c r="BL126" i="1" s="1"/>
  <c r="BD126" i="1"/>
  <c r="BG126" i="1"/>
  <c r="AV126" i="1"/>
  <c r="AN126" i="1"/>
  <c r="AO126" i="1" s="1"/>
  <c r="AR126" i="1" s="1"/>
  <c r="AJ126" i="1"/>
  <c r="AI126" i="1"/>
  <c r="AF126" i="1"/>
  <c r="X126" i="1"/>
  <c r="W126" i="1"/>
  <c r="O126" i="1"/>
  <c r="Q126" i="1" s="1"/>
  <c r="N126" i="1"/>
  <c r="M126" i="1"/>
  <c r="BX125" i="1"/>
  <c r="BY125" i="1" s="1"/>
  <c r="BP125" i="1"/>
  <c r="BQ125" i="1" s="1"/>
  <c r="BK125" i="1"/>
  <c r="BL125" i="1" s="1"/>
  <c r="BD125" i="1"/>
  <c r="AV125" i="1"/>
  <c r="AN125" i="1"/>
  <c r="AO125" i="1" s="1"/>
  <c r="AR125" i="1" s="1"/>
  <c r="AF125" i="1"/>
  <c r="W125" i="1"/>
  <c r="X125" i="1" s="1"/>
  <c r="R125" i="1"/>
  <c r="BX124" i="1"/>
  <c r="BY124" i="1" s="1"/>
  <c r="BP124" i="1"/>
  <c r="BQ124" i="1" s="1"/>
  <c r="BL124" i="1"/>
  <c r="BK124" i="1"/>
  <c r="BD124" i="1"/>
  <c r="AV124" i="1"/>
  <c r="AW124" i="1" s="1"/>
  <c r="AN124" i="1"/>
  <c r="AO124" i="1" s="1"/>
  <c r="AR124" i="1" s="1"/>
  <c r="AF124" i="1"/>
  <c r="W124" i="1"/>
  <c r="X124" i="1" s="1"/>
  <c r="R124" i="1"/>
  <c r="BX123" i="1"/>
  <c r="BY123" i="1" s="1"/>
  <c r="BP123" i="1"/>
  <c r="BK123" i="1"/>
  <c r="BL123" i="1" s="1"/>
  <c r="BD123" i="1"/>
  <c r="AV123" i="1"/>
  <c r="AW123" i="1" s="1"/>
  <c r="AN123" i="1"/>
  <c r="AO123" i="1" s="1"/>
  <c r="AJ123" i="1"/>
  <c r="AI123" i="1"/>
  <c r="AF123" i="1"/>
  <c r="X123" i="1"/>
  <c r="W123" i="1"/>
  <c r="O123" i="1"/>
  <c r="N123" i="1"/>
  <c r="M123" i="1"/>
  <c r="BX122" i="1"/>
  <c r="BY122" i="1" s="1"/>
  <c r="BP122" i="1"/>
  <c r="BQ122" i="1" s="1"/>
  <c r="BK122" i="1"/>
  <c r="BL122" i="1" s="1"/>
  <c r="BD122" i="1"/>
  <c r="AV122" i="1"/>
  <c r="AW122" i="1" s="1"/>
  <c r="AN122" i="1"/>
  <c r="AO122" i="1" s="1"/>
  <c r="AF122" i="1"/>
  <c r="CF122" i="1" s="1"/>
  <c r="X122" i="1"/>
  <c r="W122" i="1"/>
  <c r="R122" i="1"/>
  <c r="BX121" i="1"/>
  <c r="BY121" i="1" s="1"/>
  <c r="BP121" i="1"/>
  <c r="BQ121" i="1" s="1"/>
  <c r="BK121" i="1"/>
  <c r="BL121" i="1" s="1"/>
  <c r="BD121" i="1"/>
  <c r="CH121" i="1" s="1"/>
  <c r="AV121" i="1"/>
  <c r="AW121" i="1" s="1"/>
  <c r="AN121" i="1"/>
  <c r="AO121" i="1" s="1"/>
  <c r="AR121" i="1" s="1"/>
  <c r="AF121" i="1"/>
  <c r="X121" i="1"/>
  <c r="W121" i="1"/>
  <c r="R121" i="1"/>
  <c r="BX120" i="1"/>
  <c r="BY120" i="1" s="1"/>
  <c r="BP120" i="1"/>
  <c r="BK120" i="1"/>
  <c r="BL120" i="1" s="1"/>
  <c r="BH120" i="1"/>
  <c r="BG120" i="1"/>
  <c r="BD120" i="1"/>
  <c r="AV120" i="1"/>
  <c r="AN120" i="1"/>
  <c r="AO120" i="1" s="1"/>
  <c r="AJ120" i="1"/>
  <c r="AI120" i="1"/>
  <c r="AF120" i="1"/>
  <c r="W120" i="1"/>
  <c r="Y120" i="1" s="1"/>
  <c r="O120" i="1"/>
  <c r="R120" i="1" s="1"/>
  <c r="N120" i="1"/>
  <c r="M120" i="1"/>
  <c r="BX119" i="1"/>
  <c r="BY119" i="1" s="1"/>
  <c r="BP119" i="1"/>
  <c r="BQ119" i="1" s="1"/>
  <c r="BK119" i="1"/>
  <c r="BL119" i="1" s="1"/>
  <c r="BD119" i="1"/>
  <c r="AV119" i="1"/>
  <c r="AW119" i="1" s="1"/>
  <c r="AO119" i="1"/>
  <c r="AR119" i="1" s="1"/>
  <c r="AN119" i="1"/>
  <c r="AF119" i="1"/>
  <c r="W119" i="1"/>
  <c r="X119" i="1" s="1"/>
  <c r="R119" i="1"/>
  <c r="BY118" i="1"/>
  <c r="BX118" i="1"/>
  <c r="BP118" i="1"/>
  <c r="BL118" i="1"/>
  <c r="BK118" i="1"/>
  <c r="BD118" i="1"/>
  <c r="AW118" i="1"/>
  <c r="AV118" i="1"/>
  <c r="AN118" i="1"/>
  <c r="AO118" i="1" s="1"/>
  <c r="AR118" i="1" s="1"/>
  <c r="AF118" i="1"/>
  <c r="W118" i="1"/>
  <c r="X118" i="1" s="1"/>
  <c r="R118" i="1"/>
  <c r="BX117" i="1"/>
  <c r="BY117" i="1" s="1"/>
  <c r="BQ117" i="1"/>
  <c r="BP117" i="1"/>
  <c r="BL117" i="1"/>
  <c r="BK117" i="1"/>
  <c r="BD117" i="1"/>
  <c r="BA117" i="1"/>
  <c r="AV117" i="1"/>
  <c r="AR117" i="1"/>
  <c r="AO117" i="1"/>
  <c r="AN117" i="1"/>
  <c r="AJ117" i="1"/>
  <c r="AI117" i="1"/>
  <c r="AF117" i="1"/>
  <c r="AA117" i="1"/>
  <c r="Z117" i="1"/>
  <c r="W117" i="1"/>
  <c r="X117" i="1" s="1"/>
  <c r="O117" i="1"/>
  <c r="N117" i="1"/>
  <c r="M117" i="1"/>
  <c r="CH116" i="1"/>
  <c r="BX116" i="1"/>
  <c r="BY116" i="1" s="1"/>
  <c r="BP116" i="1"/>
  <c r="BQ116" i="1" s="1"/>
  <c r="BK116" i="1"/>
  <c r="BL116" i="1" s="1"/>
  <c r="BD116" i="1"/>
  <c r="AV116" i="1"/>
  <c r="AW116" i="1" s="1"/>
  <c r="AN116" i="1"/>
  <c r="AO116" i="1" s="1"/>
  <c r="AR116" i="1" s="1"/>
  <c r="AF116" i="1"/>
  <c r="W116" i="1"/>
  <c r="X116" i="1" s="1"/>
  <c r="R116" i="1"/>
  <c r="BX115" i="1"/>
  <c r="BY115" i="1" s="1"/>
  <c r="BP115" i="1"/>
  <c r="BQ115" i="1" s="1"/>
  <c r="BK115" i="1"/>
  <c r="BL115" i="1" s="1"/>
  <c r="BD115" i="1"/>
  <c r="AV115" i="1"/>
  <c r="AW115" i="1" s="1"/>
  <c r="AN115" i="1"/>
  <c r="AO115" i="1" s="1"/>
  <c r="AR115" i="1" s="1"/>
  <c r="AF115" i="1"/>
  <c r="X115" i="1"/>
  <c r="W115" i="1"/>
  <c r="R115" i="1"/>
  <c r="BY114" i="1"/>
  <c r="BX114" i="1"/>
  <c r="BP114" i="1"/>
  <c r="BL114" i="1"/>
  <c r="BK114" i="1"/>
  <c r="BH114" i="1"/>
  <c r="BG114" i="1"/>
  <c r="BD114" i="1"/>
  <c r="AV114" i="1"/>
  <c r="AZ114" i="1" s="1"/>
  <c r="AO114" i="1"/>
  <c r="AN114" i="1"/>
  <c r="AJ114" i="1"/>
  <c r="AI114" i="1"/>
  <c r="AF114" i="1"/>
  <c r="W114" i="1"/>
  <c r="X114" i="1" s="1"/>
  <c r="AA114" i="1" s="1"/>
  <c r="Q114" i="1"/>
  <c r="P114" i="1"/>
  <c r="O114" i="1"/>
  <c r="R114" i="1" s="1"/>
  <c r="N114" i="1"/>
  <c r="M114" i="1"/>
  <c r="CC113" i="1"/>
  <c r="BX113" i="1"/>
  <c r="BY113" i="1" s="1"/>
  <c r="BP113" i="1"/>
  <c r="BQ113" i="1" s="1"/>
  <c r="BK113" i="1"/>
  <c r="BL113" i="1" s="1"/>
  <c r="BD113" i="1"/>
  <c r="AV113" i="1"/>
  <c r="AW113" i="1" s="1"/>
  <c r="AN113" i="1"/>
  <c r="AO113" i="1" s="1"/>
  <c r="AR113" i="1" s="1"/>
  <c r="AF113" i="1"/>
  <c r="W113" i="1"/>
  <c r="X113" i="1" s="1"/>
  <c r="R113" i="1"/>
  <c r="BX112" i="1"/>
  <c r="BY112" i="1" s="1"/>
  <c r="BQ112" i="1"/>
  <c r="BP112" i="1"/>
  <c r="BK112" i="1"/>
  <c r="BL112" i="1" s="1"/>
  <c r="BD112" i="1"/>
  <c r="AV112" i="1"/>
  <c r="AN112" i="1"/>
  <c r="AO112" i="1" s="1"/>
  <c r="AR112" i="1" s="1"/>
  <c r="AF112" i="1"/>
  <c r="X112" i="1"/>
  <c r="W112" i="1"/>
  <c r="R112" i="1"/>
  <c r="BX111" i="1"/>
  <c r="BY111" i="1" s="1"/>
  <c r="BP111" i="1"/>
  <c r="BQ111" i="1" s="1"/>
  <c r="BK111" i="1"/>
  <c r="BL111" i="1" s="1"/>
  <c r="AV111" i="1"/>
  <c r="AW111" i="1" s="1"/>
  <c r="AO111" i="1"/>
  <c r="AN111" i="1"/>
  <c r="AJ111" i="1"/>
  <c r="AI111" i="1"/>
  <c r="AF111" i="1"/>
  <c r="W111" i="1"/>
  <c r="O111" i="1"/>
  <c r="P111" i="1" s="1"/>
  <c r="N111" i="1"/>
  <c r="M111" i="1"/>
  <c r="BX110" i="1"/>
  <c r="BY110" i="1" s="1"/>
  <c r="BQ110" i="1"/>
  <c r="BP110" i="1"/>
  <c r="BS108" i="1" s="1"/>
  <c r="BK110" i="1"/>
  <c r="BL110" i="1" s="1"/>
  <c r="BD110" i="1"/>
  <c r="AV110" i="1"/>
  <c r="AW110" i="1" s="1"/>
  <c r="AN110" i="1"/>
  <c r="AO110" i="1" s="1"/>
  <c r="AR110" i="1" s="1"/>
  <c r="AF110" i="1"/>
  <c r="X110" i="1"/>
  <c r="W110" i="1"/>
  <c r="R110" i="1"/>
  <c r="BX109" i="1"/>
  <c r="BY109" i="1" s="1"/>
  <c r="BQ109" i="1"/>
  <c r="BP109" i="1"/>
  <c r="BK109" i="1"/>
  <c r="BL109" i="1" s="1"/>
  <c r="BD109" i="1"/>
  <c r="CH109" i="1" s="1"/>
  <c r="AW109" i="1"/>
  <c r="AV109" i="1"/>
  <c r="AN109" i="1"/>
  <c r="AO109" i="1" s="1"/>
  <c r="AR109" i="1" s="1"/>
  <c r="AF109" i="1"/>
  <c r="X109" i="1"/>
  <c r="W109" i="1"/>
  <c r="R109" i="1"/>
  <c r="BY108" i="1"/>
  <c r="BX108" i="1"/>
  <c r="BR108" i="1"/>
  <c r="BP108" i="1"/>
  <c r="BQ108" i="1" s="1"/>
  <c r="BK108" i="1"/>
  <c r="BL108" i="1" s="1"/>
  <c r="AV108" i="1"/>
  <c r="AZ108" i="1" s="1"/>
  <c r="AO108" i="1"/>
  <c r="AR108" i="1" s="1"/>
  <c r="AN108" i="1"/>
  <c r="AJ108" i="1"/>
  <c r="AI108" i="1"/>
  <c r="AF108" i="1"/>
  <c r="W108" i="1"/>
  <c r="O108" i="1"/>
  <c r="N108" i="1"/>
  <c r="M108" i="1"/>
  <c r="BX107" i="1"/>
  <c r="BY107" i="1" s="1"/>
  <c r="BP107" i="1"/>
  <c r="BQ107" i="1" s="1"/>
  <c r="BL107" i="1"/>
  <c r="BK107" i="1"/>
  <c r="BD107" i="1"/>
  <c r="AV107" i="1"/>
  <c r="AW107" i="1" s="1"/>
  <c r="AO107" i="1"/>
  <c r="AR107" i="1" s="1"/>
  <c r="AN107" i="1"/>
  <c r="AF107" i="1"/>
  <c r="X107" i="1"/>
  <c r="W107" i="1"/>
  <c r="R107" i="1"/>
  <c r="BX106" i="1"/>
  <c r="BY106" i="1" s="1"/>
  <c r="BP106" i="1"/>
  <c r="BQ106" i="1" s="1"/>
  <c r="BK106" i="1"/>
  <c r="BL106" i="1" s="1"/>
  <c r="BD106" i="1"/>
  <c r="CH106" i="1" s="1"/>
  <c r="AW106" i="1"/>
  <c r="AV106" i="1"/>
  <c r="AN106" i="1"/>
  <c r="AO106" i="1" s="1"/>
  <c r="AR106" i="1" s="1"/>
  <c r="AF106" i="1"/>
  <c r="W106" i="1"/>
  <c r="R106" i="1"/>
  <c r="BX105" i="1"/>
  <c r="BY105" i="1" s="1"/>
  <c r="BS105" i="1"/>
  <c r="BP105" i="1"/>
  <c r="BK105" i="1"/>
  <c r="BL105" i="1" s="1"/>
  <c r="AV105" i="1"/>
  <c r="AN105" i="1"/>
  <c r="AO105" i="1" s="1"/>
  <c r="AJ105" i="1"/>
  <c r="AI105" i="1"/>
  <c r="AF105" i="1"/>
  <c r="X105" i="1"/>
  <c r="W105" i="1"/>
  <c r="O105" i="1"/>
  <c r="N105" i="1"/>
  <c r="M105" i="1"/>
  <c r="BX104" i="1"/>
  <c r="BY104" i="1" s="1"/>
  <c r="BP104" i="1"/>
  <c r="BQ104" i="1" s="1"/>
  <c r="BK104" i="1"/>
  <c r="BL104" i="1" s="1"/>
  <c r="BD104" i="1"/>
  <c r="AV104" i="1"/>
  <c r="AW104" i="1" s="1"/>
  <c r="AN104" i="1"/>
  <c r="AO104" i="1" s="1"/>
  <c r="AR104" i="1" s="1"/>
  <c r="AF104" i="1"/>
  <c r="W104" i="1"/>
  <c r="X104" i="1" s="1"/>
  <c r="R104" i="1"/>
  <c r="BX103" i="1"/>
  <c r="BY103" i="1" s="1"/>
  <c r="BP103" i="1"/>
  <c r="BQ103" i="1" s="1"/>
  <c r="BK103" i="1"/>
  <c r="BL103" i="1" s="1"/>
  <c r="BD103" i="1"/>
  <c r="AV103" i="1"/>
  <c r="AW103" i="1" s="1"/>
  <c r="CE103" i="1" s="1"/>
  <c r="AN103" i="1"/>
  <c r="AO103" i="1" s="1"/>
  <c r="AF103" i="1"/>
  <c r="W103" i="1"/>
  <c r="X103" i="1" s="1"/>
  <c r="R103" i="1"/>
  <c r="BX102" i="1"/>
  <c r="BY102" i="1" s="1"/>
  <c r="BP102" i="1"/>
  <c r="BK102" i="1"/>
  <c r="BL102" i="1" s="1"/>
  <c r="BD102" i="1"/>
  <c r="AW102" i="1"/>
  <c r="AV102" i="1"/>
  <c r="AO102" i="1"/>
  <c r="AR102" i="1" s="1"/>
  <c r="AN102" i="1"/>
  <c r="AJ102" i="1"/>
  <c r="AI102" i="1"/>
  <c r="AF102" i="1"/>
  <c r="Y102" i="1"/>
  <c r="X102" i="1"/>
  <c r="W102" i="1"/>
  <c r="O102" i="1"/>
  <c r="Q102" i="1" s="1"/>
  <c r="N102" i="1"/>
  <c r="M102" i="1"/>
  <c r="BX101" i="1"/>
  <c r="BY101" i="1" s="1"/>
  <c r="BP101" i="1"/>
  <c r="BQ101" i="1" s="1"/>
  <c r="BK101" i="1"/>
  <c r="BL101" i="1" s="1"/>
  <c r="BD101" i="1"/>
  <c r="AV101" i="1"/>
  <c r="AW101" i="1" s="1"/>
  <c r="CE101" i="1" s="1"/>
  <c r="AN101" i="1"/>
  <c r="AO101" i="1" s="1"/>
  <c r="AR101" i="1" s="1"/>
  <c r="AF101" i="1"/>
  <c r="AH99" i="1" s="1"/>
  <c r="W101" i="1"/>
  <c r="R101" i="1"/>
  <c r="BX100" i="1"/>
  <c r="BY100" i="1" s="1"/>
  <c r="BQ100" i="1"/>
  <c r="BP100" i="1"/>
  <c r="BK100" i="1"/>
  <c r="BL100" i="1" s="1"/>
  <c r="BD100" i="1"/>
  <c r="AV100" i="1"/>
  <c r="AW100" i="1" s="1"/>
  <c r="CG100" i="1" s="1"/>
  <c r="AO100" i="1"/>
  <c r="AR100" i="1" s="1"/>
  <c r="AN100" i="1"/>
  <c r="AF100" i="1"/>
  <c r="W100" i="1"/>
  <c r="X100" i="1" s="1"/>
  <c r="R100" i="1"/>
  <c r="BX99" i="1"/>
  <c r="BY99" i="1" s="1"/>
  <c r="BP99" i="1"/>
  <c r="BL99" i="1"/>
  <c r="BK99" i="1"/>
  <c r="BH99" i="1"/>
  <c r="BG99" i="1"/>
  <c r="BD99" i="1"/>
  <c r="AV99" i="1"/>
  <c r="AW99" i="1" s="1"/>
  <c r="AN99" i="1"/>
  <c r="AO99" i="1" s="1"/>
  <c r="AJ99" i="1"/>
  <c r="AI99" i="1"/>
  <c r="AF99" i="1"/>
  <c r="W99" i="1"/>
  <c r="X99" i="1" s="1"/>
  <c r="O99" i="1"/>
  <c r="P99" i="1" s="1"/>
  <c r="N99" i="1"/>
  <c r="M99" i="1"/>
  <c r="BX98" i="1"/>
  <c r="BY98" i="1" s="1"/>
  <c r="BP98" i="1"/>
  <c r="BK98" i="1"/>
  <c r="BL98" i="1" s="1"/>
  <c r="BD98" i="1"/>
  <c r="AV98" i="1"/>
  <c r="AW98" i="1" s="1"/>
  <c r="CE98" i="1" s="1"/>
  <c r="AN98" i="1"/>
  <c r="AO98" i="1" s="1"/>
  <c r="AQ96" i="1" s="1"/>
  <c r="AF98" i="1"/>
  <c r="W98" i="1"/>
  <c r="X98" i="1" s="1"/>
  <c r="R98" i="1"/>
  <c r="BX97" i="1"/>
  <c r="BY97" i="1" s="1"/>
  <c r="BP97" i="1"/>
  <c r="BQ97" i="1" s="1"/>
  <c r="BK97" i="1"/>
  <c r="BL97" i="1" s="1"/>
  <c r="BG96" i="1"/>
  <c r="AV97" i="1"/>
  <c r="AW97" i="1" s="1"/>
  <c r="AN97" i="1"/>
  <c r="AO97" i="1" s="1"/>
  <c r="AR97" i="1" s="1"/>
  <c r="AF97" i="1"/>
  <c r="W97" i="1"/>
  <c r="X97" i="1" s="1"/>
  <c r="R97" i="1"/>
  <c r="BX96" i="1"/>
  <c r="BY96" i="1" s="1"/>
  <c r="BP96" i="1"/>
  <c r="BQ96" i="1" s="1"/>
  <c r="BK96" i="1"/>
  <c r="BL96" i="1" s="1"/>
  <c r="BD96" i="1"/>
  <c r="AV96" i="1"/>
  <c r="AN96" i="1"/>
  <c r="AO96" i="1" s="1"/>
  <c r="AJ96" i="1"/>
  <c r="AI96" i="1"/>
  <c r="AF96" i="1"/>
  <c r="W96" i="1"/>
  <c r="O96" i="1"/>
  <c r="R96" i="1" s="1"/>
  <c r="N96" i="1"/>
  <c r="M96" i="1"/>
  <c r="BX95" i="1"/>
  <c r="BY95" i="1" s="1"/>
  <c r="BQ95" i="1"/>
  <c r="BP95" i="1"/>
  <c r="BK95" i="1"/>
  <c r="BL95" i="1" s="1"/>
  <c r="BD95" i="1"/>
  <c r="AV95" i="1"/>
  <c r="AW95" i="1" s="1"/>
  <c r="AN95" i="1"/>
  <c r="AO95" i="1" s="1"/>
  <c r="AR95" i="1" s="1"/>
  <c r="AF95" i="1"/>
  <c r="X95" i="1"/>
  <c r="W95" i="1"/>
  <c r="R95" i="1"/>
  <c r="BX94" i="1"/>
  <c r="BY94" i="1" s="1"/>
  <c r="BP94" i="1"/>
  <c r="BQ94" i="1" s="1"/>
  <c r="BK94" i="1"/>
  <c r="BL94" i="1" s="1"/>
  <c r="BD94" i="1"/>
  <c r="AV94" i="1"/>
  <c r="AW94" i="1" s="1"/>
  <c r="AN94" i="1"/>
  <c r="AO94" i="1" s="1"/>
  <c r="AR94" i="1" s="1"/>
  <c r="AF94" i="1"/>
  <c r="W94" i="1"/>
  <c r="X94" i="1" s="1"/>
  <c r="R94" i="1"/>
  <c r="CC93" i="1"/>
  <c r="BX93" i="1"/>
  <c r="BY93" i="1" s="1"/>
  <c r="BP93" i="1"/>
  <c r="BK93" i="1"/>
  <c r="BL93" i="1" s="1"/>
  <c r="BH93" i="1"/>
  <c r="BD93" i="1"/>
  <c r="AV93" i="1"/>
  <c r="AW93" i="1" s="1"/>
  <c r="AN93" i="1"/>
  <c r="AO93" i="1" s="1"/>
  <c r="AR93" i="1" s="1"/>
  <c r="AJ93" i="1"/>
  <c r="AI93" i="1"/>
  <c r="AF93" i="1"/>
  <c r="W93" i="1"/>
  <c r="Y93" i="1" s="1"/>
  <c r="O93" i="1"/>
  <c r="N93" i="1"/>
  <c r="M93" i="1"/>
  <c r="BY92" i="1"/>
  <c r="BX92" i="1"/>
  <c r="BP92" i="1"/>
  <c r="BQ92" i="1" s="1"/>
  <c r="BK92" i="1"/>
  <c r="BL92" i="1" s="1"/>
  <c r="BD92" i="1"/>
  <c r="AV92" i="1"/>
  <c r="BA90" i="1" s="1"/>
  <c r="AN92" i="1"/>
  <c r="AO92" i="1" s="1"/>
  <c r="AR92" i="1" s="1"/>
  <c r="AF92" i="1"/>
  <c r="AG90" i="1" s="1"/>
  <c r="X92" i="1"/>
  <c r="W92" i="1"/>
  <c r="R92" i="1"/>
  <c r="BY91" i="1"/>
  <c r="BX91" i="1"/>
  <c r="BP91" i="1"/>
  <c r="BK91" i="1"/>
  <c r="BL91" i="1" s="1"/>
  <c r="BD91" i="1"/>
  <c r="CE91" i="1" s="1"/>
  <c r="AV91" i="1"/>
  <c r="AW91" i="1" s="1"/>
  <c r="AN91" i="1"/>
  <c r="AO91" i="1" s="1"/>
  <c r="AR91" i="1" s="1"/>
  <c r="AF91" i="1"/>
  <c r="W91" i="1"/>
  <c r="R91" i="1"/>
  <c r="BX90" i="1"/>
  <c r="BY90" i="1" s="1"/>
  <c r="BQ90" i="1"/>
  <c r="BP90" i="1"/>
  <c r="BL90" i="1"/>
  <c r="BK90" i="1"/>
  <c r="BD90" i="1"/>
  <c r="AW90" i="1"/>
  <c r="AV90" i="1"/>
  <c r="AN90" i="1"/>
  <c r="AO90" i="1" s="1"/>
  <c r="AJ90" i="1"/>
  <c r="AI90" i="1"/>
  <c r="AH90" i="1"/>
  <c r="AF90" i="1"/>
  <c r="W90" i="1"/>
  <c r="R90" i="1"/>
  <c r="Q90" i="1"/>
  <c r="P90" i="1"/>
  <c r="N90" i="1"/>
  <c r="M90" i="1"/>
  <c r="BX89" i="1"/>
  <c r="BY89" i="1" s="1"/>
  <c r="CA87" i="1" s="1"/>
  <c r="BP89" i="1"/>
  <c r="BK89" i="1"/>
  <c r="BL89" i="1" s="1"/>
  <c r="BD89" i="1"/>
  <c r="AV89" i="1"/>
  <c r="AW89" i="1" s="1"/>
  <c r="AN89" i="1"/>
  <c r="AO89" i="1" s="1"/>
  <c r="AR89" i="1" s="1"/>
  <c r="AF89" i="1"/>
  <c r="AG87" i="1" s="1"/>
  <c r="X89" i="1"/>
  <c r="W89" i="1"/>
  <c r="R89" i="1"/>
  <c r="BX88" i="1"/>
  <c r="BY88" i="1" s="1"/>
  <c r="BP88" i="1"/>
  <c r="BQ88" i="1" s="1"/>
  <c r="BK88" i="1"/>
  <c r="BL88" i="1" s="1"/>
  <c r="BD88" i="1"/>
  <c r="AV88" i="1"/>
  <c r="AW88" i="1" s="1"/>
  <c r="AR88" i="1"/>
  <c r="AN88" i="1"/>
  <c r="AO88" i="1" s="1"/>
  <c r="AF88" i="1"/>
  <c r="W88" i="1"/>
  <c r="R88" i="1"/>
  <c r="BX87" i="1"/>
  <c r="BY87" i="1" s="1"/>
  <c r="BP87" i="1"/>
  <c r="BQ87" i="1" s="1"/>
  <c r="BK87" i="1"/>
  <c r="BL87" i="1" s="1"/>
  <c r="BH87" i="1"/>
  <c r="BG87" i="1"/>
  <c r="BD87" i="1"/>
  <c r="AV87" i="1"/>
  <c r="AN87" i="1"/>
  <c r="AO87" i="1" s="1"/>
  <c r="AJ87" i="1"/>
  <c r="AI87" i="1"/>
  <c r="AF87" i="1"/>
  <c r="W87" i="1"/>
  <c r="R87" i="1"/>
  <c r="Q87" i="1"/>
  <c r="P87" i="1"/>
  <c r="N87" i="1"/>
  <c r="M87" i="1"/>
  <c r="BX86" i="1"/>
  <c r="BY86" i="1" s="1"/>
  <c r="BP86" i="1"/>
  <c r="BQ86" i="1" s="1"/>
  <c r="BK86" i="1"/>
  <c r="BL86" i="1" s="1"/>
  <c r="BD86" i="1"/>
  <c r="AV86" i="1"/>
  <c r="AN86" i="1"/>
  <c r="AO86" i="1" s="1"/>
  <c r="AR86" i="1" s="1"/>
  <c r="AF86" i="1"/>
  <c r="X86" i="1"/>
  <c r="W86" i="1"/>
  <c r="R86" i="1"/>
  <c r="BX85" i="1"/>
  <c r="BY85" i="1" s="1"/>
  <c r="BP85" i="1"/>
  <c r="BQ85" i="1" s="1"/>
  <c r="BK85" i="1"/>
  <c r="BL85" i="1" s="1"/>
  <c r="BD85" i="1"/>
  <c r="AW85" i="1"/>
  <c r="AV85" i="1"/>
  <c r="AN85" i="1"/>
  <c r="AO85" i="1" s="1"/>
  <c r="AR85" i="1" s="1"/>
  <c r="AF85" i="1"/>
  <c r="W85" i="1"/>
  <c r="R85" i="1"/>
  <c r="BX84" i="1"/>
  <c r="BY84" i="1" s="1"/>
  <c r="BQ84" i="1"/>
  <c r="BP84" i="1"/>
  <c r="BK84" i="1"/>
  <c r="BL84" i="1" s="1"/>
  <c r="BH84" i="1"/>
  <c r="BG84" i="1"/>
  <c r="AV84" i="1"/>
  <c r="AW84" i="1" s="1"/>
  <c r="AN84" i="1"/>
  <c r="AO84" i="1" s="1"/>
  <c r="AR84" i="1" s="1"/>
  <c r="AJ84" i="1"/>
  <c r="AI84" i="1"/>
  <c r="AF84" i="1"/>
  <c r="W84" i="1"/>
  <c r="R84" i="1"/>
  <c r="Q84" i="1"/>
  <c r="P84" i="1"/>
  <c r="N84" i="1"/>
  <c r="M84" i="1"/>
  <c r="BX83" i="1"/>
  <c r="BY83" i="1" s="1"/>
  <c r="BP83" i="1"/>
  <c r="BQ83" i="1" s="1"/>
  <c r="BK83" i="1"/>
  <c r="BL83" i="1" s="1"/>
  <c r="BD83" i="1"/>
  <c r="AV83" i="1"/>
  <c r="AW83" i="1" s="1"/>
  <c r="AN83" i="1"/>
  <c r="AO83" i="1" s="1"/>
  <c r="AR83" i="1" s="1"/>
  <c r="AF83" i="1"/>
  <c r="AG81" i="1" s="1"/>
  <c r="W83" i="1"/>
  <c r="R83" i="1"/>
  <c r="BX82" i="1"/>
  <c r="BY82" i="1" s="1"/>
  <c r="BP82" i="1"/>
  <c r="BQ82" i="1" s="1"/>
  <c r="BK82" i="1"/>
  <c r="BL82" i="1" s="1"/>
  <c r="BD82" i="1"/>
  <c r="AV82" i="1"/>
  <c r="AW82" i="1" s="1"/>
  <c r="AO82" i="1"/>
  <c r="AR82" i="1" s="1"/>
  <c r="AN82" i="1"/>
  <c r="AF82" i="1"/>
  <c r="W82" i="1"/>
  <c r="R82" i="1"/>
  <c r="BX81" i="1"/>
  <c r="BY81" i="1" s="1"/>
  <c r="BP81" i="1"/>
  <c r="BK81" i="1"/>
  <c r="BL81" i="1" s="1"/>
  <c r="AW81" i="1"/>
  <c r="AV81" i="1"/>
  <c r="AN81" i="1"/>
  <c r="AO81" i="1" s="1"/>
  <c r="AJ81" i="1"/>
  <c r="AI81" i="1"/>
  <c r="AF81" i="1"/>
  <c r="W81" i="1"/>
  <c r="X81" i="1" s="1"/>
  <c r="R81" i="1"/>
  <c r="Q81" i="1"/>
  <c r="P81" i="1"/>
  <c r="N81" i="1"/>
  <c r="M81" i="1"/>
  <c r="BX80" i="1"/>
  <c r="BY80" i="1" s="1"/>
  <c r="BP80" i="1"/>
  <c r="BQ80" i="1" s="1"/>
  <c r="BK80" i="1"/>
  <c r="BL80" i="1" s="1"/>
  <c r="AV80" i="1"/>
  <c r="AW80" i="1" s="1"/>
  <c r="AN80" i="1"/>
  <c r="AO80" i="1" s="1"/>
  <c r="AR80" i="1" s="1"/>
  <c r="AF80" i="1"/>
  <c r="W80" i="1"/>
  <c r="R80" i="1"/>
  <c r="BX79" i="1"/>
  <c r="BY79" i="1" s="1"/>
  <c r="BP79" i="1"/>
  <c r="BQ79" i="1" s="1"/>
  <c r="BK79" i="1"/>
  <c r="BL79" i="1" s="1"/>
  <c r="BD79" i="1"/>
  <c r="CE79" i="1" s="1"/>
  <c r="AV79" i="1"/>
  <c r="AW79" i="1" s="1"/>
  <c r="AN79" i="1"/>
  <c r="AO79" i="1" s="1"/>
  <c r="AR79" i="1" s="1"/>
  <c r="AF79" i="1"/>
  <c r="W79" i="1"/>
  <c r="R79" i="1"/>
  <c r="BX78" i="1"/>
  <c r="BY78" i="1" s="1"/>
  <c r="BP78" i="1"/>
  <c r="BK78" i="1"/>
  <c r="BL78" i="1" s="1"/>
  <c r="BD78" i="1"/>
  <c r="CE78" i="1" s="1"/>
  <c r="BA78" i="1"/>
  <c r="AZ78" i="1"/>
  <c r="AY78" i="1"/>
  <c r="AX78" i="1"/>
  <c r="AW78" i="1"/>
  <c r="AV78" i="1"/>
  <c r="AN78" i="1"/>
  <c r="AO78" i="1" s="1"/>
  <c r="AJ78" i="1"/>
  <c r="AI78" i="1"/>
  <c r="AF78" i="1"/>
  <c r="CF78" i="1" s="1"/>
  <c r="X78" i="1"/>
  <c r="W78" i="1"/>
  <c r="R78" i="1"/>
  <c r="Q78" i="1"/>
  <c r="P78" i="1"/>
  <c r="N78" i="1"/>
  <c r="M78" i="1"/>
  <c r="BY77" i="1"/>
  <c r="BX77" i="1"/>
  <c r="BP77" i="1"/>
  <c r="BK77" i="1"/>
  <c r="BL77" i="1" s="1"/>
  <c r="BD77" i="1"/>
  <c r="AV77" i="1"/>
  <c r="AW77" i="1" s="1"/>
  <c r="AN77" i="1"/>
  <c r="AO77" i="1" s="1"/>
  <c r="AR77" i="1" s="1"/>
  <c r="AF77" i="1"/>
  <c r="X77" i="1"/>
  <c r="W77" i="1"/>
  <c r="R77" i="1"/>
  <c r="BX76" i="1"/>
  <c r="BY76" i="1" s="1"/>
  <c r="BP76" i="1"/>
  <c r="BQ76" i="1" s="1"/>
  <c r="BK76" i="1"/>
  <c r="BL76" i="1" s="1"/>
  <c r="BD76" i="1"/>
  <c r="AW76" i="1"/>
  <c r="AV76" i="1"/>
  <c r="AZ75" i="1" s="1"/>
  <c r="AN76" i="1"/>
  <c r="AO76" i="1" s="1"/>
  <c r="AR76" i="1" s="1"/>
  <c r="AF76" i="1"/>
  <c r="W76" i="1"/>
  <c r="X76" i="1" s="1"/>
  <c r="R76" i="1"/>
  <c r="BX75" i="1"/>
  <c r="BY75" i="1" s="1"/>
  <c r="BP75" i="1"/>
  <c r="BQ75" i="1" s="1"/>
  <c r="BL75" i="1"/>
  <c r="BK75" i="1"/>
  <c r="BG75" i="1"/>
  <c r="AV75" i="1"/>
  <c r="AN75" i="1"/>
  <c r="AO75" i="1" s="1"/>
  <c r="AJ75" i="1"/>
  <c r="AI75" i="1"/>
  <c r="AF75" i="1"/>
  <c r="W75" i="1"/>
  <c r="R75" i="1"/>
  <c r="Q75" i="1"/>
  <c r="P75" i="1"/>
  <c r="N75" i="1"/>
  <c r="M75" i="1"/>
  <c r="BX74" i="1"/>
  <c r="BY74" i="1" s="1"/>
  <c r="BP74" i="1"/>
  <c r="BQ74" i="1" s="1"/>
  <c r="BK74" i="1"/>
  <c r="BL74" i="1" s="1"/>
  <c r="BD74" i="1"/>
  <c r="AV74" i="1"/>
  <c r="AW74" i="1" s="1"/>
  <c r="AN74" i="1"/>
  <c r="AO74" i="1" s="1"/>
  <c r="AR74" i="1" s="1"/>
  <c r="AF74" i="1"/>
  <c r="W74" i="1"/>
  <c r="R74" i="1"/>
  <c r="BX73" i="1"/>
  <c r="BY73" i="1" s="1"/>
  <c r="BP73" i="1"/>
  <c r="BQ73" i="1" s="1"/>
  <c r="BK73" i="1"/>
  <c r="BL73" i="1" s="1"/>
  <c r="AV73" i="1"/>
  <c r="AW73" i="1" s="1"/>
  <c r="AN73" i="1"/>
  <c r="AO73" i="1" s="1"/>
  <c r="AR73" i="1" s="1"/>
  <c r="AF73" i="1"/>
  <c r="W73" i="1"/>
  <c r="R73" i="1"/>
  <c r="BX72" i="1"/>
  <c r="BY72" i="1" s="1"/>
  <c r="BP72" i="1"/>
  <c r="BK72" i="1"/>
  <c r="BL72" i="1" s="1"/>
  <c r="BD72" i="1"/>
  <c r="AV72" i="1"/>
  <c r="AR72" i="1"/>
  <c r="AO72" i="1"/>
  <c r="AN72" i="1"/>
  <c r="AJ72" i="1"/>
  <c r="AI72" i="1"/>
  <c r="AF72" i="1"/>
  <c r="W72" i="1"/>
  <c r="Y72" i="1" s="1"/>
  <c r="R72" i="1"/>
  <c r="Q72" i="1"/>
  <c r="P72" i="1"/>
  <c r="N72" i="1"/>
  <c r="M72" i="1"/>
  <c r="BX71" i="1"/>
  <c r="BY71" i="1" s="1"/>
  <c r="BP71" i="1"/>
  <c r="BQ71" i="1" s="1"/>
  <c r="BK71" i="1"/>
  <c r="BL71" i="1" s="1"/>
  <c r="BD71" i="1"/>
  <c r="CH71" i="1" s="1"/>
  <c r="AW71" i="1"/>
  <c r="AV71" i="1"/>
  <c r="AN71" i="1"/>
  <c r="AO71" i="1" s="1"/>
  <c r="AR71" i="1" s="1"/>
  <c r="AF71" i="1"/>
  <c r="W71" i="1"/>
  <c r="R71" i="1"/>
  <c r="BX70" i="1"/>
  <c r="BY70" i="1" s="1"/>
  <c r="BP70" i="1"/>
  <c r="BQ70" i="1" s="1"/>
  <c r="BK70" i="1"/>
  <c r="BL70" i="1" s="1"/>
  <c r="BD70" i="1"/>
  <c r="AV70" i="1"/>
  <c r="AW70" i="1" s="1"/>
  <c r="AN70" i="1"/>
  <c r="AO70" i="1" s="1"/>
  <c r="AR70" i="1" s="1"/>
  <c r="AF70" i="1"/>
  <c r="X70" i="1"/>
  <c r="W70" i="1"/>
  <c r="R70" i="1"/>
  <c r="BY69" i="1"/>
  <c r="BX69" i="1"/>
  <c r="BP69" i="1"/>
  <c r="BK69" i="1"/>
  <c r="BL69" i="1" s="1"/>
  <c r="AV69" i="1"/>
  <c r="AZ69" i="1" s="1"/>
  <c r="AO69" i="1"/>
  <c r="AN69" i="1"/>
  <c r="AJ69" i="1"/>
  <c r="AI69" i="1"/>
  <c r="AF69" i="1"/>
  <c r="W69" i="1"/>
  <c r="Y69" i="1" s="1"/>
  <c r="R69" i="1"/>
  <c r="Q69" i="1"/>
  <c r="P69" i="1"/>
  <c r="N69" i="1"/>
  <c r="M69" i="1"/>
  <c r="BX68" i="1"/>
  <c r="BY68" i="1" s="1"/>
  <c r="BP68" i="1"/>
  <c r="BQ68" i="1" s="1"/>
  <c r="BL68" i="1"/>
  <c r="BK68" i="1"/>
  <c r="BD68" i="1"/>
  <c r="AV68" i="1"/>
  <c r="AW68" i="1" s="1"/>
  <c r="CE68" i="1" s="1"/>
  <c r="AN68" i="1"/>
  <c r="AO68" i="1" s="1"/>
  <c r="AR68" i="1" s="1"/>
  <c r="AF68" i="1"/>
  <c r="W68" i="1"/>
  <c r="R68" i="1"/>
  <c r="T66" i="1" s="1"/>
  <c r="BX67" i="1"/>
  <c r="BY67" i="1" s="1"/>
  <c r="BP67" i="1"/>
  <c r="BK67" i="1"/>
  <c r="BL67" i="1" s="1"/>
  <c r="BD67" i="1"/>
  <c r="AV67" i="1"/>
  <c r="AW67" i="1" s="1"/>
  <c r="AN67" i="1"/>
  <c r="AO67" i="1" s="1"/>
  <c r="AR67" i="1" s="1"/>
  <c r="AF67" i="1"/>
  <c r="W67" i="1"/>
  <c r="R67" i="1"/>
  <c r="BX66" i="1"/>
  <c r="BY66" i="1" s="1"/>
  <c r="BP66" i="1"/>
  <c r="BK66" i="1"/>
  <c r="BL66" i="1" s="1"/>
  <c r="BH66" i="1"/>
  <c r="BG66" i="1"/>
  <c r="BD66" i="1"/>
  <c r="AV66" i="1"/>
  <c r="AN66" i="1"/>
  <c r="AO66" i="1" s="1"/>
  <c r="AJ66" i="1"/>
  <c r="AI66" i="1"/>
  <c r="AF66" i="1"/>
  <c r="W66" i="1"/>
  <c r="Z66" i="1" s="1"/>
  <c r="R66" i="1"/>
  <c r="Q66" i="1"/>
  <c r="P66" i="1"/>
  <c r="N66" i="1"/>
  <c r="M66" i="1"/>
  <c r="BX65" i="1"/>
  <c r="BY65" i="1" s="1"/>
  <c r="BQ65" i="1"/>
  <c r="BP65" i="1"/>
  <c r="BK65" i="1"/>
  <c r="BL65" i="1" s="1"/>
  <c r="BD65" i="1"/>
  <c r="AV65" i="1"/>
  <c r="AW65" i="1" s="1"/>
  <c r="AN65" i="1"/>
  <c r="AO65" i="1" s="1"/>
  <c r="AR65" i="1" s="1"/>
  <c r="AF65" i="1"/>
  <c r="W65" i="1"/>
  <c r="X65" i="1" s="1"/>
  <c r="R65" i="1"/>
  <c r="BX64" i="1"/>
  <c r="BY64" i="1" s="1"/>
  <c r="BQ64" i="1"/>
  <c r="BP64" i="1"/>
  <c r="BL64" i="1"/>
  <c r="BK64" i="1"/>
  <c r="BD64" i="1"/>
  <c r="AW64" i="1"/>
  <c r="AV64" i="1"/>
  <c r="AN64" i="1"/>
  <c r="AO64" i="1" s="1"/>
  <c r="AR64" i="1" s="1"/>
  <c r="AF64" i="1"/>
  <c r="X64" i="1"/>
  <c r="W64" i="1"/>
  <c r="R64" i="1"/>
  <c r="BX63" i="1"/>
  <c r="BY63" i="1" s="1"/>
  <c r="BP63" i="1"/>
  <c r="BQ63" i="1" s="1"/>
  <c r="BK63" i="1"/>
  <c r="BL63" i="1" s="1"/>
  <c r="AV63" i="1"/>
  <c r="AZ63" i="1" s="1"/>
  <c r="AN63" i="1"/>
  <c r="AO63" i="1" s="1"/>
  <c r="AJ63" i="1"/>
  <c r="AI63" i="1"/>
  <c r="AF63" i="1"/>
  <c r="W63" i="1"/>
  <c r="R63" i="1"/>
  <c r="Q63" i="1"/>
  <c r="P63" i="1"/>
  <c r="N63" i="1"/>
  <c r="M63" i="1"/>
  <c r="BX62" i="1"/>
  <c r="BY62" i="1" s="1"/>
  <c r="BP62" i="1"/>
  <c r="BQ62" i="1" s="1"/>
  <c r="BK62" i="1"/>
  <c r="BL62" i="1" s="1"/>
  <c r="BD62" i="1"/>
  <c r="AV62" i="1"/>
  <c r="AW62" i="1" s="1"/>
  <c r="AN62" i="1"/>
  <c r="AO62" i="1" s="1"/>
  <c r="AR62" i="1" s="1"/>
  <c r="AF62" i="1"/>
  <c r="W62" i="1"/>
  <c r="X62" i="1" s="1"/>
  <c r="R62" i="1"/>
  <c r="BX61" i="1"/>
  <c r="BY61" i="1" s="1"/>
  <c r="BQ61" i="1"/>
  <c r="BP61" i="1"/>
  <c r="BK61" i="1"/>
  <c r="BL61" i="1" s="1"/>
  <c r="BD61" i="1"/>
  <c r="AV61" i="1"/>
  <c r="AW61" i="1" s="1"/>
  <c r="AN61" i="1"/>
  <c r="AO61" i="1" s="1"/>
  <c r="AR61" i="1" s="1"/>
  <c r="AF61" i="1"/>
  <c r="W61" i="1"/>
  <c r="X61" i="1" s="1"/>
  <c r="R61" i="1"/>
  <c r="BX60" i="1"/>
  <c r="BY60" i="1" s="1"/>
  <c r="BS60" i="1"/>
  <c r="BR60" i="1"/>
  <c r="BP60" i="1"/>
  <c r="BQ60" i="1" s="1"/>
  <c r="BK60" i="1"/>
  <c r="BL60" i="1" s="1"/>
  <c r="AV60" i="1"/>
  <c r="AN60" i="1"/>
  <c r="AO60" i="1" s="1"/>
  <c r="AJ60" i="1"/>
  <c r="AI60" i="1"/>
  <c r="AF60" i="1"/>
  <c r="X60" i="1"/>
  <c r="W60" i="1"/>
  <c r="R60" i="1"/>
  <c r="T60" i="1" s="1"/>
  <c r="Q60" i="1"/>
  <c r="P60" i="1"/>
  <c r="N60" i="1"/>
  <c r="M60" i="1"/>
  <c r="BX59" i="1"/>
  <c r="BY59" i="1" s="1"/>
  <c r="BQ59" i="1"/>
  <c r="BT57" i="1" s="1"/>
  <c r="BP59" i="1"/>
  <c r="BR57" i="1" s="1"/>
  <c r="BL59" i="1"/>
  <c r="BK59" i="1"/>
  <c r="BD59" i="1"/>
  <c r="AV59" i="1"/>
  <c r="AW59" i="1" s="1"/>
  <c r="AN59" i="1"/>
  <c r="AO59" i="1" s="1"/>
  <c r="AR59" i="1" s="1"/>
  <c r="AF59" i="1"/>
  <c r="X59" i="1"/>
  <c r="W59" i="1"/>
  <c r="R59" i="1"/>
  <c r="BY58" i="1"/>
  <c r="BX58" i="1"/>
  <c r="BQ58" i="1"/>
  <c r="BP58" i="1"/>
  <c r="BL58" i="1"/>
  <c r="BK58" i="1"/>
  <c r="BD58" i="1"/>
  <c r="AV58" i="1"/>
  <c r="AW58" i="1" s="1"/>
  <c r="CG58" i="1" s="1"/>
  <c r="AN58" i="1"/>
  <c r="AO58" i="1" s="1"/>
  <c r="AR58" i="1" s="1"/>
  <c r="AF58" i="1"/>
  <c r="X58" i="1"/>
  <c r="W58" i="1"/>
  <c r="R58" i="1"/>
  <c r="BY57" i="1"/>
  <c r="BX57" i="1"/>
  <c r="BU57" i="1"/>
  <c r="BP57" i="1"/>
  <c r="BQ57" i="1" s="1"/>
  <c r="BK57" i="1"/>
  <c r="BL57" i="1" s="1"/>
  <c r="BH57" i="1"/>
  <c r="BG57" i="1"/>
  <c r="BD57" i="1"/>
  <c r="AV57" i="1"/>
  <c r="AN57" i="1"/>
  <c r="AO57" i="1" s="1"/>
  <c r="AR57" i="1" s="1"/>
  <c r="AJ57" i="1"/>
  <c r="AI57" i="1"/>
  <c r="AF57" i="1"/>
  <c r="Z57" i="1"/>
  <c r="Y57" i="1"/>
  <c r="W57" i="1"/>
  <c r="X57" i="1" s="1"/>
  <c r="R57" i="1"/>
  <c r="Q57" i="1"/>
  <c r="P57" i="1"/>
  <c r="N57" i="1"/>
  <c r="M57" i="1"/>
  <c r="BX56" i="1"/>
  <c r="BY56" i="1" s="1"/>
  <c r="BP56" i="1"/>
  <c r="BQ56" i="1" s="1"/>
  <c r="BK56" i="1"/>
  <c r="BL56" i="1" s="1"/>
  <c r="BH54" i="1"/>
  <c r="AV56" i="1"/>
  <c r="AW56" i="1" s="1"/>
  <c r="AN56" i="1"/>
  <c r="AO56" i="1" s="1"/>
  <c r="AR56" i="1" s="1"/>
  <c r="AF56" i="1"/>
  <c r="W56" i="1"/>
  <c r="X56" i="1" s="1"/>
  <c r="R56" i="1"/>
  <c r="BX55" i="1"/>
  <c r="BY55" i="1" s="1"/>
  <c r="BP55" i="1"/>
  <c r="BQ55" i="1" s="1"/>
  <c r="BK55" i="1"/>
  <c r="BL55" i="1" s="1"/>
  <c r="BD55" i="1"/>
  <c r="AV55" i="1"/>
  <c r="AW55" i="1" s="1"/>
  <c r="CE55" i="1" s="1"/>
  <c r="AO55" i="1"/>
  <c r="AR55" i="1" s="1"/>
  <c r="CI55" i="1" s="1"/>
  <c r="AN55" i="1"/>
  <c r="AF55" i="1"/>
  <c r="W55" i="1"/>
  <c r="X55" i="1" s="1"/>
  <c r="R55" i="1"/>
  <c r="BX54" i="1"/>
  <c r="BY54" i="1" s="1"/>
  <c r="BP54" i="1"/>
  <c r="BK54" i="1"/>
  <c r="BL54" i="1" s="1"/>
  <c r="BM54" i="1" s="1"/>
  <c r="BG54" i="1"/>
  <c r="AV54" i="1"/>
  <c r="AW54" i="1" s="1"/>
  <c r="AN54" i="1"/>
  <c r="AO54" i="1" s="1"/>
  <c r="AJ54" i="1"/>
  <c r="AI54" i="1"/>
  <c r="AF54" i="1"/>
  <c r="W54" i="1"/>
  <c r="Z54" i="1" s="1"/>
  <c r="R54" i="1"/>
  <c r="Q54" i="1"/>
  <c r="P54" i="1"/>
  <c r="N54" i="1"/>
  <c r="M54" i="1"/>
  <c r="BX53" i="1"/>
  <c r="BY53" i="1" s="1"/>
  <c r="BP53" i="1"/>
  <c r="BQ53" i="1" s="1"/>
  <c r="BK53" i="1"/>
  <c r="BL53" i="1" s="1"/>
  <c r="BD53" i="1"/>
  <c r="AV53" i="1"/>
  <c r="AW53" i="1" s="1"/>
  <c r="AN53" i="1"/>
  <c r="AO53" i="1" s="1"/>
  <c r="AR53" i="1" s="1"/>
  <c r="AF53" i="1"/>
  <c r="W53" i="1"/>
  <c r="X53" i="1" s="1"/>
  <c r="R53" i="1"/>
  <c r="BX52" i="1"/>
  <c r="BY52" i="1" s="1"/>
  <c r="BP52" i="1"/>
  <c r="BQ52" i="1" s="1"/>
  <c r="BL52" i="1"/>
  <c r="BK52" i="1"/>
  <c r="BD52" i="1"/>
  <c r="CH52" i="1" s="1"/>
  <c r="AV52" i="1"/>
  <c r="AW52" i="1" s="1"/>
  <c r="AN52" i="1"/>
  <c r="AO52" i="1" s="1"/>
  <c r="AR52" i="1" s="1"/>
  <c r="AF52" i="1"/>
  <c r="W52" i="1"/>
  <c r="R52" i="1"/>
  <c r="BX51" i="1"/>
  <c r="BY51" i="1" s="1"/>
  <c r="BP51" i="1"/>
  <c r="BK51" i="1"/>
  <c r="BL51" i="1" s="1"/>
  <c r="AV51" i="1"/>
  <c r="AW51" i="1" s="1"/>
  <c r="AN51" i="1"/>
  <c r="AO51" i="1" s="1"/>
  <c r="AJ51" i="1"/>
  <c r="AI51" i="1"/>
  <c r="AF51" i="1"/>
  <c r="W51" i="1"/>
  <c r="Z51" i="1" s="1"/>
  <c r="R51" i="1"/>
  <c r="T51" i="1" s="1"/>
  <c r="Q51" i="1"/>
  <c r="P51" i="1"/>
  <c r="N51" i="1"/>
  <c r="M51" i="1"/>
  <c r="BX50" i="1"/>
  <c r="BY50" i="1" s="1"/>
  <c r="BP50" i="1"/>
  <c r="BQ50" i="1" s="1"/>
  <c r="BK50" i="1"/>
  <c r="BL50" i="1" s="1"/>
  <c r="BD50" i="1"/>
  <c r="AV50" i="1"/>
  <c r="AW50" i="1" s="1"/>
  <c r="AN50" i="1"/>
  <c r="AO50" i="1" s="1"/>
  <c r="AR50" i="1" s="1"/>
  <c r="AF50" i="1"/>
  <c r="W50" i="1"/>
  <c r="X50" i="1" s="1"/>
  <c r="R50" i="1"/>
  <c r="BX49" i="1"/>
  <c r="BY49" i="1" s="1"/>
  <c r="BP49" i="1"/>
  <c r="BQ49" i="1" s="1"/>
  <c r="BK49" i="1"/>
  <c r="BL49" i="1" s="1"/>
  <c r="BG48" i="1"/>
  <c r="AV49" i="1"/>
  <c r="AW49" i="1" s="1"/>
  <c r="AN49" i="1"/>
  <c r="AO49" i="1" s="1"/>
  <c r="AR49" i="1" s="1"/>
  <c r="AF49" i="1"/>
  <c r="W49" i="1"/>
  <c r="X49" i="1" s="1"/>
  <c r="AA48" i="1" s="1"/>
  <c r="R49" i="1"/>
  <c r="BX48" i="1"/>
  <c r="BY48" i="1" s="1"/>
  <c r="BP48" i="1"/>
  <c r="BK48" i="1"/>
  <c r="BL48" i="1" s="1"/>
  <c r="BD48" i="1"/>
  <c r="AV48" i="1"/>
  <c r="AN48" i="1"/>
  <c r="AO48" i="1" s="1"/>
  <c r="AJ48" i="1"/>
  <c r="AI48" i="1"/>
  <c r="AF48" i="1"/>
  <c r="X48" i="1"/>
  <c r="W48" i="1"/>
  <c r="R48" i="1"/>
  <c r="Q48" i="1"/>
  <c r="P48" i="1"/>
  <c r="N48" i="1"/>
  <c r="M48" i="1"/>
  <c r="BX47" i="1"/>
  <c r="BY47" i="1" s="1"/>
  <c r="BP47" i="1"/>
  <c r="BK47" i="1"/>
  <c r="BL47" i="1" s="1"/>
  <c r="BD47" i="1"/>
  <c r="AV47" i="1"/>
  <c r="AN47" i="1"/>
  <c r="AO47" i="1" s="1"/>
  <c r="AR47" i="1" s="1"/>
  <c r="AF47" i="1"/>
  <c r="W47" i="1"/>
  <c r="R47" i="1"/>
  <c r="BX46" i="1"/>
  <c r="BY46" i="1" s="1"/>
  <c r="BP46" i="1"/>
  <c r="BQ46" i="1" s="1"/>
  <c r="BK46" i="1"/>
  <c r="BL46" i="1" s="1"/>
  <c r="BD46" i="1"/>
  <c r="AV46" i="1"/>
  <c r="AW46" i="1" s="1"/>
  <c r="AN46" i="1"/>
  <c r="AO46" i="1" s="1"/>
  <c r="AR46" i="1" s="1"/>
  <c r="AF46" i="1"/>
  <c r="W46" i="1"/>
  <c r="R46" i="1"/>
  <c r="BX45" i="1"/>
  <c r="BY45" i="1" s="1"/>
  <c r="BP45" i="1"/>
  <c r="BK45" i="1"/>
  <c r="BL45" i="1" s="1"/>
  <c r="BD45" i="1"/>
  <c r="AV45" i="1"/>
  <c r="AW45" i="1" s="1"/>
  <c r="AN45" i="1"/>
  <c r="AO45" i="1" s="1"/>
  <c r="AJ45" i="1"/>
  <c r="AI45" i="1"/>
  <c r="AF45" i="1"/>
  <c r="AG45" i="1" s="1"/>
  <c r="Y45" i="1"/>
  <c r="X45" i="1"/>
  <c r="W45" i="1"/>
  <c r="R45" i="1"/>
  <c r="S45" i="1" s="1"/>
  <c r="Q45" i="1"/>
  <c r="P45" i="1"/>
  <c r="N45" i="1"/>
  <c r="M45" i="1"/>
  <c r="BX44" i="1"/>
  <c r="BY44" i="1" s="1"/>
  <c r="BP44" i="1"/>
  <c r="BQ44" i="1" s="1"/>
  <c r="BK44" i="1"/>
  <c r="BL44" i="1" s="1"/>
  <c r="BD44" i="1"/>
  <c r="AV44" i="1"/>
  <c r="AW44" i="1" s="1"/>
  <c r="AN44" i="1"/>
  <c r="AO44" i="1" s="1"/>
  <c r="AR44" i="1" s="1"/>
  <c r="AF44" i="1"/>
  <c r="W44" i="1"/>
  <c r="X44" i="1" s="1"/>
  <c r="R44" i="1"/>
  <c r="BY43" i="1"/>
  <c r="BX43" i="1"/>
  <c r="BP43" i="1"/>
  <c r="BQ43" i="1" s="1"/>
  <c r="BK43" i="1"/>
  <c r="BL43" i="1" s="1"/>
  <c r="BD43" i="1"/>
  <c r="AV43" i="1"/>
  <c r="AW43" i="1" s="1"/>
  <c r="AN43" i="1"/>
  <c r="AO43" i="1" s="1"/>
  <c r="AF43" i="1"/>
  <c r="W43" i="1"/>
  <c r="R43" i="1"/>
  <c r="BX42" i="1"/>
  <c r="BY42" i="1" s="1"/>
  <c r="BP42" i="1"/>
  <c r="BK42" i="1"/>
  <c r="BL42" i="1" s="1"/>
  <c r="BH42" i="1"/>
  <c r="BG42" i="1"/>
  <c r="BD42" i="1"/>
  <c r="AV42" i="1"/>
  <c r="AW42" i="1" s="1"/>
  <c r="AN42" i="1"/>
  <c r="AO42" i="1" s="1"/>
  <c r="AR42" i="1" s="1"/>
  <c r="AJ42" i="1"/>
  <c r="AI42" i="1"/>
  <c r="AF42" i="1"/>
  <c r="X42" i="1"/>
  <c r="W42" i="1"/>
  <c r="Y42" i="1" s="1"/>
  <c r="T42" i="1"/>
  <c r="R42" i="1"/>
  <c r="Q42" i="1"/>
  <c r="P42" i="1"/>
  <c r="N42" i="1"/>
  <c r="M42" i="1"/>
  <c r="BX41" i="1"/>
  <c r="BY41" i="1" s="1"/>
  <c r="BP41" i="1"/>
  <c r="BQ41" i="1" s="1"/>
  <c r="BK41" i="1"/>
  <c r="BL41" i="1" s="1"/>
  <c r="BD41" i="1"/>
  <c r="AW41" i="1"/>
  <c r="AV41" i="1"/>
  <c r="AN41" i="1"/>
  <c r="AO41" i="1" s="1"/>
  <c r="AR41" i="1" s="1"/>
  <c r="AF41" i="1"/>
  <c r="W41" i="1"/>
  <c r="R41" i="1"/>
  <c r="BX40" i="1"/>
  <c r="BY40" i="1" s="1"/>
  <c r="BP40" i="1"/>
  <c r="BQ40" i="1" s="1"/>
  <c r="BK40" i="1"/>
  <c r="BL40" i="1" s="1"/>
  <c r="BD40" i="1"/>
  <c r="AV40" i="1"/>
  <c r="AW40" i="1" s="1"/>
  <c r="AN40" i="1"/>
  <c r="AO40" i="1" s="1"/>
  <c r="AR40" i="1" s="1"/>
  <c r="AF40" i="1"/>
  <c r="W40" i="1"/>
  <c r="X40" i="1" s="1"/>
  <c r="R40" i="1"/>
  <c r="BX39" i="1"/>
  <c r="BY39" i="1" s="1"/>
  <c r="BP39" i="1"/>
  <c r="BK39" i="1"/>
  <c r="BL39" i="1" s="1"/>
  <c r="BD39" i="1"/>
  <c r="AV39" i="1"/>
  <c r="AN39" i="1"/>
  <c r="AO39" i="1" s="1"/>
  <c r="AP39" i="1" s="1"/>
  <c r="AJ39" i="1"/>
  <c r="AI39" i="1"/>
  <c r="AF39" i="1"/>
  <c r="W39" i="1"/>
  <c r="R39" i="1"/>
  <c r="Q39" i="1"/>
  <c r="P39" i="1"/>
  <c r="N39" i="1"/>
  <c r="M39" i="1"/>
  <c r="BX38" i="1"/>
  <c r="BY38" i="1" s="1"/>
  <c r="BP38" i="1"/>
  <c r="BK38" i="1"/>
  <c r="BL38" i="1" s="1"/>
  <c r="BD38" i="1"/>
  <c r="AV38" i="1"/>
  <c r="AW38" i="1" s="1"/>
  <c r="AN38" i="1"/>
  <c r="AO38" i="1" s="1"/>
  <c r="AR38" i="1" s="1"/>
  <c r="AF38" i="1"/>
  <c r="X38" i="1"/>
  <c r="W38" i="1"/>
  <c r="R38" i="1"/>
  <c r="BX37" i="1"/>
  <c r="BY37" i="1" s="1"/>
  <c r="BP37" i="1"/>
  <c r="BQ37" i="1" s="1"/>
  <c r="BK37" i="1"/>
  <c r="BL37" i="1" s="1"/>
  <c r="BD37" i="1"/>
  <c r="AV37" i="1"/>
  <c r="AW37" i="1" s="1"/>
  <c r="CE37" i="1" s="1"/>
  <c r="AN37" i="1"/>
  <c r="AO37" i="1" s="1"/>
  <c r="AR37" i="1" s="1"/>
  <c r="AF37" i="1"/>
  <c r="W37" i="1"/>
  <c r="X37" i="1" s="1"/>
  <c r="R37" i="1"/>
  <c r="BX36" i="1"/>
  <c r="BY36" i="1" s="1"/>
  <c r="BQ36" i="1"/>
  <c r="BP36" i="1"/>
  <c r="BK36" i="1"/>
  <c r="BL36" i="1" s="1"/>
  <c r="BH36" i="1"/>
  <c r="BG36" i="1"/>
  <c r="BD36" i="1"/>
  <c r="AV36" i="1"/>
  <c r="AN36" i="1"/>
  <c r="AO36" i="1" s="1"/>
  <c r="AP36" i="1" s="1"/>
  <c r="AJ36" i="1"/>
  <c r="AI36" i="1"/>
  <c r="AF36" i="1"/>
  <c r="W36" i="1"/>
  <c r="R36" i="1"/>
  <c r="S36" i="1" s="1"/>
  <c r="Q36" i="1"/>
  <c r="P36" i="1"/>
  <c r="N36" i="1"/>
  <c r="M36" i="1"/>
  <c r="BX35" i="1"/>
  <c r="BY35" i="1" s="1"/>
  <c r="BP35" i="1"/>
  <c r="BQ35" i="1" s="1"/>
  <c r="BK35" i="1"/>
  <c r="BL35" i="1" s="1"/>
  <c r="BD35" i="1"/>
  <c r="AV35" i="1"/>
  <c r="AN35" i="1"/>
  <c r="AO35" i="1" s="1"/>
  <c r="AR35" i="1" s="1"/>
  <c r="AF35" i="1"/>
  <c r="W35" i="1"/>
  <c r="X35" i="1" s="1"/>
  <c r="R35" i="1"/>
  <c r="BY34" i="1"/>
  <c r="BX34" i="1"/>
  <c r="BP34" i="1"/>
  <c r="BQ34" i="1" s="1"/>
  <c r="BL34" i="1"/>
  <c r="BK34" i="1"/>
  <c r="BD34" i="1"/>
  <c r="AV34" i="1"/>
  <c r="AW34" i="1" s="1"/>
  <c r="AN34" i="1"/>
  <c r="AO34" i="1" s="1"/>
  <c r="AR34" i="1" s="1"/>
  <c r="AF34" i="1"/>
  <c r="W34" i="1"/>
  <c r="R34" i="1"/>
  <c r="BX33" i="1"/>
  <c r="BY33" i="1" s="1"/>
  <c r="CA33" i="1" s="1"/>
  <c r="BP33" i="1"/>
  <c r="BK33" i="1"/>
  <c r="BL33" i="1" s="1"/>
  <c r="BD33" i="1"/>
  <c r="AV33" i="1"/>
  <c r="AW33" i="1" s="1"/>
  <c r="AN33" i="1"/>
  <c r="AO33" i="1" s="1"/>
  <c r="AJ33" i="1"/>
  <c r="AI33" i="1"/>
  <c r="AF33" i="1"/>
  <c r="W33" i="1"/>
  <c r="R33" i="1"/>
  <c r="T33" i="1" s="1"/>
  <c r="Q33" i="1"/>
  <c r="P33" i="1"/>
  <c r="N33" i="1"/>
  <c r="M33" i="1"/>
  <c r="BX32" i="1"/>
  <c r="BY32" i="1" s="1"/>
  <c r="BP32" i="1"/>
  <c r="BQ32" i="1" s="1"/>
  <c r="BK32" i="1"/>
  <c r="BL32" i="1" s="1"/>
  <c r="BD32" i="1"/>
  <c r="AV32" i="1"/>
  <c r="AW32" i="1" s="1"/>
  <c r="AN32" i="1"/>
  <c r="AO32" i="1" s="1"/>
  <c r="AR32" i="1" s="1"/>
  <c r="AF32" i="1"/>
  <c r="W32" i="1"/>
  <c r="X32" i="1" s="1"/>
  <c r="R32" i="1"/>
  <c r="BX31" i="1"/>
  <c r="BY31" i="1" s="1"/>
  <c r="BP31" i="1"/>
  <c r="BQ31" i="1" s="1"/>
  <c r="BK31" i="1"/>
  <c r="BL31" i="1" s="1"/>
  <c r="BD31" i="1"/>
  <c r="AV31" i="1"/>
  <c r="AW31" i="1" s="1"/>
  <c r="AN31" i="1"/>
  <c r="AO31" i="1" s="1"/>
  <c r="AR31" i="1" s="1"/>
  <c r="AF31" i="1"/>
  <c r="W31" i="1"/>
  <c r="X31" i="1" s="1"/>
  <c r="AA30" i="1" s="1"/>
  <c r="R31" i="1"/>
  <c r="T30" i="1" s="1"/>
  <c r="BX30" i="1"/>
  <c r="BY30" i="1" s="1"/>
  <c r="BP30" i="1"/>
  <c r="BK30" i="1"/>
  <c r="BL30" i="1" s="1"/>
  <c r="BG30" i="1"/>
  <c r="BD30" i="1"/>
  <c r="AV30" i="1"/>
  <c r="AW30" i="1" s="1"/>
  <c r="CG30" i="1" s="1"/>
  <c r="AO30" i="1"/>
  <c r="AN30" i="1"/>
  <c r="AJ30" i="1"/>
  <c r="AI30" i="1"/>
  <c r="AF30" i="1"/>
  <c r="AG30" i="1" s="1"/>
  <c r="Z30" i="1"/>
  <c r="Y30" i="1"/>
  <c r="W30" i="1"/>
  <c r="X30" i="1" s="1"/>
  <c r="R30" i="1"/>
  <c r="Q30" i="1"/>
  <c r="P30" i="1"/>
  <c r="N30" i="1"/>
  <c r="M30" i="1"/>
  <c r="BX29" i="1"/>
  <c r="BY29" i="1" s="1"/>
  <c r="BQ29" i="1"/>
  <c r="BP29" i="1"/>
  <c r="BK29" i="1"/>
  <c r="BL29" i="1" s="1"/>
  <c r="BD29" i="1"/>
  <c r="AV29" i="1"/>
  <c r="AW29" i="1" s="1"/>
  <c r="AN29" i="1"/>
  <c r="AO29" i="1" s="1"/>
  <c r="AR29" i="1" s="1"/>
  <c r="AF29" i="1"/>
  <c r="X29" i="1"/>
  <c r="W29" i="1"/>
  <c r="R29" i="1"/>
  <c r="BX28" i="1"/>
  <c r="BY28" i="1" s="1"/>
  <c r="BP28" i="1"/>
  <c r="BQ28" i="1" s="1"/>
  <c r="BK28" i="1"/>
  <c r="BL28" i="1" s="1"/>
  <c r="BD28" i="1"/>
  <c r="AV28" i="1"/>
  <c r="AW28" i="1" s="1"/>
  <c r="AN28" i="1"/>
  <c r="AO28" i="1" s="1"/>
  <c r="AR28" i="1" s="1"/>
  <c r="AF28" i="1"/>
  <c r="W28" i="1"/>
  <c r="X28" i="1" s="1"/>
  <c r="R28" i="1"/>
  <c r="BX27" i="1"/>
  <c r="BY27" i="1" s="1"/>
  <c r="BR27" i="1"/>
  <c r="BP27" i="1"/>
  <c r="BK27" i="1"/>
  <c r="BL27" i="1" s="1"/>
  <c r="AV27" i="1"/>
  <c r="AN27" i="1"/>
  <c r="AO27" i="1" s="1"/>
  <c r="AJ27" i="1"/>
  <c r="AI27" i="1"/>
  <c r="AF27" i="1"/>
  <c r="W27" i="1"/>
  <c r="X27" i="1" s="1"/>
  <c r="R27" i="1"/>
  <c r="Q27" i="1"/>
  <c r="P27" i="1"/>
  <c r="N27" i="1"/>
  <c r="M27" i="1"/>
  <c r="BX26" i="1"/>
  <c r="BY26" i="1" s="1"/>
  <c r="BP26" i="1"/>
  <c r="BQ26" i="1" s="1"/>
  <c r="BK26" i="1"/>
  <c r="BL26" i="1" s="1"/>
  <c r="BD26" i="1"/>
  <c r="AV26" i="1"/>
  <c r="AW26" i="1" s="1"/>
  <c r="AN26" i="1"/>
  <c r="AO26" i="1" s="1"/>
  <c r="AR26" i="1" s="1"/>
  <c r="AF26" i="1"/>
  <c r="X26" i="1"/>
  <c r="W26" i="1"/>
  <c r="R26" i="1"/>
  <c r="BX25" i="1"/>
  <c r="BY25" i="1" s="1"/>
  <c r="BP25" i="1"/>
  <c r="BQ25" i="1" s="1"/>
  <c r="BL25" i="1"/>
  <c r="BK25" i="1"/>
  <c r="BD25" i="1"/>
  <c r="CH25" i="1" s="1"/>
  <c r="AV25" i="1"/>
  <c r="AW25" i="1" s="1"/>
  <c r="AN25" i="1"/>
  <c r="AO25" i="1" s="1"/>
  <c r="AR25" i="1" s="1"/>
  <c r="AF25" i="1"/>
  <c r="W25" i="1"/>
  <c r="R25" i="1"/>
  <c r="T24" i="1" s="1"/>
  <c r="BY24" i="1"/>
  <c r="BX24" i="1"/>
  <c r="BP24" i="1"/>
  <c r="BK24" i="1"/>
  <c r="BL24" i="1" s="1"/>
  <c r="BH24" i="1"/>
  <c r="AV24" i="1"/>
  <c r="BA24" i="1" s="1"/>
  <c r="AN24" i="1"/>
  <c r="AO24" i="1" s="1"/>
  <c r="AR24" i="1" s="1"/>
  <c r="AJ24" i="1"/>
  <c r="AI24" i="1"/>
  <c r="AF24" i="1"/>
  <c r="W24" i="1"/>
  <c r="Y24" i="1" s="1"/>
  <c r="R24" i="1"/>
  <c r="Q24" i="1"/>
  <c r="P24" i="1"/>
  <c r="N24" i="1"/>
  <c r="M24" i="1"/>
  <c r="BX23" i="1"/>
  <c r="BY23" i="1" s="1"/>
  <c r="BP23" i="1"/>
  <c r="BQ23" i="1" s="1"/>
  <c r="BK23" i="1"/>
  <c r="BL23" i="1" s="1"/>
  <c r="BD23" i="1"/>
  <c r="AV23" i="1"/>
  <c r="AW23" i="1" s="1"/>
  <c r="AN23" i="1"/>
  <c r="AO23" i="1" s="1"/>
  <c r="AF23" i="1"/>
  <c r="W23" i="1"/>
  <c r="X23" i="1" s="1"/>
  <c r="R23" i="1"/>
  <c r="BX22" i="1"/>
  <c r="BY22" i="1" s="1"/>
  <c r="BQ22" i="1"/>
  <c r="BU21" i="1" s="1"/>
  <c r="BP22" i="1"/>
  <c r="BK22" i="1"/>
  <c r="BL22" i="1" s="1"/>
  <c r="BD22" i="1"/>
  <c r="AW22" i="1"/>
  <c r="AV22" i="1"/>
  <c r="AN22" i="1"/>
  <c r="AO22" i="1" s="1"/>
  <c r="AR22" i="1" s="1"/>
  <c r="AF22" i="1"/>
  <c r="X22" i="1"/>
  <c r="W22" i="1"/>
  <c r="R22" i="1"/>
  <c r="BX21" i="1"/>
  <c r="BY21" i="1" s="1"/>
  <c r="BS21" i="1"/>
  <c r="BP21" i="1"/>
  <c r="BQ21" i="1" s="1"/>
  <c r="BK21" i="1"/>
  <c r="BL21" i="1" s="1"/>
  <c r="BD21" i="1"/>
  <c r="AV21" i="1"/>
  <c r="AO21" i="1"/>
  <c r="AR21" i="1" s="1"/>
  <c r="AN21" i="1"/>
  <c r="AJ21" i="1"/>
  <c r="AI21" i="1"/>
  <c r="AF21" i="1"/>
  <c r="W21" i="1"/>
  <c r="R21" i="1"/>
  <c r="S21" i="1" s="1"/>
  <c r="Q21" i="1"/>
  <c r="P21" i="1"/>
  <c r="N21" i="1"/>
  <c r="M21" i="1"/>
  <c r="BX20" i="1"/>
  <c r="BY20" i="1" s="1"/>
  <c r="BP20" i="1"/>
  <c r="BK20" i="1"/>
  <c r="BL20" i="1" s="1"/>
  <c r="BD20" i="1"/>
  <c r="AV20" i="1"/>
  <c r="AW20" i="1" s="1"/>
  <c r="CE20" i="1" s="1"/>
  <c r="AO20" i="1"/>
  <c r="AR20" i="1" s="1"/>
  <c r="AN20" i="1"/>
  <c r="AF20" i="1"/>
  <c r="W20" i="1"/>
  <c r="R20" i="1"/>
  <c r="BX19" i="1"/>
  <c r="BY19" i="1" s="1"/>
  <c r="BP19" i="1"/>
  <c r="BQ19" i="1" s="1"/>
  <c r="BK19" i="1"/>
  <c r="BL19" i="1" s="1"/>
  <c r="BD19" i="1"/>
  <c r="AV19" i="1"/>
  <c r="AN19" i="1"/>
  <c r="AO19" i="1" s="1"/>
  <c r="AR19" i="1" s="1"/>
  <c r="AF19" i="1"/>
  <c r="W19" i="1"/>
  <c r="R19" i="1"/>
  <c r="BX18" i="1"/>
  <c r="BY18" i="1" s="1"/>
  <c r="BQ18" i="1"/>
  <c r="BP18" i="1"/>
  <c r="BK18" i="1"/>
  <c r="BL18" i="1" s="1"/>
  <c r="AV18" i="1"/>
  <c r="AW18" i="1" s="1"/>
  <c r="AN18" i="1"/>
  <c r="AO18" i="1" s="1"/>
  <c r="AJ18" i="1"/>
  <c r="AI18" i="1"/>
  <c r="AF18" i="1"/>
  <c r="W18" i="1"/>
  <c r="R18" i="1"/>
  <c r="Q18" i="1"/>
  <c r="P18" i="1"/>
  <c r="N18" i="1"/>
  <c r="M18" i="1"/>
  <c r="BX17" i="1"/>
  <c r="BY17" i="1" s="1"/>
  <c r="BP17" i="1"/>
  <c r="BQ17" i="1" s="1"/>
  <c r="BK17" i="1"/>
  <c r="BL17" i="1" s="1"/>
  <c r="BD17" i="1"/>
  <c r="AV17" i="1"/>
  <c r="AW17" i="1" s="1"/>
  <c r="AN17" i="1"/>
  <c r="AO17" i="1" s="1"/>
  <c r="AR17" i="1" s="1"/>
  <c r="AF17" i="1"/>
  <c r="W17" i="1"/>
  <c r="R17" i="1"/>
  <c r="BX16" i="1"/>
  <c r="BY16" i="1" s="1"/>
  <c r="BP16" i="1"/>
  <c r="BQ16" i="1" s="1"/>
  <c r="BK16" i="1"/>
  <c r="BL16" i="1" s="1"/>
  <c r="BD16" i="1"/>
  <c r="CH16" i="1" s="1"/>
  <c r="AV16" i="1"/>
  <c r="AW16" i="1" s="1"/>
  <c r="AN16" i="1"/>
  <c r="AO16" i="1" s="1"/>
  <c r="AF16" i="1"/>
  <c r="W16" i="1"/>
  <c r="R16" i="1"/>
  <c r="BY15" i="1"/>
  <c r="BX15" i="1"/>
  <c r="BP15" i="1"/>
  <c r="BR15" i="1" s="1"/>
  <c r="BK15" i="1"/>
  <c r="BL15" i="1" s="1"/>
  <c r="BH15" i="1"/>
  <c r="BG15" i="1"/>
  <c r="BD15" i="1"/>
  <c r="AV15" i="1"/>
  <c r="AN15" i="1"/>
  <c r="AO15" i="1" s="1"/>
  <c r="AR15" i="1" s="1"/>
  <c r="AJ15" i="1"/>
  <c r="AI15" i="1"/>
  <c r="AF15" i="1"/>
  <c r="W15" i="1"/>
  <c r="X15" i="1" s="1"/>
  <c r="R15" i="1"/>
  <c r="Q15" i="1"/>
  <c r="P15" i="1"/>
  <c r="N15" i="1"/>
  <c r="M15" i="1"/>
  <c r="BX14" i="1"/>
  <c r="BY14" i="1" s="1"/>
  <c r="BP14" i="1"/>
  <c r="BQ14" i="1" s="1"/>
  <c r="BK14" i="1"/>
  <c r="BL14" i="1" s="1"/>
  <c r="BD14" i="1"/>
  <c r="AV14" i="1"/>
  <c r="AW14" i="1" s="1"/>
  <c r="AN14" i="1"/>
  <c r="AO14" i="1" s="1"/>
  <c r="AR14" i="1" s="1"/>
  <c r="AF14" i="1"/>
  <c r="W14" i="1"/>
  <c r="X14" i="1" s="1"/>
  <c r="R14" i="1"/>
  <c r="BX13" i="1"/>
  <c r="BY13" i="1" s="1"/>
  <c r="BP13" i="1"/>
  <c r="BQ13" i="1" s="1"/>
  <c r="BK13" i="1"/>
  <c r="BL13" i="1" s="1"/>
  <c r="AV13" i="1"/>
  <c r="AW13" i="1" s="1"/>
  <c r="AN13" i="1"/>
  <c r="AO13" i="1" s="1"/>
  <c r="AR13" i="1" s="1"/>
  <c r="AF13" i="1"/>
  <c r="W13" i="1"/>
  <c r="R13" i="1"/>
  <c r="BX12" i="1"/>
  <c r="BY12" i="1" s="1"/>
  <c r="BQ12" i="1"/>
  <c r="BP12" i="1"/>
  <c r="BK12" i="1"/>
  <c r="BL12" i="1" s="1"/>
  <c r="BD12" i="1"/>
  <c r="AV12" i="1"/>
  <c r="AW12" i="1" s="1"/>
  <c r="AN12" i="1"/>
  <c r="AO12" i="1" s="1"/>
  <c r="AJ12" i="1"/>
  <c r="AI12" i="1"/>
  <c r="AF12" i="1"/>
  <c r="W12" i="1"/>
  <c r="X12" i="1" s="1"/>
  <c r="R12" i="1"/>
  <c r="Q12" i="1"/>
  <c r="P12" i="1"/>
  <c r="N12" i="1"/>
  <c r="M12" i="1"/>
  <c r="BX11" i="1"/>
  <c r="BY11" i="1" s="1"/>
  <c r="BP11" i="1"/>
  <c r="BL11" i="1"/>
  <c r="BK11" i="1"/>
  <c r="BD11" i="1"/>
  <c r="AV11" i="1"/>
  <c r="AN11" i="1"/>
  <c r="AO11" i="1" s="1"/>
  <c r="AR11" i="1" s="1"/>
  <c r="AF11" i="1"/>
  <c r="W11" i="1"/>
  <c r="R11" i="1"/>
  <c r="BX10" i="1"/>
  <c r="BY10" i="1" s="1"/>
  <c r="BP10" i="1"/>
  <c r="BQ10" i="1" s="1"/>
  <c r="BK10" i="1"/>
  <c r="BL10" i="1" s="1"/>
  <c r="BD10" i="1"/>
  <c r="AV10" i="1"/>
  <c r="AW10" i="1" s="1"/>
  <c r="AN10" i="1"/>
  <c r="AO10" i="1" s="1"/>
  <c r="AF10" i="1"/>
  <c r="W10" i="1"/>
  <c r="R10" i="1"/>
  <c r="T9" i="1" s="1"/>
  <c r="BX9" i="1"/>
  <c r="BY9" i="1" s="1"/>
  <c r="BP9" i="1"/>
  <c r="BQ9" i="1" s="1"/>
  <c r="BK9" i="1"/>
  <c r="BL9" i="1" s="1"/>
  <c r="AV9" i="1"/>
  <c r="AW9" i="1" s="1"/>
  <c r="AN9" i="1"/>
  <c r="AO9" i="1" s="1"/>
  <c r="AR9" i="1" s="1"/>
  <c r="AJ9" i="1"/>
  <c r="AI9" i="1"/>
  <c r="AF9" i="1"/>
  <c r="AH9" i="1" s="1"/>
  <c r="W9" i="1"/>
  <c r="R9" i="1"/>
  <c r="Q9" i="1"/>
  <c r="P9" i="1"/>
  <c r="N9" i="1"/>
  <c r="M9" i="1"/>
  <c r="X72" i="1" l="1"/>
  <c r="BM15" i="1"/>
  <c r="CF30" i="1"/>
  <c r="CE32" i="1"/>
  <c r="S42" i="1"/>
  <c r="CG45" i="1"/>
  <c r="CE46" i="1"/>
  <c r="AB48" i="1"/>
  <c r="CC33" i="1"/>
  <c r="X43" i="1"/>
  <c r="Z42" i="1"/>
  <c r="BM45" i="1"/>
  <c r="CH76" i="1"/>
  <c r="BT96" i="1"/>
  <c r="BF30" i="1"/>
  <c r="BS96" i="1"/>
  <c r="AW24" i="1"/>
  <c r="BA60" i="1"/>
  <c r="X69" i="1"/>
  <c r="AB69" i="1" s="1"/>
  <c r="BA87" i="1"/>
  <c r="AB93" i="1"/>
  <c r="BA12" i="1"/>
  <c r="BF36" i="1"/>
  <c r="BR42" i="1"/>
  <c r="BS42" i="1"/>
  <c r="S51" i="1"/>
  <c r="AZ51" i="1"/>
  <c r="AW60" i="1"/>
  <c r="AX60" i="1" s="1"/>
  <c r="X66" i="1"/>
  <c r="BS90" i="1"/>
  <c r="BR90" i="1"/>
  <c r="AZ21" i="1"/>
  <c r="AW21" i="1"/>
  <c r="CE21" i="1" s="1"/>
  <c r="CC37" i="1"/>
  <c r="CD17" i="1"/>
  <c r="BM24" i="1"/>
  <c r="CA9" i="1"/>
  <c r="T12" i="1"/>
  <c r="BR21" i="1"/>
  <c r="T36" i="1"/>
  <c r="BQ42" i="1"/>
  <c r="BA51" i="1"/>
  <c r="Y66" i="1"/>
  <c r="BS75" i="1"/>
  <c r="BQ91" i="1"/>
  <c r="BU90" i="1" s="1"/>
  <c r="P93" i="1"/>
  <c r="Q93" i="1"/>
  <c r="R93" i="1"/>
  <c r="AP96" i="1"/>
  <c r="AR96" i="1"/>
  <c r="AB27" i="1"/>
  <c r="CC30" i="1"/>
  <c r="BM12" i="1"/>
  <c r="BS24" i="1"/>
  <c r="Y36" i="1"/>
  <c r="X36" i="1"/>
  <c r="AH45" i="1"/>
  <c r="AZ60" i="1"/>
  <c r="BZ228" i="1"/>
  <c r="CA228" i="1"/>
  <c r="T15" i="1"/>
  <c r="BR24" i="1"/>
  <c r="AH27" i="1"/>
  <c r="BS27" i="1"/>
  <c r="CE31" i="1"/>
  <c r="BS36" i="1"/>
  <c r="BS39" i="1"/>
  <c r="BS48" i="1"/>
  <c r="CA60" i="1"/>
  <c r="BS63" i="1"/>
  <c r="S66" i="1"/>
  <c r="T69" i="1"/>
  <c r="BZ75" i="1"/>
  <c r="CG78" i="1"/>
  <c r="T81" i="1"/>
  <c r="CA81" i="1"/>
  <c r="BS87" i="1"/>
  <c r="CH101" i="1"/>
  <c r="R102" i="1"/>
  <c r="AH120" i="1"/>
  <c r="AG120" i="1"/>
  <c r="Y123" i="1"/>
  <c r="BE159" i="1"/>
  <c r="BZ165" i="1"/>
  <c r="BR177" i="1"/>
  <c r="BR234" i="1"/>
  <c r="BQ234" i="1"/>
  <c r="BU234" i="1" s="1"/>
  <c r="BR255" i="1"/>
  <c r="BQ255" i="1"/>
  <c r="CG109" i="1"/>
  <c r="BQ127" i="1"/>
  <c r="BU126" i="1" s="1"/>
  <c r="BR126" i="1"/>
  <c r="BR138" i="1"/>
  <c r="AQ150" i="1"/>
  <c r="Z201" i="1"/>
  <c r="Y201" i="1"/>
  <c r="X201" i="1"/>
  <c r="AT237" i="1"/>
  <c r="X260" i="1"/>
  <c r="Z258" i="1"/>
  <c r="BS141" i="1"/>
  <c r="BQ141" i="1"/>
  <c r="BZ174" i="1"/>
  <c r="AR204" i="1"/>
  <c r="AQ204" i="1"/>
  <c r="BA231" i="1"/>
  <c r="AZ231" i="1"/>
  <c r="AW247" i="1"/>
  <c r="BA246" i="1"/>
  <c r="AB114" i="1"/>
  <c r="AZ117" i="1"/>
  <c r="AW117" i="1"/>
  <c r="Y150" i="1"/>
  <c r="X150" i="1"/>
  <c r="BR153" i="1"/>
  <c r="BQ153" i="1"/>
  <c r="BR159" i="1"/>
  <c r="BQ159" i="1"/>
  <c r="S171" i="1"/>
  <c r="BM174" i="1"/>
  <c r="BN174" i="1"/>
  <c r="AZ177" i="1"/>
  <c r="T177" i="1"/>
  <c r="BQ178" i="1"/>
  <c r="BQ189" i="1"/>
  <c r="BS189" i="1"/>
  <c r="BR189" i="1"/>
  <c r="AP204" i="1"/>
  <c r="S219" i="1"/>
  <c r="AW231" i="1"/>
  <c r="AY240" i="1"/>
  <c r="AB126" i="1"/>
  <c r="AQ126" i="1"/>
  <c r="BQ130" i="1"/>
  <c r="BS129" i="1"/>
  <c r="T132" i="1"/>
  <c r="Z150" i="1"/>
  <c r="CA177" i="1"/>
  <c r="X216" i="1"/>
  <c r="Z216" i="1"/>
  <c r="Y219" i="1"/>
  <c r="R123" i="1"/>
  <c r="Q123" i="1"/>
  <c r="P123" i="1"/>
  <c r="CE17" i="1"/>
  <c r="Y48" i="1"/>
  <c r="CH62" i="1"/>
  <c r="T63" i="1"/>
  <c r="CF64" i="1"/>
  <c r="BA75" i="1"/>
  <c r="S84" i="1"/>
  <c r="P96" i="1"/>
  <c r="BU96" i="1"/>
  <c r="R105" i="1"/>
  <c r="S105" i="1" s="1"/>
  <c r="Q105" i="1"/>
  <c r="CA105" i="1"/>
  <c r="BA111" i="1"/>
  <c r="AH117" i="1"/>
  <c r="AG117" i="1"/>
  <c r="X120" i="1"/>
  <c r="AB120" i="1" s="1"/>
  <c r="S120" i="1"/>
  <c r="Y126" i="1"/>
  <c r="P132" i="1"/>
  <c r="BZ141" i="1"/>
  <c r="Z144" i="1"/>
  <c r="CA147" i="1"/>
  <c r="AB177" i="1"/>
  <c r="BR180" i="1"/>
  <c r="BQ181" i="1"/>
  <c r="CE203" i="1"/>
  <c r="CD204" i="1"/>
  <c r="CG217" i="1"/>
  <c r="AG222" i="1"/>
  <c r="AH222" i="1"/>
  <c r="BZ231" i="1"/>
  <c r="CD264" i="1"/>
  <c r="AZ87" i="1"/>
  <c r="CE16" i="1"/>
  <c r="CH34" i="1"/>
  <c r="BS45" i="1"/>
  <c r="T57" i="1"/>
  <c r="Y63" i="1"/>
  <c r="S90" i="1"/>
  <c r="X93" i="1"/>
  <c r="CE93" i="1"/>
  <c r="Q96" i="1"/>
  <c r="BR96" i="1"/>
  <c r="P105" i="1"/>
  <c r="BM117" i="1"/>
  <c r="CI130" i="1"/>
  <c r="Q132" i="1"/>
  <c r="BM138" i="1"/>
  <c r="AG141" i="1"/>
  <c r="BR141" i="1"/>
  <c r="T192" i="1"/>
  <c r="S192" i="1"/>
  <c r="CA192" i="1"/>
  <c r="BM195" i="1"/>
  <c r="T198" i="1"/>
  <c r="BM213" i="1"/>
  <c r="BS216" i="1"/>
  <c r="CA219" i="1"/>
  <c r="CC230" i="1"/>
  <c r="CH257" i="1"/>
  <c r="Y258" i="1"/>
  <c r="BQ259" i="1"/>
  <c r="BS258" i="1"/>
  <c r="BM261" i="1"/>
  <c r="BA84" i="1"/>
  <c r="BR9" i="1"/>
  <c r="AH12" i="1"/>
  <c r="BR18" i="1"/>
  <c r="AA27" i="1"/>
  <c r="CA30" i="1"/>
  <c r="S39" i="1"/>
  <c r="CI28" i="1"/>
  <c r="BN27" i="1"/>
  <c r="T39" i="1"/>
  <c r="CH42" i="1"/>
  <c r="Z48" i="1"/>
  <c r="BA54" i="1"/>
  <c r="CD55" i="1"/>
  <c r="S57" i="1"/>
  <c r="BS57" i="1"/>
  <c r="BF57" i="1"/>
  <c r="Z63" i="1"/>
  <c r="BR63" i="1"/>
  <c r="BU84" i="1"/>
  <c r="T90" i="1"/>
  <c r="BQ98" i="1"/>
  <c r="P102" i="1"/>
  <c r="BT108" i="1"/>
  <c r="BQ114" i="1"/>
  <c r="BT114" i="1" s="1"/>
  <c r="BS114" i="1"/>
  <c r="BR114" i="1"/>
  <c r="BT126" i="1"/>
  <c r="S153" i="1"/>
  <c r="Z162" i="1"/>
  <c r="Y162" i="1"/>
  <c r="CC180" i="1"/>
  <c r="X181" i="1"/>
  <c r="Z180" i="1"/>
  <c r="Y180" i="1"/>
  <c r="S186" i="1"/>
  <c r="AH207" i="1"/>
  <c r="BQ207" i="1"/>
  <c r="BR207" i="1"/>
  <c r="BR210" i="1"/>
  <c r="Y213" i="1"/>
  <c r="AZ240" i="1"/>
  <c r="BN261" i="1"/>
  <c r="CI117" i="1"/>
  <c r="CH130" i="1"/>
  <c r="BA132" i="1"/>
  <c r="BE141" i="1"/>
  <c r="BM150" i="1"/>
  <c r="BS162" i="1"/>
  <c r="AH168" i="1"/>
  <c r="CA189" i="1"/>
  <c r="AZ192" i="1"/>
  <c r="Z207" i="1"/>
  <c r="S222" i="1"/>
  <c r="CE230" i="1"/>
  <c r="T234" i="1"/>
  <c r="T249" i="1"/>
  <c r="BM249" i="1"/>
  <c r="CI256" i="1"/>
  <c r="AZ261" i="1"/>
  <c r="Y117" i="1"/>
  <c r="Z123" i="1"/>
  <c r="AZ129" i="1"/>
  <c r="R135" i="1"/>
  <c r="T135" i="1" s="1"/>
  <c r="AZ144" i="1"/>
  <c r="CH145" i="1"/>
  <c r="BQ162" i="1"/>
  <c r="CG163" i="1"/>
  <c r="AZ189" i="1"/>
  <c r="BZ189" i="1"/>
  <c r="BM204" i="1"/>
  <c r="CE215" i="1"/>
  <c r="AZ222" i="1"/>
  <c r="AH228" i="1"/>
  <c r="BA240" i="1"/>
  <c r="CD257" i="1"/>
  <c r="BZ255" i="1"/>
  <c r="CE263" i="1"/>
  <c r="S195" i="1"/>
  <c r="CH208" i="1"/>
  <c r="BS213" i="1"/>
  <c r="CE217" i="1"/>
  <c r="S225" i="1"/>
  <c r="CE244" i="1"/>
  <c r="CH250" i="1"/>
  <c r="BR261" i="1"/>
  <c r="T264" i="1"/>
  <c r="CH88" i="1"/>
  <c r="Z102" i="1"/>
  <c r="CH104" i="1"/>
  <c r="CH118" i="1"/>
  <c r="CA138" i="1"/>
  <c r="BN144" i="1"/>
  <c r="CE146" i="1"/>
  <c r="AS150" i="1"/>
  <c r="T186" i="1"/>
  <c r="T195" i="1"/>
  <c r="S198" i="1"/>
  <c r="Y198" i="1"/>
  <c r="AG213" i="1"/>
  <c r="BQ213" i="1"/>
  <c r="BT213" i="1" s="1"/>
  <c r="X219" i="1"/>
  <c r="CF219" i="1"/>
  <c r="AW225" i="1"/>
  <c r="CH225" i="1" s="1"/>
  <c r="AG240" i="1"/>
  <c r="S246" i="1"/>
  <c r="BR258" i="1"/>
  <c r="BS261" i="1"/>
  <c r="CH113" i="1"/>
  <c r="CG116" i="1"/>
  <c r="BA123" i="1"/>
  <c r="BS126" i="1"/>
  <c r="CH140" i="1"/>
  <c r="CH160" i="1"/>
  <c r="T165" i="1"/>
  <c r="AY168" i="1"/>
  <c r="CC184" i="1"/>
  <c r="BZ186" i="1"/>
  <c r="BN186" i="1"/>
  <c r="AH192" i="1"/>
  <c r="BR195" i="1"/>
  <c r="S210" i="1"/>
  <c r="BR213" i="1"/>
  <c r="S216" i="1"/>
  <c r="CA252" i="1"/>
  <c r="BZ243" i="1"/>
  <c r="BZ237" i="1"/>
  <c r="CA225" i="1"/>
  <c r="CA198" i="1"/>
  <c r="BZ192" i="1"/>
  <c r="CA186" i="1"/>
  <c r="BZ177" i="1"/>
  <c r="CA156" i="1"/>
  <c r="BZ135" i="1"/>
  <c r="CA126" i="1"/>
  <c r="CA114" i="1"/>
  <c r="CA102" i="1"/>
  <c r="BZ96" i="1"/>
  <c r="CA96" i="1"/>
  <c r="BZ93" i="1"/>
  <c r="CA93" i="1"/>
  <c r="BZ87" i="1"/>
  <c r="CA54" i="1"/>
  <c r="CA42" i="1"/>
  <c r="CA24" i="1"/>
  <c r="BZ21" i="1"/>
  <c r="CA18" i="1"/>
  <c r="BR222" i="1"/>
  <c r="BS207" i="1"/>
  <c r="BS195" i="1"/>
  <c r="BQ197" i="1"/>
  <c r="BU195" i="1" s="1"/>
  <c r="BR183" i="1"/>
  <c r="BS171" i="1"/>
  <c r="BU168" i="1"/>
  <c r="BU165" i="1"/>
  <c r="BU138" i="1"/>
  <c r="BS117" i="1"/>
  <c r="BR117" i="1"/>
  <c r="BR102" i="1"/>
  <c r="BR87" i="1"/>
  <c r="BR84" i="1"/>
  <c r="BT84" i="1"/>
  <c r="BS84" i="1"/>
  <c r="BQ77" i="1"/>
  <c r="BT75" i="1" s="1"/>
  <c r="BS69" i="1"/>
  <c r="BQ20" i="1"/>
  <c r="BR12" i="1"/>
  <c r="BT12" i="1"/>
  <c r="BS12" i="1"/>
  <c r="AW262" i="1"/>
  <c r="CH262" i="1" s="1"/>
  <c r="CH256" i="1"/>
  <c r="AZ252" i="1"/>
  <c r="BA252" i="1"/>
  <c r="CG254" i="1"/>
  <c r="CH251" i="1"/>
  <c r="CH247" i="1"/>
  <c r="CH242" i="1"/>
  <c r="AX240" i="1"/>
  <c r="CD242" i="1"/>
  <c r="CH236" i="1"/>
  <c r="AZ234" i="1"/>
  <c r="BA234" i="1"/>
  <c r="CH235" i="1"/>
  <c r="CH229" i="1"/>
  <c r="CC224" i="1"/>
  <c r="CD221" i="1"/>
  <c r="AX216" i="1"/>
  <c r="CI215" i="1"/>
  <c r="CG212" i="1"/>
  <c r="BA210" i="1"/>
  <c r="AZ210" i="1"/>
  <c r="CG211" i="1"/>
  <c r="AX210" i="1"/>
  <c r="CH199" i="1"/>
  <c r="CE200" i="1"/>
  <c r="AY198" i="1"/>
  <c r="CH200" i="1"/>
  <c r="AX198" i="1"/>
  <c r="CH197" i="1"/>
  <c r="AW193" i="1"/>
  <c r="AY192" i="1" s="1"/>
  <c r="CH193" i="1"/>
  <c r="BA192" i="1"/>
  <c r="AX186" i="1"/>
  <c r="AY186" i="1"/>
  <c r="CE188" i="1"/>
  <c r="CH184" i="1"/>
  <c r="AZ183" i="1"/>
  <c r="BA183" i="1"/>
  <c r="CH170" i="1"/>
  <c r="CC167" i="1"/>
  <c r="CH164" i="1"/>
  <c r="CH163" i="1"/>
  <c r="CC161" i="1"/>
  <c r="CE161" i="1"/>
  <c r="CH161" i="1"/>
  <c r="AY156" i="1"/>
  <c r="AX156" i="1"/>
  <c r="CH155" i="1"/>
  <c r="CH152" i="1"/>
  <c r="AW134" i="1"/>
  <c r="CE134" i="1" s="1"/>
  <c r="AZ123" i="1"/>
  <c r="AW125" i="1"/>
  <c r="AY123" i="1" s="1"/>
  <c r="CH122" i="1"/>
  <c r="AX117" i="1"/>
  <c r="CF119" i="1"/>
  <c r="CG119" i="1"/>
  <c r="CH119" i="1"/>
  <c r="CI115" i="1"/>
  <c r="AZ111" i="1"/>
  <c r="AW112" i="1"/>
  <c r="CC112" i="1" s="1"/>
  <c r="CH112" i="1"/>
  <c r="CG112" i="1"/>
  <c r="CH110" i="1"/>
  <c r="CF98" i="1"/>
  <c r="CF94" i="1"/>
  <c r="CG95" i="1"/>
  <c r="CE95" i="1"/>
  <c r="AY93" i="1"/>
  <c r="AX93" i="1"/>
  <c r="CH95" i="1"/>
  <c r="CD89" i="1"/>
  <c r="CG89" i="1"/>
  <c r="CH89" i="1"/>
  <c r="AW86" i="1"/>
  <c r="CE86" i="1" s="1"/>
  <c r="AZ84" i="1"/>
  <c r="CE83" i="1"/>
  <c r="BA81" i="1"/>
  <c r="CH77" i="1"/>
  <c r="CE74" i="1"/>
  <c r="CC74" i="1"/>
  <c r="CG74" i="1"/>
  <c r="CH74" i="1"/>
  <c r="CH67" i="1"/>
  <c r="CC68" i="1"/>
  <c r="CC53" i="1"/>
  <c r="BA45" i="1"/>
  <c r="CH46" i="1"/>
  <c r="AW47" i="1"/>
  <c r="AY45" i="1" s="1"/>
  <c r="AZ45" i="1"/>
  <c r="AX45" i="1"/>
  <c r="CH47" i="1"/>
  <c r="CD44" i="1"/>
  <c r="CH41" i="1"/>
  <c r="CG41" i="1"/>
  <c r="AZ30" i="1"/>
  <c r="CG32" i="1"/>
  <c r="BA30" i="1"/>
  <c r="CE23" i="1"/>
  <c r="BA9" i="1"/>
  <c r="CH10" i="1"/>
  <c r="CH20" i="1"/>
  <c r="AZ12" i="1"/>
  <c r="AW11" i="1"/>
  <c r="CI11" i="1" s="1"/>
  <c r="AZ9" i="1"/>
  <c r="BN258" i="1"/>
  <c r="BN240" i="1"/>
  <c r="BM234" i="1"/>
  <c r="BN234" i="1"/>
  <c r="BM225" i="1"/>
  <c r="BN219" i="1"/>
  <c r="BN207" i="1"/>
  <c r="BM207" i="1"/>
  <c r="BN195" i="1"/>
  <c r="BM183" i="1"/>
  <c r="BN183" i="1"/>
  <c r="BN171" i="1"/>
  <c r="BM156" i="1"/>
  <c r="BN138" i="1"/>
  <c r="BN135" i="1"/>
  <c r="BM135" i="1"/>
  <c r="BM120" i="1"/>
  <c r="BN117" i="1"/>
  <c r="BM102" i="1"/>
  <c r="BM81" i="1"/>
  <c r="BN48" i="1"/>
  <c r="BM39" i="1"/>
  <c r="BF264" i="1"/>
  <c r="BE246" i="1"/>
  <c r="CE248" i="1"/>
  <c r="CG242" i="1"/>
  <c r="CI227" i="1"/>
  <c r="CE227" i="1"/>
  <c r="CG167" i="1"/>
  <c r="CE131" i="1"/>
  <c r="BF99" i="1"/>
  <c r="BE57" i="1"/>
  <c r="CF59" i="1"/>
  <c r="BE15" i="1"/>
  <c r="CG11" i="1"/>
  <c r="AS261" i="1"/>
  <c r="AT258" i="1"/>
  <c r="CD260" i="1"/>
  <c r="AS258" i="1"/>
  <c r="AT228" i="1"/>
  <c r="CD227" i="1"/>
  <c r="AP225" i="1"/>
  <c r="AP213" i="1"/>
  <c r="AQ213" i="1"/>
  <c r="AR180" i="1"/>
  <c r="AQ180" i="1"/>
  <c r="AQ177" i="1"/>
  <c r="AR176" i="1"/>
  <c r="CD176" i="1" s="1"/>
  <c r="AQ174" i="1"/>
  <c r="AP174" i="1"/>
  <c r="AQ165" i="1"/>
  <c r="AR164" i="1"/>
  <c r="AS162" i="1" s="1"/>
  <c r="AQ162" i="1"/>
  <c r="AP162" i="1"/>
  <c r="AT150" i="1"/>
  <c r="AT84" i="1"/>
  <c r="AP69" i="1"/>
  <c r="AP30" i="1"/>
  <c r="AQ15" i="1"/>
  <c r="AQ9" i="1"/>
  <c r="AR10" i="1"/>
  <c r="CI10" i="1" s="1"/>
  <c r="AP9" i="1"/>
  <c r="CE254" i="1"/>
  <c r="CC186" i="1"/>
  <c r="CF41" i="1"/>
  <c r="CE61" i="1"/>
  <c r="CE77" i="1"/>
  <c r="CC91" i="1"/>
  <c r="CG93" i="1"/>
  <c r="CE145" i="1"/>
  <c r="CF167" i="1"/>
  <c r="CG53" i="1"/>
  <c r="CE109" i="1"/>
  <c r="CF142" i="1"/>
  <c r="CF145" i="1"/>
  <c r="CC188" i="1"/>
  <c r="CC211" i="1"/>
  <c r="CE38" i="1"/>
  <c r="CE45" i="1"/>
  <c r="CH91" i="1"/>
  <c r="CI167" i="1"/>
  <c r="CC219" i="1"/>
  <c r="CE229" i="1"/>
  <c r="CE233" i="1"/>
  <c r="CD239" i="1"/>
  <c r="BF246" i="1"/>
  <c r="CI265" i="1"/>
  <c r="CE25" i="1"/>
  <c r="CG43" i="1"/>
  <c r="CF45" i="1"/>
  <c r="CC52" i="1"/>
  <c r="CE64" i="1"/>
  <c r="CG71" i="1"/>
  <c r="CE119" i="1"/>
  <c r="CI121" i="1"/>
  <c r="CE219" i="1"/>
  <c r="CE224" i="1"/>
  <c r="CD266" i="1"/>
  <c r="CK264" i="1" s="1"/>
  <c r="CC140" i="1"/>
  <c r="CG145" i="1"/>
  <c r="CE149" i="1"/>
  <c r="CE167" i="1"/>
  <c r="CC170" i="1"/>
  <c r="CG200" i="1"/>
  <c r="CF215" i="1"/>
  <c r="CF224" i="1"/>
  <c r="CG225" i="1"/>
  <c r="CD265" i="1"/>
  <c r="CH30" i="1"/>
  <c r="CE52" i="1"/>
  <c r="CG76" i="1"/>
  <c r="CC78" i="1"/>
  <c r="CG131" i="1"/>
  <c r="CE170" i="1"/>
  <c r="CF188" i="1"/>
  <c r="CC205" i="1"/>
  <c r="CG215" i="1"/>
  <c r="BE219" i="1"/>
  <c r="CH224" i="1"/>
  <c r="CG25" i="1"/>
  <c r="BE90" i="1"/>
  <c r="CE94" i="1"/>
  <c r="CE106" i="1"/>
  <c r="CF203" i="1"/>
  <c r="CH215" i="1"/>
  <c r="CI46" i="1"/>
  <c r="BE30" i="1"/>
  <c r="CE89" i="1"/>
  <c r="CE186" i="1"/>
  <c r="CC200" i="1"/>
  <c r="CE205" i="1"/>
  <c r="CE236" i="1"/>
  <c r="CC242" i="1"/>
  <c r="CC76" i="1"/>
  <c r="CI89" i="1"/>
  <c r="CE155" i="1"/>
  <c r="CE175" i="1"/>
  <c r="CG193" i="1"/>
  <c r="CG199" i="1"/>
  <c r="CG203" i="1"/>
  <c r="CF229" i="1"/>
  <c r="CC23" i="1"/>
  <c r="CE22" i="1"/>
  <c r="CL21" i="1" s="1"/>
  <c r="CG23" i="1"/>
  <c r="CF10" i="1"/>
  <c r="CE10" i="1"/>
  <c r="CD100" i="1"/>
  <c r="CD91" i="1"/>
  <c r="CI88" i="1"/>
  <c r="CF83" i="1"/>
  <c r="CI77" i="1"/>
  <c r="CD58" i="1"/>
  <c r="CF55" i="1"/>
  <c r="CI50" i="1"/>
  <c r="CD116" i="1"/>
  <c r="AH213" i="1"/>
  <c r="AG228" i="1"/>
  <c r="CC264" i="1"/>
  <c r="AG264" i="1"/>
  <c r="AH264" i="1"/>
  <c r="CC203" i="1"/>
  <c r="CC204" i="1"/>
  <c r="CI257" i="1"/>
  <c r="AG255" i="1"/>
  <c r="CF257" i="1"/>
  <c r="AH255" i="1"/>
  <c r="AG243" i="1"/>
  <c r="CC247" i="1"/>
  <c r="CD244" i="1"/>
  <c r="AH243" i="1"/>
  <c r="CI239" i="1"/>
  <c r="AH237" i="1"/>
  <c r="AG234" i="1"/>
  <c r="CI236" i="1"/>
  <c r="CD194" i="1"/>
  <c r="CI185" i="1"/>
  <c r="CC185" i="1"/>
  <c r="AH183" i="1"/>
  <c r="AG183" i="1"/>
  <c r="AG171" i="1"/>
  <c r="CD170" i="1"/>
  <c r="AG165" i="1"/>
  <c r="CC157" i="1"/>
  <c r="AG156" i="1"/>
  <c r="CI155" i="1"/>
  <c r="AG39" i="1"/>
  <c r="AG21" i="1"/>
  <c r="CE28" i="1"/>
  <c r="CG28" i="1"/>
  <c r="CF28" i="1"/>
  <c r="AR51" i="1"/>
  <c r="AP51" i="1"/>
  <c r="AQ51" i="1"/>
  <c r="AQ18" i="1"/>
  <c r="AP18" i="1"/>
  <c r="AR18" i="1"/>
  <c r="AR43" i="1"/>
  <c r="AS42" i="1" s="1"/>
  <c r="AQ42" i="1"/>
  <c r="AP42" i="1"/>
  <c r="CH26" i="1"/>
  <c r="CG26" i="1"/>
  <c r="CE26" i="1"/>
  <c r="CH40" i="1"/>
  <c r="CF40" i="1"/>
  <c r="CG40" i="1"/>
  <c r="AT57" i="1"/>
  <c r="BN72" i="1"/>
  <c r="BM72" i="1"/>
  <c r="BN96" i="1"/>
  <c r="BM96" i="1"/>
  <c r="AY12" i="1"/>
  <c r="AX12" i="1"/>
  <c r="CE12" i="1"/>
  <c r="CF12" i="1"/>
  <c r="BZ27" i="1"/>
  <c r="CA27" i="1"/>
  <c r="CD32" i="1"/>
  <c r="CI32" i="1"/>
  <c r="BN42" i="1"/>
  <c r="BM42" i="1"/>
  <c r="CD29" i="1"/>
  <c r="CI29" i="1"/>
  <c r="AR105" i="1"/>
  <c r="AQ105" i="1"/>
  <c r="AP105" i="1"/>
  <c r="CA66" i="1"/>
  <c r="BZ66" i="1"/>
  <c r="CG44" i="1"/>
  <c r="CE44" i="1"/>
  <c r="AR45" i="1"/>
  <c r="AQ45" i="1"/>
  <c r="AP45" i="1"/>
  <c r="CD65" i="1"/>
  <c r="CI65" i="1"/>
  <c r="BM69" i="1"/>
  <c r="BN69" i="1"/>
  <c r="CA99" i="1"/>
  <c r="BZ99" i="1"/>
  <c r="CC65" i="1"/>
  <c r="CH65" i="1"/>
  <c r="CF65" i="1"/>
  <c r="CG65" i="1"/>
  <c r="CC28" i="1"/>
  <c r="CH28" i="1"/>
  <c r="AQ21" i="1"/>
  <c r="AP21" i="1"/>
  <c r="AR23" i="1"/>
  <c r="CD23" i="1" s="1"/>
  <c r="CH29" i="1"/>
  <c r="CC29" i="1"/>
  <c r="CG59" i="1"/>
  <c r="CE59" i="1"/>
  <c r="AR87" i="1"/>
  <c r="AQ87" i="1"/>
  <c r="AP87" i="1"/>
  <c r="BZ36" i="1"/>
  <c r="CI31" i="1"/>
  <c r="CD31" i="1"/>
  <c r="BN78" i="1"/>
  <c r="CD14" i="1"/>
  <c r="CI14" i="1"/>
  <c r="CH14" i="1"/>
  <c r="CE14" i="1"/>
  <c r="CF14" i="1"/>
  <c r="BZ9" i="1"/>
  <c r="AW15" i="1"/>
  <c r="CI15" i="1" s="1"/>
  <c r="BA15" i="1"/>
  <c r="Z21" i="1"/>
  <c r="CG21" i="1"/>
  <c r="Y21" i="1"/>
  <c r="BZ33" i="1"/>
  <c r="CF34" i="1"/>
  <c r="CE34" i="1"/>
  <c r="Z39" i="1"/>
  <c r="Y39" i="1"/>
  <c r="X39" i="1"/>
  <c r="CF61" i="1"/>
  <c r="CD61" i="1"/>
  <c r="CC61" i="1"/>
  <c r="AG60" i="1"/>
  <c r="AW63" i="1"/>
  <c r="AR78" i="1"/>
  <c r="AP78" i="1"/>
  <c r="AQ78" i="1"/>
  <c r="AS84" i="1"/>
  <c r="CA84" i="1"/>
  <c r="BZ84" i="1"/>
  <c r="AG15" i="1"/>
  <c r="CF15" i="1"/>
  <c r="CA21" i="1"/>
  <c r="BQ39" i="1"/>
  <c r="CH50" i="1"/>
  <c r="AH54" i="1"/>
  <c r="BA63" i="1"/>
  <c r="CF82" i="1"/>
  <c r="CE82" i="1"/>
  <c r="BN87" i="1"/>
  <c r="BM87" i="1"/>
  <c r="CE90" i="1"/>
  <c r="X11" i="1"/>
  <c r="CC14" i="1"/>
  <c r="AS24" i="1"/>
  <c r="CH44" i="1"/>
  <c r="BH48" i="1"/>
  <c r="BS54" i="1"/>
  <c r="BR54" i="1"/>
  <c r="BQ54" i="1"/>
  <c r="AY60" i="1"/>
  <c r="BH63" i="1"/>
  <c r="BG63" i="1"/>
  <c r="BD63" i="1"/>
  <c r="CC63" i="1" s="1"/>
  <c r="CG85" i="1"/>
  <c r="X85" i="1"/>
  <c r="AW92" i="1"/>
  <c r="AY90" i="1" s="1"/>
  <c r="BZ105" i="1"/>
  <c r="AR131" i="1"/>
  <c r="CI131" i="1" s="1"/>
  <c r="AP129" i="1"/>
  <c r="BF15" i="1"/>
  <c r="CG20" i="1"/>
  <c r="BG21" i="1"/>
  <c r="AP24" i="1"/>
  <c r="X25" i="1"/>
  <c r="CA39" i="1"/>
  <c r="CG46" i="1"/>
  <c r="X46" i="1"/>
  <c r="X71" i="1"/>
  <c r="Z99" i="1"/>
  <c r="CG101" i="1"/>
  <c r="AR123" i="1"/>
  <c r="CD123" i="1" s="1"/>
  <c r="AP123" i="1"/>
  <c r="AQ123" i="1"/>
  <c r="BZ18" i="1"/>
  <c r="BA18" i="1"/>
  <c r="AZ18" i="1"/>
  <c r="X20" i="1"/>
  <c r="BH21" i="1"/>
  <c r="AQ24" i="1"/>
  <c r="CF25" i="1"/>
  <c r="CD25" i="1"/>
  <c r="CC25" i="1"/>
  <c r="AH24" i="1"/>
  <c r="AG24" i="1"/>
  <c r="CI25" i="1"/>
  <c r="S30" i="1"/>
  <c r="CG31" i="1"/>
  <c r="BG33" i="1"/>
  <c r="BR36" i="1"/>
  <c r="CG38" i="1"/>
  <c r="CE40" i="1"/>
  <c r="BN45" i="1"/>
  <c r="CG47" i="1"/>
  <c r="BM48" i="1"/>
  <c r="CI52" i="1"/>
  <c r="AH51" i="1"/>
  <c r="CF52" i="1"/>
  <c r="CD52" i="1"/>
  <c r="AS57" i="1"/>
  <c r="CI58" i="1"/>
  <c r="CF58" i="1"/>
  <c r="CC58" i="1"/>
  <c r="Z60" i="1"/>
  <c r="Y60" i="1"/>
  <c r="BT63" i="1"/>
  <c r="BU63" i="1"/>
  <c r="CG64" i="1"/>
  <c r="CH90" i="1"/>
  <c r="BF90" i="1"/>
  <c r="CC90" i="1"/>
  <c r="X101" i="1"/>
  <c r="AA99" i="1" s="1"/>
  <c r="CI110" i="1"/>
  <c r="CD110" i="1"/>
  <c r="CA117" i="1"/>
  <c r="BZ117" i="1"/>
  <c r="AR127" i="1"/>
  <c r="BU129" i="1"/>
  <c r="BT129" i="1"/>
  <c r="CE143" i="1"/>
  <c r="CF143" i="1"/>
  <c r="CG143" i="1"/>
  <c r="BG150" i="1"/>
  <c r="BH150" i="1"/>
  <c r="BD150" i="1"/>
  <c r="BF201" i="1"/>
  <c r="BE201" i="1"/>
  <c r="BG207" i="1"/>
  <c r="BH207" i="1"/>
  <c r="BD207" i="1"/>
  <c r="BF87" i="1"/>
  <c r="BE87" i="1"/>
  <c r="CI23" i="1"/>
  <c r="CF23" i="1"/>
  <c r="BA27" i="1"/>
  <c r="AZ27" i="1"/>
  <c r="AW27" i="1"/>
  <c r="CC27" i="1" s="1"/>
  <c r="CJ27" i="1" s="1"/>
  <c r="BN39" i="1"/>
  <c r="BZ42" i="1"/>
  <c r="BD49" i="1"/>
  <c r="CI49" i="1" s="1"/>
  <c r="CG55" i="1"/>
  <c r="AH57" i="1"/>
  <c r="AG57" i="1"/>
  <c r="BS78" i="1"/>
  <c r="BR78" i="1"/>
  <c r="BQ78" i="1"/>
  <c r="BN102" i="1"/>
  <c r="AR111" i="1"/>
  <c r="AQ111" i="1"/>
  <c r="AP111" i="1"/>
  <c r="CH124" i="1"/>
  <c r="CF124" i="1"/>
  <c r="CC124" i="1"/>
  <c r="BE123" i="1"/>
  <c r="CG124" i="1"/>
  <c r="BN162" i="1"/>
  <c r="BM162" i="1"/>
  <c r="BH9" i="1"/>
  <c r="BD9" i="1"/>
  <c r="CF9" i="1" s="1"/>
  <c r="CF21" i="1"/>
  <c r="CD21" i="1"/>
  <c r="CC21" i="1"/>
  <c r="AH21" i="1"/>
  <c r="CI21" i="1"/>
  <c r="BD27" i="1"/>
  <c r="BH27" i="1"/>
  <c r="BG27" i="1"/>
  <c r="BN36" i="1"/>
  <c r="BM36" i="1"/>
  <c r="BQ38" i="1"/>
  <c r="BT36" i="1" s="1"/>
  <c r="CD40" i="1"/>
  <c r="CC40" i="1"/>
  <c r="CI40" i="1"/>
  <c r="CC42" i="1"/>
  <c r="BN54" i="1"/>
  <c r="BN81" i="1"/>
  <c r="R108" i="1"/>
  <c r="Q108" i="1"/>
  <c r="CD161" i="1"/>
  <c r="CI161" i="1"/>
  <c r="CF161" i="1"/>
  <c r="BH12" i="1"/>
  <c r="BG12" i="1"/>
  <c r="BD13" i="1"/>
  <c r="CH13" i="1" s="1"/>
  <c r="AH15" i="1"/>
  <c r="S33" i="1"/>
  <c r="CF37" i="1"/>
  <c r="X41" i="1"/>
  <c r="AH42" i="1"/>
  <c r="BQ47" i="1"/>
  <c r="AG54" i="1"/>
  <c r="BA66" i="1"/>
  <c r="AZ66" i="1"/>
  <c r="AW66" i="1"/>
  <c r="CH66" i="1" s="1"/>
  <c r="BQ67" i="1"/>
  <c r="BS66" i="1"/>
  <c r="P108" i="1"/>
  <c r="R144" i="1"/>
  <c r="P144" i="1"/>
  <c r="Q144" i="1"/>
  <c r="BG9" i="1"/>
  <c r="CF11" i="1"/>
  <c r="CD11" i="1"/>
  <c r="CC11" i="1"/>
  <c r="CC20" i="1"/>
  <c r="AR30" i="1"/>
  <c r="AQ30" i="1"/>
  <c r="AR36" i="1"/>
  <c r="CD36" i="1" s="1"/>
  <c r="CD41" i="1"/>
  <c r="CC41" i="1"/>
  <c r="CI41" i="1"/>
  <c r="BH51" i="1"/>
  <c r="BD51" i="1"/>
  <c r="CD51" i="1" s="1"/>
  <c r="T84" i="1"/>
  <c r="CG90" i="1"/>
  <c r="BM9" i="1"/>
  <c r="BN9" i="1"/>
  <c r="BN12" i="1"/>
  <c r="AW19" i="1"/>
  <c r="CC19" i="1" s="1"/>
  <c r="BN21" i="1"/>
  <c r="BM21" i="1"/>
  <c r="AT24" i="1"/>
  <c r="BM30" i="1"/>
  <c r="CF33" i="1"/>
  <c r="AH33" i="1"/>
  <c r="AG33" i="1"/>
  <c r="BH33" i="1"/>
  <c r="BA39" i="1"/>
  <c r="AZ39" i="1"/>
  <c r="CC43" i="1"/>
  <c r="X47" i="1"/>
  <c r="AB45" i="1" s="1"/>
  <c r="CC50" i="1"/>
  <c r="BG51" i="1"/>
  <c r="BZ54" i="1"/>
  <c r="CC55" i="1"/>
  <c r="CH55" i="1"/>
  <c r="AB60" i="1"/>
  <c r="AA60" i="1"/>
  <c r="BH60" i="1"/>
  <c r="BG60" i="1"/>
  <c r="CI63" i="1"/>
  <c r="AH63" i="1"/>
  <c r="CH64" i="1"/>
  <c r="BE66" i="1"/>
  <c r="X68" i="1"/>
  <c r="CG68" i="1"/>
  <c r="CE70" i="1"/>
  <c r="CI70" i="1"/>
  <c r="CH70" i="1"/>
  <c r="AQ72" i="1"/>
  <c r="CF73" i="1"/>
  <c r="BD75" i="1"/>
  <c r="BM84" i="1"/>
  <c r="BN84" i="1"/>
  <c r="X91" i="1"/>
  <c r="CG91" i="1"/>
  <c r="CD94" i="1"/>
  <c r="CC94" i="1"/>
  <c r="CI94" i="1"/>
  <c r="CF100" i="1"/>
  <c r="CE100" i="1"/>
  <c r="AX99" i="1"/>
  <c r="CC100" i="1"/>
  <c r="Z105" i="1"/>
  <c r="Y105" i="1"/>
  <c r="CG106" i="1"/>
  <c r="CH107" i="1"/>
  <c r="CC107" i="1"/>
  <c r="BF114" i="1"/>
  <c r="CH114" i="1"/>
  <c r="BE114" i="1"/>
  <c r="CE123" i="1"/>
  <c r="CG123" i="1"/>
  <c r="CH123" i="1"/>
  <c r="AR141" i="1"/>
  <c r="AQ141" i="1"/>
  <c r="AP141" i="1"/>
  <c r="CC173" i="1"/>
  <c r="CH173" i="1"/>
  <c r="BT174" i="1"/>
  <c r="BU174" i="1"/>
  <c r="CF196" i="1"/>
  <c r="CE196" i="1"/>
  <c r="CG196" i="1"/>
  <c r="CH196" i="1"/>
  <c r="AH18" i="1"/>
  <c r="AG18" i="1"/>
  <c r="AY21" i="1"/>
  <c r="AX21" i="1"/>
  <c r="T54" i="1"/>
  <c r="S54" i="1"/>
  <c r="CA264" i="1"/>
  <c r="BZ264" i="1"/>
  <c r="BQ11" i="1"/>
  <c r="BU9" i="1" s="1"/>
  <c r="Z18" i="1"/>
  <c r="X19" i="1"/>
  <c r="CH21" i="1"/>
  <c r="CD82" i="1"/>
  <c r="CI82" i="1"/>
  <c r="AR98" i="1"/>
  <c r="BH108" i="1"/>
  <c r="BG108" i="1"/>
  <c r="BD108" i="1"/>
  <c r="BS123" i="1"/>
  <c r="BR123" i="1"/>
  <c r="CH136" i="1"/>
  <c r="CE136" i="1"/>
  <c r="CD136" i="1"/>
  <c r="CG161" i="1"/>
  <c r="X161" i="1"/>
  <c r="AB159" i="1" s="1"/>
  <c r="CH12" i="1"/>
  <c r="AZ15" i="1"/>
  <c r="AW35" i="1"/>
  <c r="CI35" i="1" s="1"/>
  <c r="BA33" i="1"/>
  <c r="AZ33" i="1"/>
  <c r="BZ120" i="1"/>
  <c r="CA120" i="1"/>
  <c r="BQ123" i="1"/>
  <c r="CC12" i="1"/>
  <c r="AG12" i="1"/>
  <c r="BF21" i="1"/>
  <c r="BF33" i="1"/>
  <c r="CH33" i="1"/>
  <c r="CE33" i="1"/>
  <c r="AQ36" i="1"/>
  <c r="BR39" i="1"/>
  <c r="BF45" i="1"/>
  <c r="CH45" i="1"/>
  <c r="CC45" i="1"/>
  <c r="CH59" i="1"/>
  <c r="BQ69" i="1"/>
  <c r="BS81" i="1"/>
  <c r="BR81" i="1"/>
  <c r="BQ81" i="1"/>
  <c r="AR160" i="1"/>
  <c r="AT159" i="1" s="1"/>
  <c r="AP159" i="1"/>
  <c r="BE33" i="1"/>
  <c r="CI37" i="1"/>
  <c r="CD37" i="1"/>
  <c r="AR39" i="1"/>
  <c r="AQ39" i="1"/>
  <c r="BE45" i="1"/>
  <c r="BN63" i="1"/>
  <c r="BM63" i="1"/>
  <c r="BR69" i="1"/>
  <c r="Z108" i="1"/>
  <c r="Y108" i="1"/>
  <c r="X108" i="1"/>
  <c r="AT213" i="1"/>
  <c r="AS213" i="1"/>
  <c r="CD20" i="1"/>
  <c r="CE11" i="1"/>
  <c r="AQ12" i="1"/>
  <c r="AR12" i="1"/>
  <c r="AP12" i="1"/>
  <c r="CG14" i="1"/>
  <c r="S15" i="1"/>
  <c r="S24" i="1"/>
  <c r="BM27" i="1"/>
  <c r="AB30" i="1"/>
  <c r="BN30" i="1"/>
  <c r="BN33" i="1"/>
  <c r="BM33" i="1"/>
  <c r="BA36" i="1"/>
  <c r="CA36" i="1"/>
  <c r="CD38" i="1"/>
  <c r="AW39" i="1"/>
  <c r="CG39" i="1" s="1"/>
  <c r="BR45" i="1"/>
  <c r="AQ48" i="1"/>
  <c r="AP48" i="1"/>
  <c r="AR48" i="1"/>
  <c r="CD50" i="1"/>
  <c r="BN51" i="1"/>
  <c r="BM51" i="1"/>
  <c r="CI53" i="1"/>
  <c r="CF53" i="1"/>
  <c r="CD53" i="1"/>
  <c r="CE58" i="1"/>
  <c r="BD60" i="1"/>
  <c r="AG63" i="1"/>
  <c r="BF66" i="1"/>
  <c r="CI68" i="1"/>
  <c r="CF68" i="1"/>
  <c r="CD68" i="1"/>
  <c r="AR69" i="1"/>
  <c r="AQ69" i="1"/>
  <c r="AP72" i="1"/>
  <c r="BH72" i="1"/>
  <c r="BD73" i="1"/>
  <c r="CE73" i="1" s="1"/>
  <c r="Z75" i="1"/>
  <c r="Y75" i="1"/>
  <c r="X75" i="1"/>
  <c r="BH75" i="1"/>
  <c r="AP81" i="1"/>
  <c r="AR81" i="1"/>
  <c r="AQ81" i="1"/>
  <c r="CD86" i="1"/>
  <c r="CI91" i="1"/>
  <c r="CF91" i="1"/>
  <c r="BN93" i="1"/>
  <c r="BM93" i="1"/>
  <c r="BA102" i="1"/>
  <c r="AZ102" i="1"/>
  <c r="X106" i="1"/>
  <c r="AA105" i="1" s="1"/>
  <c r="BR111" i="1"/>
  <c r="AX123" i="1"/>
  <c r="CA132" i="1"/>
  <c r="BZ132" i="1"/>
  <c r="AR135" i="1"/>
  <c r="CI135" i="1" s="1"/>
  <c r="AQ135" i="1"/>
  <c r="CH143" i="1"/>
  <c r="CD163" i="1"/>
  <c r="CI163" i="1"/>
  <c r="CF163" i="1"/>
  <c r="AG162" i="1"/>
  <c r="CC163" i="1"/>
  <c r="BZ78" i="1"/>
  <c r="CA78" i="1"/>
  <c r="AX30" i="1"/>
  <c r="CE30" i="1"/>
  <c r="S9" i="1"/>
  <c r="Z24" i="1"/>
  <c r="AR33" i="1"/>
  <c r="CI33" i="1" s="1"/>
  <c r="AP33" i="1"/>
  <c r="CA57" i="1"/>
  <c r="CG62" i="1"/>
  <c r="CI85" i="1"/>
  <c r="CE85" i="1"/>
  <c r="CH103" i="1"/>
  <c r="CG103" i="1"/>
  <c r="CF103" i="1"/>
  <c r="AZ105" i="1"/>
  <c r="AW105" i="1"/>
  <c r="BA105" i="1"/>
  <c r="BS111" i="1"/>
  <c r="BF117" i="1"/>
  <c r="CH117" i="1"/>
  <c r="CO117" i="1" s="1"/>
  <c r="BE117" i="1"/>
  <c r="CE117" i="1"/>
  <c r="CL117" i="1" s="1"/>
  <c r="CC117" i="1"/>
  <c r="CA171" i="1"/>
  <c r="BZ171" i="1"/>
  <c r="Z9" i="1"/>
  <c r="Y9" i="1"/>
  <c r="BZ12" i="1"/>
  <c r="CA12" i="1"/>
  <c r="BN18" i="1"/>
  <c r="BM18" i="1"/>
  <c r="CF29" i="1"/>
  <c r="CE29" i="1"/>
  <c r="AB42" i="1"/>
  <c r="AA42" i="1"/>
  <c r="CE42" i="1"/>
  <c r="AY42" i="1"/>
  <c r="AX42" i="1"/>
  <c r="CI44" i="1"/>
  <c r="CC44" i="1"/>
  <c r="CF44" i="1"/>
  <c r="CI59" i="1"/>
  <c r="CD59" i="1"/>
  <c r="AR60" i="1"/>
  <c r="AQ60" i="1"/>
  <c r="AP60" i="1"/>
  <c r="CI116" i="1"/>
  <c r="X148" i="1"/>
  <c r="BN168" i="1"/>
  <c r="BM168" i="1"/>
  <c r="X9" i="1"/>
  <c r="AH78" i="1"/>
  <c r="AG78" i="1"/>
  <c r="CA15" i="1"/>
  <c r="BZ15" i="1"/>
  <c r="AR16" i="1"/>
  <c r="BT18" i="1"/>
  <c r="BU18" i="1"/>
  <c r="CG19" i="1"/>
  <c r="X21" i="1"/>
  <c r="CH22" i="1"/>
  <c r="BN24" i="1"/>
  <c r="CD28" i="1"/>
  <c r="CN30" i="1"/>
  <c r="BF42" i="1"/>
  <c r="BE42" i="1"/>
  <c r="CH43" i="1"/>
  <c r="CG50" i="1"/>
  <c r="CF50" i="1"/>
  <c r="CE50" i="1"/>
  <c r="AQ66" i="1"/>
  <c r="AR66" i="1"/>
  <c r="AP66" i="1"/>
  <c r="AA69" i="1"/>
  <c r="S81" i="1"/>
  <c r="CI83" i="1"/>
  <c r="CD83" i="1"/>
  <c r="BQ102" i="1"/>
  <c r="BS102" i="1"/>
  <c r="BA126" i="1"/>
  <c r="AZ126" i="1"/>
  <c r="AW126" i="1"/>
  <c r="CD126" i="1" s="1"/>
  <c r="BT138" i="1"/>
  <c r="CD160" i="1"/>
  <c r="BE21" i="1"/>
  <c r="Y12" i="1"/>
  <c r="X13" i="1"/>
  <c r="Z12" i="1"/>
  <c r="AP15" i="1"/>
  <c r="CG16" i="1"/>
  <c r="S18" i="1"/>
  <c r="T18" i="1"/>
  <c r="BG18" i="1"/>
  <c r="BD18" i="1"/>
  <c r="CG18" i="1" s="1"/>
  <c r="CI20" i="1"/>
  <c r="CG22" i="1"/>
  <c r="BS30" i="1"/>
  <c r="BR30" i="1"/>
  <c r="BS33" i="1"/>
  <c r="BR33" i="1"/>
  <c r="X34" i="1"/>
  <c r="CG34" i="1"/>
  <c r="Y33" i="1"/>
  <c r="CI34" i="1"/>
  <c r="AB36" i="1"/>
  <c r="AA36" i="1"/>
  <c r="CF43" i="1"/>
  <c r="CE43" i="1"/>
  <c r="CD49" i="1"/>
  <c r="BS51" i="1"/>
  <c r="BR51" i="1"/>
  <c r="BQ51" i="1"/>
  <c r="AX54" i="1"/>
  <c r="AH60" i="1"/>
  <c r="CH61" i="1"/>
  <c r="CI67" i="1"/>
  <c r="CF67" i="1"/>
  <c r="CD67" i="1"/>
  <c r="CC67" i="1"/>
  <c r="CG79" i="1"/>
  <c r="Z78" i="1"/>
  <c r="Y78" i="1"/>
  <c r="X79" i="1"/>
  <c r="CI93" i="1"/>
  <c r="AH93" i="1"/>
  <c r="CF93" i="1"/>
  <c r="CD93" i="1"/>
  <c r="AG93" i="1"/>
  <c r="AY102" i="1"/>
  <c r="CI102" i="1"/>
  <c r="CG102" i="1"/>
  <c r="CE102" i="1"/>
  <c r="AX102" i="1"/>
  <c r="CC102" i="1"/>
  <c r="AR103" i="1"/>
  <c r="CI103" i="1" s="1"/>
  <c r="AQ102" i="1"/>
  <c r="CA108" i="1"/>
  <c r="BZ108" i="1"/>
  <c r="BU111" i="1"/>
  <c r="BT111" i="1"/>
  <c r="BF120" i="1"/>
  <c r="BE120" i="1"/>
  <c r="AR122" i="1"/>
  <c r="CD122" i="1" s="1"/>
  <c r="AQ120" i="1"/>
  <c r="CA129" i="1"/>
  <c r="BZ129" i="1"/>
  <c r="CH179" i="1"/>
  <c r="CE179" i="1"/>
  <c r="CF179" i="1"/>
  <c r="BS9" i="1"/>
  <c r="CG10" i="1"/>
  <c r="X10" i="1"/>
  <c r="BS15" i="1"/>
  <c r="X16" i="1"/>
  <c r="CC17" i="1"/>
  <c r="CH17" i="1"/>
  <c r="CF20" i="1"/>
  <c r="CI22" i="1"/>
  <c r="CF22" i="1"/>
  <c r="CD22" i="1"/>
  <c r="CC22" i="1"/>
  <c r="CF26" i="1"/>
  <c r="CD26" i="1"/>
  <c r="CC26" i="1"/>
  <c r="CI26" i="1"/>
  <c r="CG29" i="1"/>
  <c r="AY30" i="1"/>
  <c r="BQ30" i="1"/>
  <c r="BQ33" i="1"/>
  <c r="CH37" i="1"/>
  <c r="CI42" i="1"/>
  <c r="BA48" i="1"/>
  <c r="AZ48" i="1"/>
  <c r="CA48" i="1"/>
  <c r="BZ48" i="1"/>
  <c r="AY54" i="1"/>
  <c r="BD56" i="1"/>
  <c r="CI56" i="1" s="1"/>
  <c r="AB57" i="1"/>
  <c r="AA57" i="1"/>
  <c r="BN60" i="1"/>
  <c r="BM60" i="1"/>
  <c r="CI61" i="1"/>
  <c r="AH75" i="1"/>
  <c r="AY81" i="1"/>
  <c r="AX81" i="1"/>
  <c r="AP84" i="1"/>
  <c r="BT9" i="1"/>
  <c r="CC10" i="1"/>
  <c r="S12" i="1"/>
  <c r="BU12" i="1"/>
  <c r="Z15" i="1"/>
  <c r="Y15" i="1"/>
  <c r="BQ15" i="1"/>
  <c r="BH18" i="1"/>
  <c r="T21" i="1"/>
  <c r="BT21" i="1"/>
  <c r="X24" i="1"/>
  <c r="BG24" i="1"/>
  <c r="BD24" i="1"/>
  <c r="CI24" i="1" s="1"/>
  <c r="BZ30" i="1"/>
  <c r="AQ33" i="1"/>
  <c r="CD34" i="1"/>
  <c r="Z36" i="1"/>
  <c r="BE36" i="1"/>
  <c r="BF39" i="1"/>
  <c r="BE39" i="1"/>
  <c r="CG42" i="1"/>
  <c r="AW48" i="1"/>
  <c r="CI48" i="1" s="1"/>
  <c r="CA51" i="1"/>
  <c r="BZ51" i="1"/>
  <c r="AZ54" i="1"/>
  <c r="BZ57" i="1"/>
  <c r="CC59" i="1"/>
  <c r="BU60" i="1"/>
  <c r="BT60" i="1"/>
  <c r="CG61" i="1"/>
  <c r="CF63" i="1"/>
  <c r="BN66" i="1"/>
  <c r="BM66" i="1"/>
  <c r="BZ72" i="1"/>
  <c r="AG75" i="1"/>
  <c r="BM78" i="1"/>
  <c r="AQ84" i="1"/>
  <c r="CG98" i="1"/>
  <c r="AR99" i="1"/>
  <c r="CD99" i="1" s="1"/>
  <c r="AQ99" i="1"/>
  <c r="AP99" i="1"/>
  <c r="T102" i="1"/>
  <c r="S102" i="1"/>
  <c r="CA111" i="1"/>
  <c r="BZ111" i="1"/>
  <c r="CC116" i="1"/>
  <c r="CF116" i="1"/>
  <c r="AH114" i="1"/>
  <c r="AR132" i="1"/>
  <c r="AQ132" i="1"/>
  <c r="AP132" i="1"/>
  <c r="T141" i="1"/>
  <c r="S141" i="1"/>
  <c r="CD149" i="1"/>
  <c r="CC149" i="1"/>
  <c r="CI149" i="1"/>
  <c r="CF149" i="1"/>
  <c r="AP153" i="1"/>
  <c r="AR153" i="1"/>
  <c r="CD153" i="1" s="1"/>
  <c r="AQ153" i="1"/>
  <c r="CI188" i="1"/>
  <c r="CD188" i="1"/>
  <c r="CH38" i="1"/>
  <c r="CA45" i="1"/>
  <c r="BZ45" i="1"/>
  <c r="T48" i="1"/>
  <c r="S48" i="1"/>
  <c r="BA57" i="1"/>
  <c r="AZ57" i="1"/>
  <c r="AW57" i="1"/>
  <c r="CC57" i="1" s="1"/>
  <c r="CI64" i="1"/>
  <c r="CC64" i="1"/>
  <c r="CE67" i="1"/>
  <c r="CD71" i="1"/>
  <c r="CC71" i="1"/>
  <c r="CI71" i="1"/>
  <c r="CF71" i="1"/>
  <c r="AH72" i="1"/>
  <c r="AG72" i="1"/>
  <c r="CA75" i="1"/>
  <c r="CH82" i="1"/>
  <c r="CC82" i="1"/>
  <c r="Z90" i="1"/>
  <c r="Y90" i="1"/>
  <c r="CA90" i="1"/>
  <c r="BZ90" i="1"/>
  <c r="AB102" i="1"/>
  <c r="AA102" i="1"/>
  <c r="BA108" i="1"/>
  <c r="AW108" i="1"/>
  <c r="BM108" i="1"/>
  <c r="BN108" i="1"/>
  <c r="CG110" i="1"/>
  <c r="CF110" i="1"/>
  <c r="CE110" i="1"/>
  <c r="Z111" i="1"/>
  <c r="Y111" i="1"/>
  <c r="X111" i="1"/>
  <c r="CH127" i="1"/>
  <c r="CE127" i="1"/>
  <c r="R129" i="1"/>
  <c r="Q129" i="1"/>
  <c r="P129" i="1"/>
  <c r="BQ146" i="1"/>
  <c r="BT144" i="1" s="1"/>
  <c r="BS144" i="1"/>
  <c r="BR144" i="1"/>
  <c r="BZ147" i="1"/>
  <c r="AQ168" i="1"/>
  <c r="AP168" i="1"/>
  <c r="AR168" i="1"/>
  <c r="CI16" i="1"/>
  <c r="CF16" i="1"/>
  <c r="BN15" i="1"/>
  <c r="CC16" i="1"/>
  <c r="BZ24" i="1"/>
  <c r="AG27" i="1"/>
  <c r="CF31" i="1"/>
  <c r="CC31" i="1"/>
  <c r="CH32" i="1"/>
  <c r="BH45" i="1"/>
  <c r="BG45" i="1"/>
  <c r="CF46" i="1"/>
  <c r="CD46" i="1"/>
  <c r="CC46" i="1"/>
  <c r="BZ60" i="1"/>
  <c r="CA63" i="1"/>
  <c r="CD64" i="1"/>
  <c r="CE65" i="1"/>
  <c r="CG77" i="1"/>
  <c r="CI79" i="1"/>
  <c r="CH79" i="1"/>
  <c r="BD80" i="1"/>
  <c r="CI80" i="1" s="1"/>
  <c r="BH78" i="1"/>
  <c r="BG78" i="1"/>
  <c r="BQ89" i="1"/>
  <c r="BU87" i="1" s="1"/>
  <c r="X90" i="1"/>
  <c r="BH90" i="1"/>
  <c r="BG90" i="1"/>
  <c r="CD117" i="1"/>
  <c r="CF117" i="1"/>
  <c r="CI140" i="1"/>
  <c r="CD140" i="1"/>
  <c r="CF140" i="1"/>
  <c r="BG144" i="1"/>
  <c r="BH144" i="1"/>
  <c r="BD144" i="1"/>
  <c r="CE144" i="1" s="1"/>
  <c r="CL144" i="1" s="1"/>
  <c r="X149" i="1"/>
  <c r="CG149" i="1"/>
  <c r="AG150" i="1"/>
  <c r="AH150" i="1"/>
  <c r="AW154" i="1"/>
  <c r="BA153" i="1"/>
  <c r="CC160" i="1"/>
  <c r="CF160" i="1"/>
  <c r="CE160" i="1"/>
  <c r="AR197" i="1"/>
  <c r="CI197" i="1" s="1"/>
  <c r="AP195" i="1"/>
  <c r="AR148" i="1"/>
  <c r="AT147" i="1" s="1"/>
  <c r="AQ147" i="1"/>
  <c r="AP147" i="1"/>
  <c r="BN159" i="1"/>
  <c r="BM159" i="1"/>
  <c r="CG17" i="1"/>
  <c r="T27" i="1"/>
  <c r="S27" i="1"/>
  <c r="CF47" i="1"/>
  <c r="CD47" i="1"/>
  <c r="CC47" i="1"/>
  <c r="CF48" i="1"/>
  <c r="BZ69" i="1"/>
  <c r="T72" i="1"/>
  <c r="S72" i="1"/>
  <c r="AS72" i="1"/>
  <c r="BS72" i="1"/>
  <c r="BR72" i="1"/>
  <c r="Z84" i="1"/>
  <c r="CH85" i="1"/>
  <c r="CC89" i="1"/>
  <c r="CF89" i="1"/>
  <c r="CE97" i="1"/>
  <c r="CI106" i="1"/>
  <c r="CD106" i="1"/>
  <c r="CC106" i="1"/>
  <c r="CF106" i="1"/>
  <c r="X134" i="1"/>
  <c r="Y132" i="1"/>
  <c r="AQ138" i="1"/>
  <c r="AR138" i="1"/>
  <c r="AP138" i="1"/>
  <c r="BM141" i="1"/>
  <c r="Y141" i="1"/>
  <c r="CG142" i="1"/>
  <c r="X142" i="1"/>
  <c r="AA141" i="1" s="1"/>
  <c r="BR156" i="1"/>
  <c r="BQ156" i="1"/>
  <c r="BS156" i="1"/>
  <c r="BH165" i="1"/>
  <c r="BD166" i="1"/>
  <c r="CH166" i="1" s="1"/>
  <c r="BG165" i="1"/>
  <c r="AP27" i="1"/>
  <c r="CC38" i="1"/>
  <c r="CG12" i="1"/>
  <c r="AQ27" i="1"/>
  <c r="X51" i="1"/>
  <c r="BN57" i="1"/>
  <c r="BM57" i="1"/>
  <c r="S69" i="1"/>
  <c r="AT72" i="1"/>
  <c r="BQ72" i="1"/>
  <c r="BN75" i="1"/>
  <c r="T78" i="1"/>
  <c r="S78" i="1"/>
  <c r="X84" i="1"/>
  <c r="CE88" i="1"/>
  <c r="CF88" i="1"/>
  <c r="CL93" i="1"/>
  <c r="Z96" i="1"/>
  <c r="CE104" i="1"/>
  <c r="CI104" i="1"/>
  <c r="CG104" i="1"/>
  <c r="BZ114" i="1"/>
  <c r="BA120" i="1"/>
  <c r="AZ120" i="1"/>
  <c r="AW120" i="1"/>
  <c r="CF120" i="1" s="1"/>
  <c r="AA126" i="1"/>
  <c r="CF134" i="1"/>
  <c r="CD134" i="1"/>
  <c r="CC134" i="1"/>
  <c r="AZ135" i="1"/>
  <c r="BA135" i="1"/>
  <c r="AW135" i="1"/>
  <c r="CG135" i="1" s="1"/>
  <c r="X136" i="1"/>
  <c r="CG136" i="1"/>
  <c r="BN141" i="1"/>
  <c r="S147" i="1"/>
  <c r="CE153" i="1"/>
  <c r="CG153" i="1"/>
  <c r="CH153" i="1"/>
  <c r="BD174" i="1"/>
  <c r="BH174" i="1"/>
  <c r="BG174" i="1"/>
  <c r="BZ153" i="1"/>
  <c r="CA153" i="1"/>
  <c r="CC34" i="1"/>
  <c r="AX24" i="1"/>
  <c r="CI47" i="1"/>
  <c r="AP57" i="1"/>
  <c r="CF62" i="1"/>
  <c r="CD62" i="1"/>
  <c r="CC62" i="1"/>
  <c r="CI62" i="1"/>
  <c r="AW69" i="1"/>
  <c r="BA69" i="1"/>
  <c r="CI17" i="1"/>
  <c r="CF17" i="1"/>
  <c r="Y18" i="1"/>
  <c r="X18" i="1"/>
  <c r="CH23" i="1"/>
  <c r="AY24" i="1"/>
  <c r="BQ24" i="1"/>
  <c r="Y27" i="1"/>
  <c r="AR27" i="1"/>
  <c r="BH30" i="1"/>
  <c r="CF32" i="1"/>
  <c r="CM30" i="1" s="1"/>
  <c r="CC32" i="1"/>
  <c r="AH36" i="1"/>
  <c r="AG36" i="1"/>
  <c r="BZ39" i="1"/>
  <c r="CE41" i="1"/>
  <c r="CF42" i="1"/>
  <c r="CD42" i="1"/>
  <c r="T45" i="1"/>
  <c r="BQ45" i="1"/>
  <c r="AH48" i="1"/>
  <c r="Y51" i="1"/>
  <c r="AY51" i="1"/>
  <c r="AX51" i="1"/>
  <c r="CG52" i="1"/>
  <c r="CH53" i="1"/>
  <c r="CE53" i="1"/>
  <c r="AQ57" i="1"/>
  <c r="CH58" i="1"/>
  <c r="S60" i="1"/>
  <c r="CG66" i="1"/>
  <c r="BA72" i="1"/>
  <c r="AZ72" i="1"/>
  <c r="X74" i="1"/>
  <c r="CC83" i="1"/>
  <c r="Y84" i="1"/>
  <c r="AR90" i="1"/>
  <c r="CD90" i="1" s="1"/>
  <c r="AQ90" i="1"/>
  <c r="AP90" i="1"/>
  <c r="T93" i="1"/>
  <c r="X96" i="1"/>
  <c r="BD97" i="1"/>
  <c r="CG97" i="1" s="1"/>
  <c r="CH99" i="1"/>
  <c r="CF99" i="1"/>
  <c r="CC99" i="1"/>
  <c r="CH115" i="1"/>
  <c r="CG115" i="1"/>
  <c r="CF115" i="1"/>
  <c r="CE115" i="1"/>
  <c r="CI119" i="1"/>
  <c r="CC119" i="1"/>
  <c r="AA120" i="1"/>
  <c r="CD124" i="1"/>
  <c r="CF127" i="1"/>
  <c r="AX129" i="1"/>
  <c r="S135" i="1"/>
  <c r="BN147" i="1"/>
  <c r="X155" i="1"/>
  <c r="AB153" i="1" s="1"/>
  <c r="CG155" i="1"/>
  <c r="Z153" i="1"/>
  <c r="Y153" i="1"/>
  <c r="CH158" i="1"/>
  <c r="CD158" i="1"/>
  <c r="CA162" i="1"/>
  <c r="BZ162" i="1"/>
  <c r="CD172" i="1"/>
  <c r="CI172" i="1"/>
  <c r="CE176" i="1"/>
  <c r="CG176" i="1"/>
  <c r="CF176" i="1"/>
  <c r="CC176" i="1"/>
  <c r="Z183" i="1"/>
  <c r="CG184" i="1"/>
  <c r="X184" i="1"/>
  <c r="AA183" i="1" s="1"/>
  <c r="BN198" i="1"/>
  <c r="BM198" i="1"/>
  <c r="CH31" i="1"/>
  <c r="AZ36" i="1"/>
  <c r="AW36" i="1"/>
  <c r="CC36" i="1" s="1"/>
  <c r="CJ36" i="1" s="1"/>
  <c r="CI38" i="1"/>
  <c r="X17" i="1"/>
  <c r="CD19" i="1"/>
  <c r="Z33" i="1"/>
  <c r="BA42" i="1"/>
  <c r="AZ42" i="1"/>
  <c r="AG48" i="1"/>
  <c r="AG9" i="1"/>
  <c r="BS18" i="1"/>
  <c r="BA21" i="1"/>
  <c r="AZ24" i="1"/>
  <c r="Z27" i="1"/>
  <c r="CG37" i="1"/>
  <c r="CF38" i="1"/>
  <c r="AH39" i="1"/>
  <c r="BH39" i="1"/>
  <c r="BG39" i="1"/>
  <c r="AG42" i="1"/>
  <c r="Z45" i="1"/>
  <c r="CE47" i="1"/>
  <c r="X52" i="1"/>
  <c r="AR54" i="1"/>
  <c r="AQ54" i="1"/>
  <c r="AP54" i="1"/>
  <c r="CE62" i="1"/>
  <c r="AQ63" i="1"/>
  <c r="AR63" i="1"/>
  <c r="CD63" i="1" s="1"/>
  <c r="AP63" i="1"/>
  <c r="X67" i="1"/>
  <c r="CG67" i="1"/>
  <c r="Z69" i="1"/>
  <c r="Z72" i="1"/>
  <c r="AW72" i="1"/>
  <c r="CH72" i="1" s="1"/>
  <c r="CA72" i="1"/>
  <c r="CD74" i="1"/>
  <c r="CI74" i="1"/>
  <c r="CF74" i="1"/>
  <c r="CF76" i="1"/>
  <c r="CD76" i="1"/>
  <c r="CI76" i="1"/>
  <c r="X83" i="1"/>
  <c r="CG83" i="1"/>
  <c r="T87" i="1"/>
  <c r="BF93" i="1"/>
  <c r="BE93" i="1"/>
  <c r="CH93" i="1"/>
  <c r="CG94" i="1"/>
  <c r="CN93" i="1" s="1"/>
  <c r="Y96" i="1"/>
  <c r="BH96" i="1"/>
  <c r="BE99" i="1"/>
  <c r="CE99" i="1"/>
  <c r="R111" i="1"/>
  <c r="Q111" i="1"/>
  <c r="AX111" i="1"/>
  <c r="CD119" i="1"/>
  <c r="CD127" i="1"/>
  <c r="AY129" i="1"/>
  <c r="CG133" i="1"/>
  <c r="CE133" i="1"/>
  <c r="CH133" i="1"/>
  <c r="CC133" i="1"/>
  <c r="CH146" i="1"/>
  <c r="CC146" i="1"/>
  <c r="Z147" i="1"/>
  <c r="X147" i="1"/>
  <c r="Y147" i="1"/>
  <c r="CC152" i="1"/>
  <c r="CD152" i="1"/>
  <c r="CI152" i="1"/>
  <c r="CF152" i="1"/>
  <c r="AG153" i="1"/>
  <c r="CD66" i="1"/>
  <c r="CF66" i="1"/>
  <c r="AG69" i="1"/>
  <c r="AH84" i="1"/>
  <c r="AG84" i="1"/>
  <c r="AS93" i="1"/>
  <c r="CH94" i="1"/>
  <c r="CD95" i="1"/>
  <c r="CC95" i="1"/>
  <c r="CF95" i="1"/>
  <c r="CH98" i="1"/>
  <c r="CI101" i="1"/>
  <c r="CC101" i="1"/>
  <c r="AG99" i="1"/>
  <c r="CD101" i="1"/>
  <c r="BH105" i="1"/>
  <c r="CD109" i="1"/>
  <c r="CG113" i="1"/>
  <c r="CE116" i="1"/>
  <c r="CF126" i="1"/>
  <c r="S132" i="1"/>
  <c r="Z135" i="1"/>
  <c r="AZ138" i="1"/>
  <c r="BA138" i="1"/>
  <c r="AW138" i="1"/>
  <c r="BZ150" i="1"/>
  <c r="CA150" i="1"/>
  <c r="Y156" i="1"/>
  <c r="CG157" i="1"/>
  <c r="Z156" i="1"/>
  <c r="X157" i="1"/>
  <c r="AA156" i="1" s="1"/>
  <c r="AH159" i="1"/>
  <c r="BZ240" i="1"/>
  <c r="CA240" i="1"/>
  <c r="AA258" i="1"/>
  <c r="AB258" i="1"/>
  <c r="BD54" i="1"/>
  <c r="S63" i="1"/>
  <c r="BR66" i="1"/>
  <c r="AH69" i="1"/>
  <c r="BH69" i="1"/>
  <c r="BG69" i="1"/>
  <c r="CA69" i="1"/>
  <c r="CE71" i="1"/>
  <c r="AR75" i="1"/>
  <c r="CI75" i="1" s="1"/>
  <c r="AQ75" i="1"/>
  <c r="AP75" i="1"/>
  <c r="BM75" i="1"/>
  <c r="Z81" i="1"/>
  <c r="CG82" i="1"/>
  <c r="BD84" i="1"/>
  <c r="CG84" i="1" s="1"/>
  <c r="CF85" i="1"/>
  <c r="S87" i="1"/>
  <c r="AP93" i="1"/>
  <c r="AZ96" i="1"/>
  <c r="BA96" i="1"/>
  <c r="AW96" i="1"/>
  <c r="CG96" i="1" s="1"/>
  <c r="CH100" i="1"/>
  <c r="CF101" i="1"/>
  <c r="BD105" i="1"/>
  <c r="AG108" i="1"/>
  <c r="CI108" i="1"/>
  <c r="CI109" i="1"/>
  <c r="AG111" i="1"/>
  <c r="BQ118" i="1"/>
  <c r="BU117" i="1" s="1"/>
  <c r="CD121" i="1"/>
  <c r="AB123" i="1"/>
  <c r="AA123" i="1"/>
  <c r="AG126" i="1"/>
  <c r="X135" i="1"/>
  <c r="P141" i="1"/>
  <c r="BD148" i="1"/>
  <c r="CH148" i="1" s="1"/>
  <c r="CH151" i="1"/>
  <c r="CF151" i="1"/>
  <c r="BS153" i="1"/>
  <c r="BQ154" i="1"/>
  <c r="BU153" i="1" s="1"/>
  <c r="AG159" i="1"/>
  <c r="BT168" i="1"/>
  <c r="AW171" i="1"/>
  <c r="BA171" i="1"/>
  <c r="AZ171" i="1"/>
  <c r="AR192" i="1"/>
  <c r="AQ192" i="1"/>
  <c r="AP192" i="1"/>
  <c r="BN216" i="1"/>
  <c r="BM216" i="1"/>
  <c r="BN228" i="1"/>
  <c r="BM228" i="1"/>
  <c r="S231" i="1"/>
  <c r="T231" i="1"/>
  <c r="CG33" i="1"/>
  <c r="BQ48" i="1"/>
  <c r="X54" i="1"/>
  <c r="BZ63" i="1"/>
  <c r="AG66" i="1"/>
  <c r="BQ27" i="1"/>
  <c r="X33" i="1"/>
  <c r="BR48" i="1"/>
  <c r="CG48" i="1"/>
  <c r="AG51" i="1"/>
  <c r="Y54" i="1"/>
  <c r="AH66" i="1"/>
  <c r="BQ66" i="1"/>
  <c r="BD69" i="1"/>
  <c r="CD69" i="1" s="1"/>
  <c r="CG70" i="1"/>
  <c r="CE76" i="1"/>
  <c r="CD79" i="1"/>
  <c r="AZ81" i="1"/>
  <c r="BZ81" i="1"/>
  <c r="X82" i="1"/>
  <c r="BN90" i="1"/>
  <c r="BM90" i="1"/>
  <c r="S93" i="1"/>
  <c r="AQ93" i="1"/>
  <c r="CG99" i="1"/>
  <c r="CF102" i="1"/>
  <c r="CD102" i="1"/>
  <c r="AH102" i="1"/>
  <c r="AG102" i="1"/>
  <c r="BF102" i="1"/>
  <c r="BE102" i="1"/>
  <c r="CH102" i="1"/>
  <c r="CI107" i="1"/>
  <c r="CF107" i="1"/>
  <c r="AH108" i="1"/>
  <c r="CF109" i="1"/>
  <c r="AH111" i="1"/>
  <c r="CG118" i="1"/>
  <c r="BN120" i="1"/>
  <c r="AH126" i="1"/>
  <c r="BD128" i="1"/>
  <c r="CH128" i="1" s="1"/>
  <c r="BH126" i="1"/>
  <c r="BD129" i="1"/>
  <c r="CC129" i="1" s="1"/>
  <c r="BH129" i="1"/>
  <c r="BG129" i="1"/>
  <c r="Z132" i="1"/>
  <c r="X132" i="1"/>
  <c r="BG132" i="1"/>
  <c r="BD132" i="1"/>
  <c r="CD132" i="1" s="1"/>
  <c r="Y135" i="1"/>
  <c r="BG135" i="1"/>
  <c r="R138" i="1"/>
  <c r="Q138" i="1"/>
  <c r="P138" i="1"/>
  <c r="BS138" i="1"/>
  <c r="Q141" i="1"/>
  <c r="CE152" i="1"/>
  <c r="CG152" i="1"/>
  <c r="CG158" i="1"/>
  <c r="X158" i="1"/>
  <c r="BZ159" i="1"/>
  <c r="CA159" i="1"/>
  <c r="AW165" i="1"/>
  <c r="CC165" i="1" s="1"/>
  <c r="BA165" i="1"/>
  <c r="CA165" i="1"/>
  <c r="AG168" i="1"/>
  <c r="AR182" i="1"/>
  <c r="CI182" i="1" s="1"/>
  <c r="AP180" i="1"/>
  <c r="CC69" i="1"/>
  <c r="CH83" i="1"/>
  <c r="Z87" i="1"/>
  <c r="Y87" i="1"/>
  <c r="CG88" i="1"/>
  <c r="X88" i="1"/>
  <c r="AT93" i="1"/>
  <c r="BS93" i="1"/>
  <c r="BR93" i="1"/>
  <c r="CI95" i="1"/>
  <c r="CI96" i="1"/>
  <c r="AH96" i="1"/>
  <c r="AG96" i="1"/>
  <c r="AB99" i="1"/>
  <c r="BN99" i="1"/>
  <c r="BM99" i="1"/>
  <c r="AR114" i="1"/>
  <c r="AQ114" i="1"/>
  <c r="AP114" i="1"/>
  <c r="AT117" i="1"/>
  <c r="AS117" i="1"/>
  <c r="Z129" i="1"/>
  <c r="Y129" i="1"/>
  <c r="X129" i="1"/>
  <c r="AZ141" i="1"/>
  <c r="AW141" i="1"/>
  <c r="CF141" i="1" s="1"/>
  <c r="BA141" i="1"/>
  <c r="AP144" i="1"/>
  <c r="AR144" i="1"/>
  <c r="AQ144" i="1"/>
  <c r="X146" i="1"/>
  <c r="AA144" i="1" s="1"/>
  <c r="CG146" i="1"/>
  <c r="BS150" i="1"/>
  <c r="BR150" i="1"/>
  <c r="BH156" i="1"/>
  <c r="BD156" i="1"/>
  <c r="CI156" i="1" s="1"/>
  <c r="AR157" i="1"/>
  <c r="CI157" i="1" s="1"/>
  <c r="AQ156" i="1"/>
  <c r="S165" i="1"/>
  <c r="CG182" i="1"/>
  <c r="CN180" i="1" s="1"/>
  <c r="CE182" i="1"/>
  <c r="AY180" i="1"/>
  <c r="CC182" i="1"/>
  <c r="CH182" i="1"/>
  <c r="BH183" i="1"/>
  <c r="BG183" i="1"/>
  <c r="BD183" i="1"/>
  <c r="BG189" i="1"/>
  <c r="BD189" i="1"/>
  <c r="CG189" i="1" s="1"/>
  <c r="BH189" i="1"/>
  <c r="CH68" i="1"/>
  <c r="BF72" i="1"/>
  <c r="CG73" i="1"/>
  <c r="T75" i="1"/>
  <c r="BU75" i="1"/>
  <c r="AH30" i="1"/>
  <c r="X63" i="1"/>
  <c r="CD70" i="1"/>
  <c r="CC70" i="1"/>
  <c r="CF70" i="1"/>
  <c r="X73" i="1"/>
  <c r="S75" i="1"/>
  <c r="AW75" i="1"/>
  <c r="CG75" i="1" s="1"/>
  <c r="BR75" i="1"/>
  <c r="CF77" i="1"/>
  <c r="CD77" i="1"/>
  <c r="CC77" i="1"/>
  <c r="X80" i="1"/>
  <c r="AH81" i="1"/>
  <c r="BD81" i="1"/>
  <c r="CE81" i="1" s="1"/>
  <c r="CL81" i="1" s="1"/>
  <c r="BH81" i="1"/>
  <c r="BG81" i="1"/>
  <c r="CD85" i="1"/>
  <c r="CG86" i="1"/>
  <c r="X87" i="1"/>
  <c r="Z93" i="1"/>
  <c r="BA93" i="1"/>
  <c r="AZ93" i="1"/>
  <c r="BQ93" i="1"/>
  <c r="BF96" i="1"/>
  <c r="Y99" i="1"/>
  <c r="BS99" i="1"/>
  <c r="AH105" i="1"/>
  <c r="AG105" i="1"/>
  <c r="BG105" i="1"/>
  <c r="CD107" i="1"/>
  <c r="BG111" i="1"/>
  <c r="CE113" i="1"/>
  <c r="T114" i="1"/>
  <c r="S114" i="1"/>
  <c r="BA114" i="1"/>
  <c r="AW114" i="1"/>
  <c r="CC114" i="1" s="1"/>
  <c r="CI118" i="1"/>
  <c r="CP117" i="1" s="1"/>
  <c r="CF118" i="1"/>
  <c r="CD118" i="1"/>
  <c r="CC118" i="1"/>
  <c r="AR120" i="1"/>
  <c r="AP120" i="1"/>
  <c r="BQ120" i="1"/>
  <c r="BS120" i="1"/>
  <c r="BR120" i="1"/>
  <c r="BN126" i="1"/>
  <c r="BM126" i="1"/>
  <c r="AH129" i="1"/>
  <c r="AG129" i="1"/>
  <c r="CG130" i="1"/>
  <c r="X130" i="1"/>
  <c r="CI133" i="1"/>
  <c r="CF133" i="1"/>
  <c r="CD133" i="1"/>
  <c r="AH132" i="1"/>
  <c r="BQ136" i="1"/>
  <c r="BT135" i="1" s="1"/>
  <c r="BD137" i="1"/>
  <c r="CH137" i="1" s="1"/>
  <c r="BA150" i="1"/>
  <c r="AZ150" i="1"/>
  <c r="AW150" i="1"/>
  <c r="CF150" i="1" s="1"/>
  <c r="BQ151" i="1"/>
  <c r="BT150" i="1" s="1"/>
  <c r="BG156" i="1"/>
  <c r="AS159" i="1"/>
  <c r="T162" i="1"/>
  <c r="S162" i="1"/>
  <c r="AZ165" i="1"/>
  <c r="Y171" i="1"/>
  <c r="Z171" i="1"/>
  <c r="X171" i="1"/>
  <c r="AT180" i="1"/>
  <c r="CD180" i="1"/>
  <c r="AS180" i="1"/>
  <c r="CG218" i="1"/>
  <c r="CC92" i="1"/>
  <c r="AA93" i="1"/>
  <c r="BN105" i="1"/>
  <c r="BM105" i="1"/>
  <c r="BN111" i="1"/>
  <c r="BM111" i="1"/>
  <c r="AY117" i="1"/>
  <c r="CG117" i="1"/>
  <c r="CN117" i="1" s="1"/>
  <c r="BN123" i="1"/>
  <c r="BM123" i="1"/>
  <c r="CI127" i="1"/>
  <c r="CC127" i="1"/>
  <c r="CC130" i="1"/>
  <c r="CF130" i="1"/>
  <c r="CD130" i="1"/>
  <c r="BS132" i="1"/>
  <c r="BR132" i="1"/>
  <c r="BQ132" i="1"/>
  <c r="CD138" i="1"/>
  <c r="CF138" i="1"/>
  <c r="CC138" i="1"/>
  <c r="CI138" i="1"/>
  <c r="AG138" i="1"/>
  <c r="AY144" i="1"/>
  <c r="BZ144" i="1"/>
  <c r="CA144" i="1"/>
  <c r="BA147" i="1"/>
  <c r="AZ147" i="1"/>
  <c r="AW147" i="1"/>
  <c r="CI147" i="1" s="1"/>
  <c r="AH156" i="1"/>
  <c r="BN156" i="1"/>
  <c r="AY162" i="1"/>
  <c r="AX162" i="1"/>
  <c r="BQ163" i="1"/>
  <c r="BR162" i="1"/>
  <c r="X167" i="1"/>
  <c r="AA165" i="1" s="1"/>
  <c r="Z165" i="1"/>
  <c r="Y165" i="1"/>
  <c r="S168" i="1"/>
  <c r="T168" i="1"/>
  <c r="CG173" i="1"/>
  <c r="AS174" i="1"/>
  <c r="AT174" i="1"/>
  <c r="CG175" i="1"/>
  <c r="X175" i="1"/>
  <c r="T180" i="1"/>
  <c r="S180" i="1"/>
  <c r="CA180" i="1"/>
  <c r="BZ180" i="1"/>
  <c r="CH218" i="1"/>
  <c r="CF218" i="1"/>
  <c r="CD73" i="1"/>
  <c r="CF79" i="1"/>
  <c r="CC97" i="1"/>
  <c r="CD97" i="1"/>
  <c r="CC104" i="1"/>
  <c r="CD104" i="1"/>
  <c r="AT108" i="1"/>
  <c r="AS108" i="1"/>
  <c r="BN114" i="1"/>
  <c r="R117" i="1"/>
  <c r="Q117" i="1"/>
  <c r="CG121" i="1"/>
  <c r="CE121" i="1"/>
  <c r="CF123" i="1"/>
  <c r="CC123" i="1"/>
  <c r="BZ123" i="1"/>
  <c r="CC136" i="1"/>
  <c r="CI136" i="1"/>
  <c r="CI158" i="1"/>
  <c r="AZ159" i="1"/>
  <c r="AW159" i="1"/>
  <c r="CI159" i="1" s="1"/>
  <c r="CG164" i="1"/>
  <c r="X164" i="1"/>
  <c r="AB162" i="1" s="1"/>
  <c r="CG170" i="1"/>
  <c r="Y168" i="1"/>
  <c r="X170" i="1"/>
  <c r="T204" i="1"/>
  <c r="S204" i="1"/>
  <c r="BG72" i="1"/>
  <c r="CC73" i="1"/>
  <c r="CH78" i="1"/>
  <c r="CC79" i="1"/>
  <c r="Y81" i="1"/>
  <c r="CC85" i="1"/>
  <c r="AW87" i="1"/>
  <c r="CH87" i="1" s="1"/>
  <c r="CO87" i="1" s="1"/>
  <c r="CC88" i="1"/>
  <c r="CD88" i="1"/>
  <c r="S96" i="1"/>
  <c r="BA99" i="1"/>
  <c r="AZ99" i="1"/>
  <c r="BR99" i="1"/>
  <c r="BQ99" i="1"/>
  <c r="BZ102" i="1"/>
  <c r="CG107" i="1"/>
  <c r="AP108" i="1"/>
  <c r="CC109" i="1"/>
  <c r="BM114" i="1"/>
  <c r="P117" i="1"/>
  <c r="Q120" i="1"/>
  <c r="P120" i="1"/>
  <c r="AG123" i="1"/>
  <c r="BH123" i="1"/>
  <c r="CA123" i="1"/>
  <c r="X131" i="1"/>
  <c r="CA135" i="1"/>
  <c r="CF136" i="1"/>
  <c r="BZ138" i="1"/>
  <c r="CG140" i="1"/>
  <c r="CA141" i="1"/>
  <c r="CI142" i="1"/>
  <c r="AG144" i="1"/>
  <c r="AH147" i="1"/>
  <c r="BQ148" i="1"/>
  <c r="BU147" i="1" s="1"/>
  <c r="BS147" i="1"/>
  <c r="T150" i="1"/>
  <c r="S150" i="1"/>
  <c r="CI151" i="1"/>
  <c r="CD151" i="1"/>
  <c r="CI153" i="1"/>
  <c r="CF153" i="1"/>
  <c r="AH153" i="1"/>
  <c r="CC153" i="1"/>
  <c r="BD154" i="1"/>
  <c r="BE153" i="1" s="1"/>
  <c r="BG153" i="1"/>
  <c r="CF164" i="1"/>
  <c r="CC164" i="1"/>
  <c r="CD164" i="1"/>
  <c r="BR165" i="1"/>
  <c r="BS165" i="1"/>
  <c r="X173" i="1"/>
  <c r="CI186" i="1"/>
  <c r="CD186" i="1"/>
  <c r="AG186" i="1"/>
  <c r="CF186" i="1"/>
  <c r="AH186" i="1"/>
  <c r="CG204" i="1"/>
  <c r="Z204" i="1"/>
  <c r="Y204" i="1"/>
  <c r="X204" i="1"/>
  <c r="BG93" i="1"/>
  <c r="CF97" i="1"/>
  <c r="AY99" i="1"/>
  <c r="BG102" i="1"/>
  <c r="CF104" i="1"/>
  <c r="AB105" i="1"/>
  <c r="BR105" i="1"/>
  <c r="BQ105" i="1"/>
  <c r="AQ108" i="1"/>
  <c r="CI113" i="1"/>
  <c r="CF113" i="1"/>
  <c r="Z114" i="1"/>
  <c r="CG114" i="1"/>
  <c r="Y114" i="1"/>
  <c r="AQ117" i="1"/>
  <c r="AP117" i="1"/>
  <c r="T120" i="1"/>
  <c r="CC122" i="1"/>
  <c r="CI122" i="1"/>
  <c r="AH123" i="1"/>
  <c r="BF123" i="1"/>
  <c r="R126" i="1"/>
  <c r="P126" i="1"/>
  <c r="CC131" i="1"/>
  <c r="CF131" i="1"/>
  <c r="AG135" i="1"/>
  <c r="BF141" i="1"/>
  <c r="CE142" i="1"/>
  <c r="AH144" i="1"/>
  <c r="CC155" i="1"/>
  <c r="BA159" i="1"/>
  <c r="CE169" i="1"/>
  <c r="CH169" i="1"/>
  <c r="CC169" i="1"/>
  <c r="CG236" i="1"/>
  <c r="X236" i="1"/>
  <c r="AB234" i="1" s="1"/>
  <c r="BN180" i="1"/>
  <c r="BM180" i="1"/>
  <c r="AW190" i="1"/>
  <c r="AY189" i="1" s="1"/>
  <c r="BA189" i="1"/>
  <c r="AY195" i="1"/>
  <c r="AX195" i="1"/>
  <c r="BN222" i="1"/>
  <c r="BM222" i="1"/>
  <c r="BG234" i="1"/>
  <c r="BD234" i="1"/>
  <c r="AH87" i="1"/>
  <c r="AZ90" i="1"/>
  <c r="CF90" i="1"/>
  <c r="T96" i="1"/>
  <c r="R99" i="1"/>
  <c r="Q99" i="1"/>
  <c r="BH102" i="1"/>
  <c r="CC103" i="1"/>
  <c r="BU108" i="1"/>
  <c r="CD113" i="1"/>
  <c r="AB117" i="1"/>
  <c r="Z120" i="1"/>
  <c r="CG120" i="1"/>
  <c r="CG122" i="1"/>
  <c r="CE122" i="1"/>
  <c r="BG123" i="1"/>
  <c r="CE124" i="1"/>
  <c r="AR129" i="1"/>
  <c r="CD129" i="1" s="1"/>
  <c r="AQ129" i="1"/>
  <c r="BN129" i="1"/>
  <c r="BM129" i="1"/>
  <c r="BN132" i="1"/>
  <c r="BM132" i="1"/>
  <c r="BD139" i="1"/>
  <c r="BE138" i="1" s="1"/>
  <c r="BH138" i="1"/>
  <c r="CI146" i="1"/>
  <c r="CF146" i="1"/>
  <c r="CD146" i="1"/>
  <c r="Y159" i="1"/>
  <c r="CG160" i="1"/>
  <c r="Z159" i="1"/>
  <c r="AP165" i="1"/>
  <c r="BR168" i="1"/>
  <c r="BS168" i="1"/>
  <c r="CF172" i="1"/>
  <c r="CE172" i="1"/>
  <c r="AR173" i="1"/>
  <c r="AT171" i="1" s="1"/>
  <c r="AP171" i="1"/>
  <c r="AW178" i="1"/>
  <c r="CI178" i="1" s="1"/>
  <c r="BA177" i="1"/>
  <c r="CD179" i="1"/>
  <c r="CC179" i="1"/>
  <c r="CI179" i="1"/>
  <c r="AG177" i="1"/>
  <c r="AX183" i="1"/>
  <c r="AY183" i="1"/>
  <c r="CG183" i="1"/>
  <c r="BN192" i="1"/>
  <c r="BM192" i="1"/>
  <c r="BH216" i="1"/>
  <c r="BG216" i="1"/>
  <c r="BD216" i="1"/>
  <c r="CF216" i="1" s="1"/>
  <c r="BH234" i="1"/>
  <c r="CH178" i="1"/>
  <c r="BU180" i="1"/>
  <c r="BT180" i="1"/>
  <c r="BQ184" i="1"/>
  <c r="BT183" i="1" s="1"/>
  <c r="BS183" i="1"/>
  <c r="BU255" i="1"/>
  <c r="BT255" i="1"/>
  <c r="CI263" i="1"/>
  <c r="CF263" i="1"/>
  <c r="CC263" i="1"/>
  <c r="AH261" i="1"/>
  <c r="CD263" i="1"/>
  <c r="BA162" i="1"/>
  <c r="AZ162" i="1"/>
  <c r="AT165" i="1"/>
  <c r="AS165" i="1"/>
  <c r="CG179" i="1"/>
  <c r="BD192" i="1"/>
  <c r="CE192" i="1" s="1"/>
  <c r="X212" i="1"/>
  <c r="BH117" i="1"/>
  <c r="CE118" i="1"/>
  <c r="CC121" i="1"/>
  <c r="CF135" i="1"/>
  <c r="AH135" i="1"/>
  <c r="BU135" i="1"/>
  <c r="AA153" i="1"/>
  <c r="AX168" i="1"/>
  <c r="BM171" i="1"/>
  <c r="AB180" i="1"/>
  <c r="AA180" i="1"/>
  <c r="BF180" i="1"/>
  <c r="CH181" i="1"/>
  <c r="AR202" i="1"/>
  <c r="AP201" i="1"/>
  <c r="CA204" i="1"/>
  <c r="BZ204" i="1"/>
  <c r="Y222" i="1"/>
  <c r="X223" i="1"/>
  <c r="CI125" i="1"/>
  <c r="AY132" i="1"/>
  <c r="Y138" i="1"/>
  <c r="CI139" i="1"/>
  <c r="CE140" i="1"/>
  <c r="CI145" i="1"/>
  <c r="AZ168" i="1"/>
  <c r="CG172" i="1"/>
  <c r="X172" i="1"/>
  <c r="Z174" i="1"/>
  <c r="Y174" i="1"/>
  <c r="CG185" i="1"/>
  <c r="X188" i="1"/>
  <c r="Y186" i="1"/>
  <c r="CG188" i="1"/>
  <c r="Z189" i="1"/>
  <c r="Y189" i="1"/>
  <c r="CG191" i="1"/>
  <c r="X191" i="1"/>
  <c r="AS204" i="1"/>
  <c r="CI204" i="1"/>
  <c r="CG248" i="1"/>
  <c r="Z246" i="1"/>
  <c r="Y246" i="1"/>
  <c r="X248" i="1"/>
  <c r="AR255" i="1"/>
  <c r="AP255" i="1"/>
  <c r="AQ255" i="1"/>
  <c r="CI100" i="1"/>
  <c r="BH111" i="1"/>
  <c r="CE112" i="1"/>
  <c r="CF114" i="1"/>
  <c r="CC115" i="1"/>
  <c r="CF121" i="1"/>
  <c r="BZ126" i="1"/>
  <c r="X138" i="1"/>
  <c r="BQ143" i="1"/>
  <c r="BU141" i="1" s="1"/>
  <c r="AB144" i="1"/>
  <c r="BM144" i="1"/>
  <c r="CG144" i="1"/>
  <c r="AG147" i="1"/>
  <c r="T153" i="1"/>
  <c r="BZ156" i="1"/>
  <c r="CF157" i="1"/>
  <c r="BS159" i="1"/>
  <c r="BQ160" i="1"/>
  <c r="BT159" i="1" s="1"/>
  <c r="Z168" i="1"/>
  <c r="BA168" i="1"/>
  <c r="BT171" i="1"/>
  <c r="BU171" i="1"/>
  <c r="CC172" i="1"/>
  <c r="X174" i="1"/>
  <c r="BM177" i="1"/>
  <c r="BN177" i="1"/>
  <c r="CH185" i="1"/>
  <c r="X189" i="1"/>
  <c r="CH194" i="1"/>
  <c r="CE194" i="1"/>
  <c r="AR198" i="1"/>
  <c r="AQ198" i="1"/>
  <c r="AT204" i="1"/>
  <c r="AR210" i="1"/>
  <c r="AQ210" i="1"/>
  <c r="AP210" i="1"/>
  <c r="BZ210" i="1"/>
  <c r="CI224" i="1"/>
  <c r="CD224" i="1"/>
  <c r="CC98" i="1"/>
  <c r="AP102" i="1"/>
  <c r="CE107" i="1"/>
  <c r="CC110" i="1"/>
  <c r="BD111" i="1"/>
  <c r="AG114" i="1"/>
  <c r="BU114" i="1"/>
  <c r="CD115" i="1"/>
  <c r="BG117" i="1"/>
  <c r="CI124" i="1"/>
  <c r="CC125" i="1"/>
  <c r="Z126" i="1"/>
  <c r="AP126" i="1"/>
  <c r="CG127" i="1"/>
  <c r="CH131" i="1"/>
  <c r="AG132" i="1"/>
  <c r="AZ132" i="1"/>
  <c r="Q135" i="1"/>
  <c r="Z138" i="1"/>
  <c r="CG138" i="1"/>
  <c r="Y144" i="1"/>
  <c r="CC145" i="1"/>
  <c r="AP150" i="1"/>
  <c r="BN150" i="1"/>
  <c r="AT162" i="1"/>
  <c r="BN165" i="1"/>
  <c r="BM165" i="1"/>
  <c r="BR171" i="1"/>
  <c r="BS174" i="1"/>
  <c r="BR174" i="1"/>
  <c r="AR191" i="1"/>
  <c r="CD191" i="1" s="1"/>
  <c r="AP189" i="1"/>
  <c r="CF197" i="1"/>
  <c r="CC197" i="1"/>
  <c r="AP198" i="1"/>
  <c r="X200" i="1"/>
  <c r="CA210" i="1"/>
  <c r="CD217" i="1"/>
  <c r="CI217" i="1"/>
  <c r="CF217" i="1"/>
  <c r="CC217" i="1"/>
  <c r="BA243" i="1"/>
  <c r="AZ243" i="1"/>
  <c r="AW243" i="1"/>
  <c r="CA168" i="1"/>
  <c r="BZ168" i="1"/>
  <c r="CF170" i="1"/>
  <c r="CI170" i="1"/>
  <c r="AR187" i="1"/>
  <c r="AQ186" i="1"/>
  <c r="BZ198" i="1"/>
  <c r="CF202" i="1"/>
  <c r="CC202" i="1"/>
  <c r="BQ232" i="1"/>
  <c r="BR231" i="1"/>
  <c r="BS231" i="1"/>
  <c r="CA243" i="1"/>
  <c r="CE250" i="1"/>
  <c r="CG250" i="1"/>
  <c r="CF250" i="1"/>
  <c r="CI250" i="1"/>
  <c r="Z141" i="1"/>
  <c r="CD143" i="1"/>
  <c r="CC143" i="1"/>
  <c r="BR147" i="1"/>
  <c r="AZ153" i="1"/>
  <c r="T156" i="1"/>
  <c r="AP156" i="1"/>
  <c r="CE157" i="1"/>
  <c r="T159" i="1"/>
  <c r="S159" i="1"/>
  <c r="CD167" i="1"/>
  <c r="BH168" i="1"/>
  <c r="BG168" i="1"/>
  <c r="BD168" i="1"/>
  <c r="CF168" i="1" s="1"/>
  <c r="BE171" i="1"/>
  <c r="BF171" i="1"/>
  <c r="CH172" i="1"/>
  <c r="CC177" i="1"/>
  <c r="CI177" i="1"/>
  <c r="CF177" i="1"/>
  <c r="AH177" i="1"/>
  <c r="BG177" i="1"/>
  <c r="BH177" i="1"/>
  <c r="BD177" i="1"/>
  <c r="CD177" i="1" s="1"/>
  <c r="CF181" i="1"/>
  <c r="CD181" i="1"/>
  <c r="CI181" i="1"/>
  <c r="AG180" i="1"/>
  <c r="CC181" i="1"/>
  <c r="CD184" i="1"/>
  <c r="CH187" i="1"/>
  <c r="CE187" i="1"/>
  <c r="CC187" i="1"/>
  <c r="CJ186" i="1" s="1"/>
  <c r="CF191" i="1"/>
  <c r="CC191" i="1"/>
  <c r="CI193" i="1"/>
  <c r="AZ195" i="1"/>
  <c r="BA195" i="1"/>
  <c r="CD199" i="1"/>
  <c r="CI199" i="1"/>
  <c r="CF199" i="1"/>
  <c r="CC199" i="1"/>
  <c r="CD200" i="1"/>
  <c r="CI200" i="1"/>
  <c r="CF200" i="1"/>
  <c r="AH216" i="1"/>
  <c r="AQ240" i="1"/>
  <c r="T243" i="1"/>
  <c r="S243" i="1"/>
  <c r="CE185" i="1"/>
  <c r="Z195" i="1"/>
  <c r="Y195" i="1"/>
  <c r="CA201" i="1"/>
  <c r="BZ201" i="1"/>
  <c r="CF204" i="1"/>
  <c r="CE204" i="1"/>
  <c r="CG205" i="1"/>
  <c r="X205" i="1"/>
  <c r="BU207" i="1"/>
  <c r="BT207" i="1"/>
  <c r="T213" i="1"/>
  <c r="S213" i="1"/>
  <c r="CD142" i="1"/>
  <c r="CC142" i="1"/>
  <c r="CI143" i="1"/>
  <c r="BG147" i="1"/>
  <c r="CG151" i="1"/>
  <c r="CD155" i="1"/>
  <c r="CF155" i="1"/>
  <c r="BA156" i="1"/>
  <c r="AZ156" i="1"/>
  <c r="CF158" i="1"/>
  <c r="CC158" i="1"/>
  <c r="BU159" i="1"/>
  <c r="CG169" i="1"/>
  <c r="X169" i="1"/>
  <c r="AQ171" i="1"/>
  <c r="CF173" i="1"/>
  <c r="S174" i="1"/>
  <c r="AR183" i="1"/>
  <c r="AQ183" i="1"/>
  <c r="AP183" i="1"/>
  <c r="X195" i="1"/>
  <c r="CE173" i="1"/>
  <c r="AW174" i="1"/>
  <c r="BA174" i="1"/>
  <c r="AZ174" i="1"/>
  <c r="BU183" i="1"/>
  <c r="AH189" i="1"/>
  <c r="AG189" i="1"/>
  <c r="CF193" i="1"/>
  <c r="CG197" i="1"/>
  <c r="CE197" i="1"/>
  <c r="BN201" i="1"/>
  <c r="BM201" i="1"/>
  <c r="CI203" i="1"/>
  <c r="CD203" i="1"/>
  <c r="CH204" i="1"/>
  <c r="BF204" i="1"/>
  <c r="BE204" i="1"/>
  <c r="CH212" i="1"/>
  <c r="CE212" i="1"/>
  <c r="BT162" i="1"/>
  <c r="CE164" i="1"/>
  <c r="CF166" i="1"/>
  <c r="CD166" i="1"/>
  <c r="CH167" i="1"/>
  <c r="CI169" i="1"/>
  <c r="CF169" i="1"/>
  <c r="CA174" i="1"/>
  <c r="CI175" i="1"/>
  <c r="CC175" i="1"/>
  <c r="CH176" i="1"/>
  <c r="CE180" i="1"/>
  <c r="AX180" i="1"/>
  <c r="T183" i="1"/>
  <c r="CF184" i="1"/>
  <c r="BM186" i="1"/>
  <c r="CE191" i="1"/>
  <c r="BS192" i="1"/>
  <c r="BR192" i="1"/>
  <c r="CG202" i="1"/>
  <c r="CE202" i="1"/>
  <c r="CD205" i="1"/>
  <c r="AH204" i="1"/>
  <c r="CI205" i="1"/>
  <c r="CF205" i="1"/>
  <c r="CG214" i="1"/>
  <c r="AQ201" i="1"/>
  <c r="CC225" i="1"/>
  <c r="AH225" i="1"/>
  <c r="CD225" i="1"/>
  <c r="AG225" i="1"/>
  <c r="CI225" i="1"/>
  <c r="CG227" i="1"/>
  <c r="X227" i="1"/>
  <c r="Z225" i="1"/>
  <c r="CH241" i="1"/>
  <c r="CC241" i="1"/>
  <c r="AQ246" i="1"/>
  <c r="AR247" i="1"/>
  <c r="AP246" i="1"/>
  <c r="AQ159" i="1"/>
  <c r="BG159" i="1"/>
  <c r="CE163" i="1"/>
  <c r="CD169" i="1"/>
  <c r="CI184" i="1"/>
  <c r="BA186" i="1"/>
  <c r="BS186" i="1"/>
  <c r="BR186" i="1"/>
  <c r="CH202" i="1"/>
  <c r="BN213" i="1"/>
  <c r="CF220" i="1"/>
  <c r="CM219" i="1" s="1"/>
  <c r="AH219" i="1"/>
  <c r="AG219" i="1"/>
  <c r="AP222" i="1"/>
  <c r="AR222" i="1"/>
  <c r="BN225" i="1"/>
  <c r="CF227" i="1"/>
  <c r="CC227" i="1"/>
  <c r="CC151" i="1"/>
  <c r="CE158" i="1"/>
  <c r="BH159" i="1"/>
  <c r="BH162" i="1"/>
  <c r="BD162" i="1"/>
  <c r="CE162" i="1" s="1"/>
  <c r="BU162" i="1"/>
  <c r="CI165" i="1"/>
  <c r="CI166" i="1"/>
  <c r="BG171" i="1"/>
  <c r="CF175" i="1"/>
  <c r="BE180" i="1"/>
  <c r="CH180" i="1"/>
  <c r="BU186" i="1"/>
  <c r="BT186" i="1"/>
  <c r="X187" i="1"/>
  <c r="CG187" i="1"/>
  <c r="Z186" i="1"/>
  <c r="AQ189" i="1"/>
  <c r="BT195" i="1"/>
  <c r="Z198" i="1"/>
  <c r="BS204" i="1"/>
  <c r="AR207" i="1"/>
  <c r="AQ207" i="1"/>
  <c r="AP207" i="1"/>
  <c r="AW209" i="1"/>
  <c r="AZ207" i="1"/>
  <c r="CG221" i="1"/>
  <c r="X221" i="1"/>
  <c r="AQ222" i="1"/>
  <c r="BS225" i="1"/>
  <c r="BR225" i="1"/>
  <c r="BR240" i="1"/>
  <c r="BQ242" i="1"/>
  <c r="CE252" i="1"/>
  <c r="AY252" i="1"/>
  <c r="AX252" i="1"/>
  <c r="CA258" i="1"/>
  <c r="BZ258" i="1"/>
  <c r="BU177" i="1"/>
  <c r="BT177" i="1"/>
  <c r="CE193" i="1"/>
  <c r="AR195" i="1"/>
  <c r="AQ195" i="1"/>
  <c r="AH198" i="1"/>
  <c r="CH209" i="1"/>
  <c r="BU213" i="1"/>
  <c r="CE218" i="1"/>
  <c r="CI218" i="1"/>
  <c r="BU225" i="1"/>
  <c r="BT225" i="1"/>
  <c r="CF237" i="1"/>
  <c r="CI237" i="1"/>
  <c r="AG237" i="1"/>
  <c r="CD237" i="1"/>
  <c r="CC237" i="1"/>
  <c r="BN237" i="1"/>
  <c r="BM237" i="1"/>
  <c r="AR240" i="1"/>
  <c r="AP240" i="1"/>
  <c r="BS249" i="1"/>
  <c r="BR249" i="1"/>
  <c r="BQ249" i="1"/>
  <c r="CG194" i="1"/>
  <c r="CI208" i="1"/>
  <c r="CF208" i="1"/>
  <c r="CD208" i="1"/>
  <c r="BG210" i="1"/>
  <c r="BD210" i="1"/>
  <c r="BA213" i="1"/>
  <c r="AZ213" i="1"/>
  <c r="AR219" i="1"/>
  <c r="AQ219" i="1"/>
  <c r="AP219" i="1"/>
  <c r="CA222" i="1"/>
  <c r="BZ222" i="1"/>
  <c r="Z231" i="1"/>
  <c r="Y231" i="1"/>
  <c r="X231" i="1"/>
  <c r="AR249" i="1"/>
  <c r="CD249" i="1" s="1"/>
  <c r="AQ249" i="1"/>
  <c r="AP249" i="1"/>
  <c r="CG266" i="1"/>
  <c r="CF266" i="1"/>
  <c r="CE266" i="1"/>
  <c r="AS177" i="1"/>
  <c r="CE181" i="1"/>
  <c r="CH188" i="1"/>
  <c r="Z192" i="1"/>
  <c r="Y192" i="1"/>
  <c r="BU192" i="1"/>
  <c r="BT192" i="1"/>
  <c r="X194" i="1"/>
  <c r="AB192" i="1" s="1"/>
  <c r="AG195" i="1"/>
  <c r="BH195" i="1"/>
  <c r="BG195" i="1"/>
  <c r="BS198" i="1"/>
  <c r="BR198" i="1"/>
  <c r="AW206" i="1"/>
  <c r="CC206" i="1" s="1"/>
  <c r="AZ204" i="1"/>
  <c r="AG210" i="1"/>
  <c r="BH210" i="1"/>
  <c r="X213" i="1"/>
  <c r="Z213" i="1"/>
  <c r="AW214" i="1"/>
  <c r="CH214" i="1" s="1"/>
  <c r="BZ219" i="1"/>
  <c r="AW220" i="1"/>
  <c r="AY219" i="1" s="1"/>
  <c r="BA219" i="1"/>
  <c r="AZ219" i="1"/>
  <c r="BD223" i="1"/>
  <c r="BF222" i="1" s="1"/>
  <c r="AW226" i="1"/>
  <c r="CE226" i="1" s="1"/>
  <c r="AZ225" i="1"/>
  <c r="BA228" i="1"/>
  <c r="AZ228" i="1"/>
  <c r="AW228" i="1"/>
  <c r="CC228" i="1" s="1"/>
  <c r="BN231" i="1"/>
  <c r="BM231" i="1"/>
  <c r="CA261" i="1"/>
  <c r="BZ261" i="1"/>
  <c r="X168" i="1"/>
  <c r="AH174" i="1"/>
  <c r="AG174" i="1"/>
  <c r="CH175" i="1"/>
  <c r="S177" i="1"/>
  <c r="AP177" i="1"/>
  <c r="CF180" i="1"/>
  <c r="BA180" i="1"/>
  <c r="AZ180" i="1"/>
  <c r="CI180" i="1"/>
  <c r="Y183" i="1"/>
  <c r="CF185" i="1"/>
  <c r="AX192" i="1"/>
  <c r="CC194" i="1"/>
  <c r="CF194" i="1"/>
  <c r="CI194" i="1"/>
  <c r="AH195" i="1"/>
  <c r="BD195" i="1"/>
  <c r="CE195" i="1" s="1"/>
  <c r="CA195" i="1"/>
  <c r="BZ195" i="1"/>
  <c r="X198" i="1"/>
  <c r="BA198" i="1"/>
  <c r="AZ198" i="1"/>
  <c r="BQ198" i="1"/>
  <c r="CH203" i="1"/>
  <c r="T207" i="1"/>
  <c r="S207" i="1"/>
  <c r="CI209" i="1"/>
  <c r="AH210" i="1"/>
  <c r="AY213" i="1"/>
  <c r="CC214" i="1"/>
  <c r="CA216" i="1"/>
  <c r="CH219" i="1"/>
  <c r="CG230" i="1"/>
  <c r="Z228" i="1"/>
  <c r="AH231" i="1"/>
  <c r="AG231" i="1"/>
  <c r="BA237" i="1"/>
  <c r="AZ237" i="1"/>
  <c r="CC244" i="1"/>
  <c r="CH244" i="1"/>
  <c r="CF244" i="1"/>
  <c r="BG243" i="1"/>
  <c r="BD245" i="1"/>
  <c r="CG245" i="1" s="1"/>
  <c r="BH243" i="1"/>
  <c r="CC252" i="1"/>
  <c r="AH252" i="1"/>
  <c r="CF252" i="1"/>
  <c r="AG252" i="1"/>
  <c r="CC195" i="1"/>
  <c r="CI196" i="1"/>
  <c r="CC196" i="1"/>
  <c r="CA207" i="1"/>
  <c r="BN210" i="1"/>
  <c r="BM210" i="1"/>
  <c r="CF211" i="1"/>
  <c r="CD211" i="1"/>
  <c r="CI211" i="1"/>
  <c r="CH226" i="1"/>
  <c r="CE237" i="1"/>
  <c r="AX237" i="1"/>
  <c r="CH238" i="1"/>
  <c r="BF237" i="1"/>
  <c r="BE237" i="1"/>
  <c r="CI238" i="1"/>
  <c r="CC238" i="1"/>
  <c r="BN255" i="1"/>
  <c r="BA258" i="1"/>
  <c r="AZ258" i="1"/>
  <c r="CI176" i="1"/>
  <c r="Z177" i="1"/>
  <c r="AT177" i="1"/>
  <c r="AH180" i="1"/>
  <c r="CF182" i="1"/>
  <c r="CD182" i="1"/>
  <c r="CD185" i="1"/>
  <c r="CF187" i="1"/>
  <c r="BM189" i="1"/>
  <c r="BN189" i="1"/>
  <c r="AG192" i="1"/>
  <c r="CF195" i="1"/>
  <c r="CD196" i="1"/>
  <c r="X199" i="1"/>
  <c r="T201" i="1"/>
  <c r="BZ207" i="1"/>
  <c r="BG213" i="1"/>
  <c r="BQ223" i="1"/>
  <c r="BT222" i="1" s="1"/>
  <c r="CI229" i="1"/>
  <c r="CD229" i="1"/>
  <c r="AY237" i="1"/>
  <c r="CH239" i="1"/>
  <c r="CE239" i="1"/>
  <c r="CC239" i="1"/>
  <c r="S240" i="1"/>
  <c r="AW258" i="1"/>
  <c r="CD258" i="1" s="1"/>
  <c r="BA201" i="1"/>
  <c r="CH211" i="1"/>
  <c r="CE211" i="1"/>
  <c r="CF212" i="1"/>
  <c r="CI212" i="1"/>
  <c r="CC212" i="1"/>
  <c r="CH221" i="1"/>
  <c r="AT225" i="1"/>
  <c r="AS225" i="1"/>
  <c r="CC229" i="1"/>
  <c r="BF228" i="1"/>
  <c r="AS231" i="1"/>
  <c r="AT231" i="1"/>
  <c r="CF235" i="1"/>
  <c r="CD235" i="1"/>
  <c r="CC235" i="1"/>
  <c r="CI235" i="1"/>
  <c r="BH240" i="1"/>
  <c r="BG240" i="1"/>
  <c r="Z243" i="1"/>
  <c r="X244" i="1"/>
  <c r="CG244" i="1"/>
  <c r="AY249" i="1"/>
  <c r="AX249" i="1"/>
  <c r="X253" i="1"/>
  <c r="Y252" i="1"/>
  <c r="AW201" i="1"/>
  <c r="CG201" i="1" s="1"/>
  <c r="BR201" i="1"/>
  <c r="BQ201" i="1"/>
  <c r="AG204" i="1"/>
  <c r="BQ204" i="1"/>
  <c r="CE208" i="1"/>
  <c r="CD212" i="1"/>
  <c r="X214" i="1"/>
  <c r="CH217" i="1"/>
  <c r="BM219" i="1"/>
  <c r="X222" i="1"/>
  <c r="Z222" i="1"/>
  <c r="T225" i="1"/>
  <c r="Y228" i="1"/>
  <c r="X228" i="1"/>
  <c r="AP231" i="1"/>
  <c r="CI233" i="1"/>
  <c r="CF233" i="1"/>
  <c r="CD233" i="1"/>
  <c r="CC233" i="1"/>
  <c r="BD240" i="1"/>
  <c r="CG240" i="1" s="1"/>
  <c r="CA246" i="1"/>
  <c r="BZ246" i="1"/>
  <c r="CC253" i="1"/>
  <c r="AW255" i="1"/>
  <c r="BA255" i="1"/>
  <c r="AZ255" i="1"/>
  <c r="AB183" i="1"/>
  <c r="BZ183" i="1"/>
  <c r="CH186" i="1"/>
  <c r="CC193" i="1"/>
  <c r="CD193" i="1"/>
  <c r="BH198" i="1"/>
  <c r="BG198" i="1"/>
  <c r="CE199" i="1"/>
  <c r="AG201" i="1"/>
  <c r="BS201" i="1"/>
  <c r="BR204" i="1"/>
  <c r="CG206" i="1"/>
  <c r="AB207" i="1"/>
  <c r="CG208" i="1"/>
  <c r="BS210" i="1"/>
  <c r="BD213" i="1"/>
  <c r="CF213" i="1" s="1"/>
  <c r="BH213" i="1"/>
  <c r="CA213" i="1"/>
  <c r="BZ213" i="1"/>
  <c r="BU216" i="1"/>
  <c r="CD218" i="1"/>
  <c r="Y225" i="1"/>
  <c r="AX225" i="1"/>
  <c r="CE225" i="1"/>
  <c r="AQ231" i="1"/>
  <c r="CG233" i="1"/>
  <c r="CD241" i="1"/>
  <c r="CI241" i="1"/>
  <c r="BN243" i="1"/>
  <c r="BM243" i="1"/>
  <c r="CI244" i="1"/>
  <c r="Z261" i="1"/>
  <c r="CA183" i="1"/>
  <c r="AP186" i="1"/>
  <c r="BE186" i="1"/>
  <c r="CI192" i="1"/>
  <c r="BD198" i="1"/>
  <c r="CI198" i="1" s="1"/>
  <c r="AH201" i="1"/>
  <c r="AZ201" i="1"/>
  <c r="BA204" i="1"/>
  <c r="CH205" i="1"/>
  <c r="X206" i="1"/>
  <c r="Y207" i="1"/>
  <c r="BQ210" i="1"/>
  <c r="BR216" i="1"/>
  <c r="CC218" i="1"/>
  <c r="Z219" i="1"/>
  <c r="CG219" i="1"/>
  <c r="BQ221" i="1"/>
  <c r="BT219" i="1" s="1"/>
  <c r="BS219" i="1"/>
  <c r="BR219" i="1"/>
  <c r="CG224" i="1"/>
  <c r="X225" i="1"/>
  <c r="AY225" i="1"/>
  <c r="AR234" i="1"/>
  <c r="CD234" i="1" s="1"/>
  <c r="AQ234" i="1"/>
  <c r="AP234" i="1"/>
  <c r="BN249" i="1"/>
  <c r="Z252" i="1"/>
  <c r="CG260" i="1"/>
  <c r="CF260" i="1"/>
  <c r="CE260" i="1"/>
  <c r="X261" i="1"/>
  <c r="BG204" i="1"/>
  <c r="CD206" i="1"/>
  <c r="CI206" i="1"/>
  <c r="Z210" i="1"/>
  <c r="Y210" i="1"/>
  <c r="X210" i="1"/>
  <c r="BA216" i="1"/>
  <c r="BH228" i="1"/>
  <c r="CH230" i="1"/>
  <c r="CF230" i="1"/>
  <c r="CG232" i="1"/>
  <c r="CE232" i="1"/>
  <c r="CE241" i="1"/>
  <c r="CD250" i="1"/>
  <c r="Y261" i="1"/>
  <c r="CC234" i="1"/>
  <c r="AH234" i="1"/>
  <c r="CE235" i="1"/>
  <c r="CF236" i="1"/>
  <c r="CD236" i="1"/>
  <c r="CC236" i="1"/>
  <c r="CA237" i="1"/>
  <c r="CD238" i="1"/>
  <c r="CF242" i="1"/>
  <c r="CI242" i="1"/>
  <c r="CF248" i="1"/>
  <c r="CI248" i="1"/>
  <c r="CD248" i="1"/>
  <c r="CG251" i="1"/>
  <c r="CH252" i="1"/>
  <c r="T216" i="1"/>
  <c r="BU219" i="1"/>
  <c r="AQ228" i="1"/>
  <c r="AP228" i="1"/>
  <c r="BH231" i="1"/>
  <c r="BD231" i="1"/>
  <c r="CG231" i="1" s="1"/>
  <c r="CA231" i="1"/>
  <c r="CI232" i="1"/>
  <c r="CC232" i="1"/>
  <c r="CD232" i="1"/>
  <c r="CH233" i="1"/>
  <c r="S249" i="1"/>
  <c r="AP216" i="1"/>
  <c r="CF221" i="1"/>
  <c r="CC221" i="1"/>
  <c r="BE225" i="1"/>
  <c r="CD230" i="1"/>
  <c r="CI230" i="1"/>
  <c r="AQ237" i="1"/>
  <c r="BS240" i="1"/>
  <c r="AR252" i="1"/>
  <c r="CD252" i="1" s="1"/>
  <c r="AQ252" i="1"/>
  <c r="AP252" i="1"/>
  <c r="BM255" i="1"/>
  <c r="BH261" i="1"/>
  <c r="BG261" i="1"/>
  <c r="BD261" i="1"/>
  <c r="CG186" i="1"/>
  <c r="AQ216" i="1"/>
  <c r="BZ216" i="1"/>
  <c r="AW222" i="1"/>
  <c r="CH222" i="1" s="1"/>
  <c r="BU222" i="1"/>
  <c r="BF225" i="1"/>
  <c r="S228" i="1"/>
  <c r="AS228" i="1"/>
  <c r="BS228" i="1"/>
  <c r="BR228" i="1"/>
  <c r="CF232" i="1"/>
  <c r="S234" i="1"/>
  <c r="AY234" i="1"/>
  <c r="BS234" i="1"/>
  <c r="X237" i="1"/>
  <c r="Y237" i="1"/>
  <c r="CG237" i="1"/>
  <c r="BU237" i="1"/>
  <c r="BT237" i="1"/>
  <c r="BQ241" i="1"/>
  <c r="BT240" i="1" s="1"/>
  <c r="X245" i="1"/>
  <c r="BM246" i="1"/>
  <c r="BN246" i="1"/>
  <c r="CE247" i="1"/>
  <c r="BS246" i="1"/>
  <c r="BR246" i="1"/>
  <c r="Z249" i="1"/>
  <c r="Y249" i="1"/>
  <c r="X249" i="1"/>
  <c r="CI251" i="1"/>
  <c r="BD253" i="1"/>
  <c r="CG253" i="1" s="1"/>
  <c r="BH252" i="1"/>
  <c r="BG252" i="1"/>
  <c r="CH254" i="1"/>
  <c r="CC254" i="1"/>
  <c r="T255" i="1"/>
  <c r="S255" i="1"/>
  <c r="CC259" i="1"/>
  <c r="CG262" i="1"/>
  <c r="X262" i="1"/>
  <c r="BA207" i="1"/>
  <c r="CD215" i="1"/>
  <c r="CC215" i="1"/>
  <c r="Y216" i="1"/>
  <c r="AR216" i="1"/>
  <c r="BF219" i="1"/>
  <c r="CI221" i="1"/>
  <c r="BG225" i="1"/>
  <c r="T228" i="1"/>
  <c r="BQ228" i="1"/>
  <c r="CG229" i="1"/>
  <c r="BG231" i="1"/>
  <c r="AX234" i="1"/>
  <c r="BT234" i="1"/>
  <c r="CG235" i="1"/>
  <c r="Z237" i="1"/>
  <c r="AS237" i="1"/>
  <c r="CG239" i="1"/>
  <c r="AT246" i="1"/>
  <c r="BQ248" i="1"/>
  <c r="BT246" i="1" s="1"/>
  <c r="BS255" i="1"/>
  <c r="CG257" i="1"/>
  <c r="X257" i="1"/>
  <c r="CC260" i="1"/>
  <c r="CI260" i="1"/>
  <c r="CI266" i="1"/>
  <c r="BS222" i="1"/>
  <c r="AY231" i="1"/>
  <c r="AX231" i="1"/>
  <c r="CE231" i="1"/>
  <c r="CL231" i="1" s="1"/>
  <c r="CH232" i="1"/>
  <c r="BQ253" i="1"/>
  <c r="BR252" i="1"/>
  <c r="CE256" i="1"/>
  <c r="CF256" i="1"/>
  <c r="BD259" i="1"/>
  <c r="CG259" i="1" s="1"/>
  <c r="BH258" i="1"/>
  <c r="BG258" i="1"/>
  <c r="T261" i="1"/>
  <c r="S261" i="1"/>
  <c r="BN252" i="1"/>
  <c r="BM252" i="1"/>
  <c r="CI258" i="1"/>
  <c r="AH258" i="1"/>
  <c r="BE258" i="1"/>
  <c r="BF258" i="1"/>
  <c r="CG238" i="1"/>
  <c r="Z240" i="1"/>
  <c r="Y240" i="1"/>
  <c r="X240" i="1"/>
  <c r="CG241" i="1"/>
  <c r="AR243" i="1"/>
  <c r="AP243" i="1"/>
  <c r="AZ246" i="1"/>
  <c r="CE251" i="1"/>
  <c r="CF251" i="1"/>
  <c r="CD251" i="1"/>
  <c r="AG258" i="1"/>
  <c r="CH260" i="1"/>
  <c r="BQ261" i="1"/>
  <c r="CI262" i="1"/>
  <c r="AG261" i="1"/>
  <c r="CF262" i="1"/>
  <c r="CC262" i="1"/>
  <c r="CD262" i="1"/>
  <c r="CD214" i="1"/>
  <c r="CF226" i="1"/>
  <c r="CI226" i="1"/>
  <c r="CC226" i="1"/>
  <c r="BZ234" i="1"/>
  <c r="X241" i="1"/>
  <c r="AQ243" i="1"/>
  <c r="CF247" i="1"/>
  <c r="CD247" i="1"/>
  <c r="BA249" i="1"/>
  <c r="AZ249" i="1"/>
  <c r="CA249" i="1"/>
  <c r="BZ249" i="1"/>
  <c r="BM258" i="1"/>
  <c r="AX264" i="1"/>
  <c r="CE264" i="1"/>
  <c r="BU264" i="1"/>
  <c r="BT264" i="1"/>
  <c r="Z234" i="1"/>
  <c r="CH237" i="1"/>
  <c r="CE238" i="1"/>
  <c r="CF239" i="1"/>
  <c r="AH240" i="1"/>
  <c r="CF241" i="1"/>
  <c r="CC251" i="1"/>
  <c r="CA255" i="1"/>
  <c r="CG256" i="1"/>
  <c r="AQ264" i="1"/>
  <c r="AP264" i="1"/>
  <c r="CG265" i="1"/>
  <c r="CF265" i="1"/>
  <c r="CE265" i="1"/>
  <c r="CH266" i="1"/>
  <c r="CC266" i="1"/>
  <c r="BE228" i="1"/>
  <c r="CH228" i="1"/>
  <c r="AA234" i="1"/>
  <c r="CF238" i="1"/>
  <c r="BM240" i="1"/>
  <c r="CE242" i="1"/>
  <c r="BS243" i="1"/>
  <c r="BR243" i="1"/>
  <c r="CG252" i="1"/>
  <c r="Z255" i="1"/>
  <c r="X255" i="1"/>
  <c r="AT261" i="1"/>
  <c r="AS264" i="1"/>
  <c r="BN264" i="1"/>
  <c r="BM264" i="1"/>
  <c r="CH265" i="1"/>
  <c r="CC265" i="1"/>
  <c r="BU243" i="1"/>
  <c r="CG247" i="1"/>
  <c r="BH249" i="1"/>
  <c r="BD249" i="1"/>
  <c r="Y255" i="1"/>
  <c r="CD256" i="1"/>
  <c r="AQ258" i="1"/>
  <c r="AP261" i="1"/>
  <c r="CG264" i="1"/>
  <c r="AT264" i="1"/>
  <c r="BG228" i="1"/>
  <c r="T237" i="1"/>
  <c r="S237" i="1"/>
  <c r="AP237" i="1"/>
  <c r="BG237" i="1"/>
  <c r="BT243" i="1"/>
  <c r="X247" i="1"/>
  <c r="AA246" i="1" s="1"/>
  <c r="BG249" i="1"/>
  <c r="CC250" i="1"/>
  <c r="CI254" i="1"/>
  <c r="CF254" i="1"/>
  <c r="CD254" i="1"/>
  <c r="BH255" i="1"/>
  <c r="BG255" i="1"/>
  <c r="BD255" i="1"/>
  <c r="T258" i="1"/>
  <c r="S258" i="1"/>
  <c r="AP258" i="1"/>
  <c r="AQ261" i="1"/>
  <c r="CE262" i="1"/>
  <c r="CG263" i="1"/>
  <c r="AA264" i="1"/>
  <c r="CF264" i="1"/>
  <c r="CC256" i="1"/>
  <c r="CC257" i="1"/>
  <c r="AG246" i="1"/>
  <c r="AW246" i="1"/>
  <c r="BQ258" i="1"/>
  <c r="CH264" i="1"/>
  <c r="AH246" i="1"/>
  <c r="BE264" i="1"/>
  <c r="CI264" i="1"/>
  <c r="CI259" i="1" l="1"/>
  <c r="CC178" i="1"/>
  <c r="CF223" i="1"/>
  <c r="AB246" i="1"/>
  <c r="CC220" i="1"/>
  <c r="CH48" i="1"/>
  <c r="CI97" i="1"/>
  <c r="BT153" i="1"/>
  <c r="AT9" i="1"/>
  <c r="CI112" i="1"/>
  <c r="CD125" i="1"/>
  <c r="BT189" i="1"/>
  <c r="BU189" i="1"/>
  <c r="T105" i="1"/>
  <c r="BT90" i="1"/>
  <c r="CI84" i="1"/>
  <c r="AB216" i="1"/>
  <c r="AA216" i="1"/>
  <c r="CF165" i="1"/>
  <c r="AX177" i="1"/>
  <c r="CD33" i="1"/>
  <c r="CF125" i="1"/>
  <c r="CM123" i="1" s="1"/>
  <c r="AA150" i="1"/>
  <c r="AB150" i="1"/>
  <c r="CL42" i="1"/>
  <c r="CI57" i="1"/>
  <c r="BU36" i="1"/>
  <c r="CH141" i="1"/>
  <c r="CO141" i="1" s="1"/>
  <c r="CG228" i="1"/>
  <c r="CD220" i="1"/>
  <c r="CC174" i="1"/>
  <c r="CD178" i="1"/>
  <c r="CG195" i="1"/>
  <c r="CN204" i="1"/>
  <c r="BF126" i="1"/>
  <c r="CI66" i="1"/>
  <c r="AS189" i="1"/>
  <c r="CI126" i="1"/>
  <c r="AY111" i="1"/>
  <c r="CO30" i="1"/>
  <c r="BE48" i="1"/>
  <c r="CL30" i="1"/>
  <c r="CD131" i="1"/>
  <c r="CC108" i="1"/>
  <c r="CD112" i="1"/>
  <c r="CD15" i="1"/>
  <c r="CF225" i="1"/>
  <c r="CM225" i="1" s="1"/>
  <c r="CO237" i="1"/>
  <c r="CD253" i="1"/>
  <c r="CF253" i="1"/>
  <c r="CG192" i="1"/>
  <c r="CN192" i="1" s="1"/>
  <c r="AX204" i="1"/>
  <c r="CG168" i="1"/>
  <c r="CN168" i="1" s="1"/>
  <c r="AB141" i="1"/>
  <c r="CM150" i="1"/>
  <c r="BT117" i="1"/>
  <c r="AA81" i="1"/>
  <c r="AT189" i="1"/>
  <c r="CD10" i="1"/>
  <c r="CF75" i="1"/>
  <c r="BU144" i="1"/>
  <c r="CF112" i="1"/>
  <c r="CH11" i="1"/>
  <c r="AB201" i="1"/>
  <c r="AA201" i="1"/>
  <c r="BU42" i="1"/>
  <c r="BT42" i="1"/>
  <c r="CD255" i="1"/>
  <c r="CK255" i="1" s="1"/>
  <c r="CF259" i="1"/>
  <c r="CI245" i="1"/>
  <c r="CP243" i="1" s="1"/>
  <c r="CO225" i="1"/>
  <c r="BE252" i="1"/>
  <c r="CD245" i="1"/>
  <c r="CI228" i="1"/>
  <c r="CP228" i="1" s="1"/>
  <c r="CN240" i="1"/>
  <c r="AX213" i="1"/>
  <c r="CL186" i="1"/>
  <c r="CE132" i="1"/>
  <c r="CL132" i="1" s="1"/>
  <c r="CI164" i="1"/>
  <c r="AB81" i="1"/>
  <c r="CF154" i="1"/>
  <c r="AX33" i="1"/>
  <c r="CG60" i="1"/>
  <c r="CN60" i="1" s="1"/>
  <c r="T123" i="1"/>
  <c r="S123" i="1"/>
  <c r="BT87" i="1"/>
  <c r="AY261" i="1"/>
  <c r="AX261" i="1"/>
  <c r="CL225" i="1"/>
  <c r="AX189" i="1"/>
  <c r="CK180" i="1"/>
  <c r="CF178" i="1"/>
  <c r="CM177" i="1" s="1"/>
  <c r="CN144" i="1"/>
  <c r="CG134" i="1"/>
  <c r="CI134" i="1"/>
  <c r="CH134" i="1"/>
  <c r="AX132" i="1"/>
  <c r="CE125" i="1"/>
  <c r="CH125" i="1"/>
  <c r="CG125" i="1"/>
  <c r="CN123" i="1" s="1"/>
  <c r="CN114" i="1"/>
  <c r="CL99" i="1"/>
  <c r="CO93" i="1"/>
  <c r="CD92" i="1"/>
  <c r="CH92" i="1"/>
  <c r="CI92" i="1"/>
  <c r="AX90" i="1"/>
  <c r="CI86" i="1"/>
  <c r="CP84" i="1" s="1"/>
  <c r="CN84" i="1"/>
  <c r="AX84" i="1"/>
  <c r="CH86" i="1"/>
  <c r="AY84" i="1"/>
  <c r="CC86" i="1"/>
  <c r="CF86" i="1"/>
  <c r="CO45" i="1"/>
  <c r="CN42" i="1"/>
  <c r="CC35" i="1"/>
  <c r="CJ30" i="1"/>
  <c r="AX9" i="1"/>
  <c r="AY9" i="1"/>
  <c r="CM9" i="1"/>
  <c r="CP258" i="1"/>
  <c r="CF245" i="1"/>
  <c r="CE245" i="1"/>
  <c r="CO228" i="1"/>
  <c r="CN186" i="1"/>
  <c r="CJ177" i="1"/>
  <c r="BE135" i="1"/>
  <c r="BF135" i="1"/>
  <c r="CN99" i="1"/>
  <c r="CN75" i="1"/>
  <c r="CP66" i="1"/>
  <c r="CK36" i="1"/>
  <c r="CN18" i="1"/>
  <c r="CI243" i="1"/>
  <c r="CP177" i="1"/>
  <c r="AS9" i="1"/>
  <c r="AA15" i="1"/>
  <c r="CK204" i="1"/>
  <c r="CF144" i="1"/>
  <c r="CM144" i="1" s="1"/>
  <c r="CM117" i="1"/>
  <c r="CG49" i="1"/>
  <c r="CF24" i="1"/>
  <c r="CD148" i="1"/>
  <c r="CJ228" i="1"/>
  <c r="CC189" i="1"/>
  <c r="CI253" i="1"/>
  <c r="CN201" i="1"/>
  <c r="BF243" i="1"/>
  <c r="CI144" i="1"/>
  <c r="CP144" i="1" s="1"/>
  <c r="CK99" i="1"/>
  <c r="CC144" i="1"/>
  <c r="CJ144" i="1" s="1"/>
  <c r="CM141" i="1"/>
  <c r="CL45" i="1"/>
  <c r="CF192" i="1"/>
  <c r="CM192" i="1" s="1"/>
  <c r="CK249" i="1"/>
  <c r="CD144" i="1"/>
  <c r="CK144" i="1" s="1"/>
  <c r="CD84" i="1"/>
  <c r="CK69" i="1"/>
  <c r="CN96" i="1"/>
  <c r="CE137" i="1"/>
  <c r="CO123" i="1"/>
  <c r="CF81" i="1"/>
  <c r="CM81" i="1" s="1"/>
  <c r="CL264" i="1"/>
  <c r="CN237" i="1"/>
  <c r="CC216" i="1"/>
  <c r="CJ216" i="1" s="1"/>
  <c r="BF147" i="1"/>
  <c r="CJ57" i="1"/>
  <c r="CI223" i="1"/>
  <c r="CL192" i="1"/>
  <c r="CN183" i="1"/>
  <c r="CC84" i="1"/>
  <c r="CC137" i="1"/>
  <c r="CL123" i="1"/>
  <c r="CK123" i="1"/>
  <c r="CN231" i="1"/>
  <c r="CG177" i="1"/>
  <c r="CD137" i="1"/>
  <c r="CJ219" i="1"/>
  <c r="CE177" i="1"/>
  <c r="CP48" i="1"/>
  <c r="CP75" i="1"/>
  <c r="CD231" i="1"/>
  <c r="CK231" i="1" s="1"/>
  <c r="CN195" i="1"/>
  <c r="CJ123" i="1"/>
  <c r="CM45" i="1"/>
  <c r="CG137" i="1"/>
  <c r="CN135" i="1" s="1"/>
  <c r="CP93" i="1"/>
  <c r="CE128" i="1"/>
  <c r="CJ93" i="1"/>
  <c r="CJ264" i="1"/>
  <c r="CP264" i="1"/>
  <c r="CL195" i="1"/>
  <c r="CN45" i="1"/>
  <c r="CO42" i="1"/>
  <c r="CK234" i="1"/>
  <c r="BE243" i="1"/>
  <c r="CL180" i="1"/>
  <c r="CC81" i="1"/>
  <c r="CJ81" i="1" s="1"/>
  <c r="CD24" i="1"/>
  <c r="CK24" i="1" s="1"/>
  <c r="CG81" i="1"/>
  <c r="CN81" i="1" s="1"/>
  <c r="CI18" i="1"/>
  <c r="CP15" i="1"/>
  <c r="CG13" i="1"/>
  <c r="CN12" i="1" s="1"/>
  <c r="BF12" i="1"/>
  <c r="BE12" i="1"/>
  <c r="CF13" i="1"/>
  <c r="CM12" i="1" s="1"/>
  <c r="CD13" i="1"/>
  <c r="CK93" i="1"/>
  <c r="CK90" i="1"/>
  <c r="CJ69" i="1"/>
  <c r="CP57" i="1"/>
  <c r="CP108" i="1"/>
  <c r="CK129" i="1"/>
  <c r="CP198" i="1"/>
  <c r="CJ204" i="1"/>
  <c r="CK252" i="1"/>
  <c r="CM195" i="1"/>
  <c r="CJ180" i="1"/>
  <c r="CK177" i="1"/>
  <c r="CJ174" i="1"/>
  <c r="CM168" i="1"/>
  <c r="CM165" i="1"/>
  <c r="CP156" i="1"/>
  <c r="CM63" i="1"/>
  <c r="CK63" i="1"/>
  <c r="CK51" i="1"/>
  <c r="CJ33" i="1"/>
  <c r="CP24" i="1"/>
  <c r="CM24" i="1"/>
  <c r="CP33" i="1"/>
  <c r="CM114" i="1"/>
  <c r="CP204" i="1"/>
  <c r="CN120" i="1"/>
  <c r="CE190" i="1"/>
  <c r="CF190" i="1"/>
  <c r="AA204" i="1"/>
  <c r="AB204" i="1"/>
  <c r="CD156" i="1"/>
  <c r="CP138" i="1"/>
  <c r="BF129" i="1"/>
  <c r="CH129" i="1"/>
  <c r="CO129" i="1" s="1"/>
  <c r="BE129" i="1"/>
  <c r="CO102" i="1"/>
  <c r="CD27" i="1"/>
  <c r="CK27" i="1" s="1"/>
  <c r="AA18" i="1"/>
  <c r="AB18" i="1"/>
  <c r="AS168" i="1"/>
  <c r="AT168" i="1"/>
  <c r="BF78" i="1"/>
  <c r="CE57" i="1"/>
  <c r="CL57" i="1" s="1"/>
  <c r="AY57" i="1"/>
  <c r="AX57" i="1"/>
  <c r="CG57" i="1"/>
  <c r="CN57" i="1" s="1"/>
  <c r="CH57" i="1"/>
  <c r="CO57" i="1" s="1"/>
  <c r="BF24" i="1"/>
  <c r="CH24" i="1"/>
  <c r="CO24" i="1" s="1"/>
  <c r="BE24" i="1"/>
  <c r="CC24" i="1"/>
  <c r="CJ24" i="1" s="1"/>
  <c r="CE24" i="1"/>
  <c r="CL24" i="1" s="1"/>
  <c r="AT42" i="1"/>
  <c r="CD80" i="1"/>
  <c r="CG24" i="1"/>
  <c r="CN24" i="1" s="1"/>
  <c r="AS48" i="1"/>
  <c r="AT48" i="1"/>
  <c r="CD48" i="1"/>
  <c r="CK48" i="1" s="1"/>
  <c r="CI98" i="1"/>
  <c r="CP96" i="1" s="1"/>
  <c r="CD98" i="1"/>
  <c r="CM21" i="1"/>
  <c r="CM15" i="1"/>
  <c r="CI78" i="1"/>
  <c r="CP78" i="1" s="1"/>
  <c r="AT78" i="1"/>
  <c r="AS78" i="1"/>
  <c r="CD78" i="1"/>
  <c r="CK78" i="1" s="1"/>
  <c r="AB15" i="1"/>
  <c r="AT45" i="1"/>
  <c r="AS45" i="1"/>
  <c r="CI45" i="1"/>
  <c r="CP45" i="1" s="1"/>
  <c r="CD45" i="1"/>
  <c r="CK45" i="1" s="1"/>
  <c r="AS18" i="1"/>
  <c r="AT18" i="1"/>
  <c r="CM264" i="1"/>
  <c r="BU246" i="1"/>
  <c r="AA237" i="1"/>
  <c r="AB237" i="1"/>
  <c r="CJ195" i="1"/>
  <c r="AB231" i="1"/>
  <c r="AA231" i="1"/>
  <c r="AT240" i="1"/>
  <c r="AS240" i="1"/>
  <c r="CI240" i="1"/>
  <c r="CP240" i="1" s="1"/>
  <c r="CD240" i="1"/>
  <c r="CK240" i="1" s="1"/>
  <c r="CH162" i="1"/>
  <c r="CO162" i="1" s="1"/>
  <c r="BF162" i="1"/>
  <c r="CC162" i="1"/>
  <c r="CJ162" i="1" s="1"/>
  <c r="BE162" i="1"/>
  <c r="AY204" i="1"/>
  <c r="AS210" i="1"/>
  <c r="CI210" i="1"/>
  <c r="CP210" i="1" s="1"/>
  <c r="AT210" i="1"/>
  <c r="CD210" i="1"/>
  <c r="CK210" i="1" s="1"/>
  <c r="AT201" i="1"/>
  <c r="AS201" i="1"/>
  <c r="CD202" i="1"/>
  <c r="CD165" i="1"/>
  <c r="CK165" i="1" s="1"/>
  <c r="T126" i="1"/>
  <c r="S126" i="1"/>
  <c r="CI120" i="1"/>
  <c r="CP120" i="1" s="1"/>
  <c r="CD120" i="1"/>
  <c r="CK120" i="1" s="1"/>
  <c r="AT120" i="1"/>
  <c r="AS120" i="1"/>
  <c r="AB87" i="1"/>
  <c r="AA87" i="1"/>
  <c r="CG129" i="1"/>
  <c r="CN129" i="1" s="1"/>
  <c r="CK84" i="1"/>
  <c r="S138" i="1"/>
  <c r="T138" i="1"/>
  <c r="AB51" i="1"/>
  <c r="AA51" i="1"/>
  <c r="AS138" i="1"/>
  <c r="AT138" i="1"/>
  <c r="CD150" i="1"/>
  <c r="CK150" i="1" s="1"/>
  <c r="T129" i="1"/>
  <c r="S129" i="1"/>
  <c r="CE108" i="1"/>
  <c r="CL108" i="1" s="1"/>
  <c r="AX108" i="1"/>
  <c r="AY108" i="1"/>
  <c r="CE48" i="1"/>
  <c r="AY48" i="1"/>
  <c r="CC48" i="1"/>
  <c r="CJ48" i="1" s="1"/>
  <c r="AX48" i="1"/>
  <c r="CM93" i="1"/>
  <c r="BE18" i="1"/>
  <c r="CH18" i="1"/>
  <c r="CE18" i="1"/>
  <c r="BF18" i="1"/>
  <c r="AY126" i="1"/>
  <c r="CH126" i="1"/>
  <c r="CO126" i="1" s="1"/>
  <c r="CG126" i="1"/>
  <c r="CE126" i="1"/>
  <c r="AX126" i="1"/>
  <c r="CC126" i="1"/>
  <c r="AS66" i="1"/>
  <c r="AT66" i="1"/>
  <c r="BU69" i="1"/>
  <c r="BT69" i="1"/>
  <c r="BF75" i="1"/>
  <c r="BE75" i="1"/>
  <c r="CH75" i="1"/>
  <c r="CO75" i="1" s="1"/>
  <c r="CC75" i="1"/>
  <c r="CJ75" i="1" s="1"/>
  <c r="CJ63" i="1"/>
  <c r="AA45" i="1"/>
  <c r="CC15" i="1"/>
  <c r="CJ15" i="1" s="1"/>
  <c r="BE63" i="1"/>
  <c r="BF63" i="1"/>
  <c r="CH63" i="1"/>
  <c r="CO63" i="1" s="1"/>
  <c r="AY63" i="1"/>
  <c r="AX63" i="1"/>
  <c r="CE63" i="1"/>
  <c r="CL63" i="1" s="1"/>
  <c r="CG63" i="1"/>
  <c r="CN63" i="1" s="1"/>
  <c r="CN21" i="1"/>
  <c r="CE13" i="1"/>
  <c r="CL12" i="1" s="1"/>
  <c r="CC13" i="1"/>
  <c r="CJ12" i="1" s="1"/>
  <c r="AB249" i="1"/>
  <c r="AA249" i="1"/>
  <c r="BF54" i="1"/>
  <c r="BE54" i="1"/>
  <c r="CH54" i="1"/>
  <c r="AY105" i="1"/>
  <c r="AX105" i="1"/>
  <c r="CG105" i="1"/>
  <c r="CN105" i="1" s="1"/>
  <c r="CF105" i="1"/>
  <c r="CM105" i="1" s="1"/>
  <c r="CE105" i="1"/>
  <c r="CL105" i="1" s="1"/>
  <c r="CC51" i="1"/>
  <c r="CJ51" i="1" s="1"/>
  <c r="CF51" i="1"/>
  <c r="CM51" i="1" s="1"/>
  <c r="BE51" i="1"/>
  <c r="CE51" i="1"/>
  <c r="CL51" i="1" s="1"/>
  <c r="CG51" i="1"/>
  <c r="CN51" i="1" s="1"/>
  <c r="CH51" i="1"/>
  <c r="CO51" i="1" s="1"/>
  <c r="BF51" i="1"/>
  <c r="BU261" i="1"/>
  <c r="BT261" i="1"/>
  <c r="AA210" i="1"/>
  <c r="AB210" i="1"/>
  <c r="CG258" i="1"/>
  <c r="CN258" i="1" s="1"/>
  <c r="AB219" i="1"/>
  <c r="AA219" i="1"/>
  <c r="AB174" i="1"/>
  <c r="AA174" i="1"/>
  <c r="CH139" i="1"/>
  <c r="BF138" i="1"/>
  <c r="CF171" i="1"/>
  <c r="CM171" i="1" s="1"/>
  <c r="CE171" i="1"/>
  <c r="CL171" i="1" s="1"/>
  <c r="AX171" i="1"/>
  <c r="AY171" i="1"/>
  <c r="CH171" i="1"/>
  <c r="CO171" i="1" s="1"/>
  <c r="CH80" i="1"/>
  <c r="CO78" i="1" s="1"/>
  <c r="BE78" i="1"/>
  <c r="AB243" i="1"/>
  <c r="AA243" i="1"/>
  <c r="AT216" i="1"/>
  <c r="AS216" i="1"/>
  <c r="CD171" i="1"/>
  <c r="BF210" i="1"/>
  <c r="BE210" i="1"/>
  <c r="CH210" i="1"/>
  <c r="CO210" i="1" s="1"/>
  <c r="CG210" i="1"/>
  <c r="CN210" i="1" s="1"/>
  <c r="CF210" i="1"/>
  <c r="CM210" i="1" s="1"/>
  <c r="CE210" i="1"/>
  <c r="CL210" i="1" s="1"/>
  <c r="CC210" i="1"/>
  <c r="CJ210" i="1" s="1"/>
  <c r="CG209" i="1"/>
  <c r="CE209" i="1"/>
  <c r="AY207" i="1"/>
  <c r="AX207" i="1"/>
  <c r="CF156" i="1"/>
  <c r="CM156" i="1" s="1"/>
  <c r="CE96" i="1"/>
  <c r="CL96" i="1" s="1"/>
  <c r="AY96" i="1"/>
  <c r="AX96" i="1"/>
  <c r="CF96" i="1"/>
  <c r="CM96" i="1" s="1"/>
  <c r="CC96" i="1"/>
  <c r="CJ96" i="1" s="1"/>
  <c r="CM66" i="1"/>
  <c r="AS54" i="1"/>
  <c r="AT54" i="1"/>
  <c r="CF80" i="1"/>
  <c r="CM78" i="1" s="1"/>
  <c r="CH258" i="1"/>
  <c r="CM252" i="1"/>
  <c r="CL252" i="1"/>
  <c r="CC190" i="1"/>
  <c r="CH111" i="1"/>
  <c r="CO111" i="1" s="1"/>
  <c r="BF111" i="1"/>
  <c r="BE111" i="1"/>
  <c r="CC111" i="1"/>
  <c r="CJ111" i="1" s="1"/>
  <c r="BT105" i="1"/>
  <c r="BU105" i="1"/>
  <c r="CG165" i="1"/>
  <c r="CK66" i="1"/>
  <c r="CJ99" i="1"/>
  <c r="CJ114" i="1"/>
  <c r="CD57" i="1"/>
  <c r="CK57" i="1" s="1"/>
  <c r="BF261" i="1"/>
  <c r="CF261" i="1"/>
  <c r="CM261" i="1" s="1"/>
  <c r="CE261" i="1"/>
  <c r="CL261" i="1" s="1"/>
  <c r="BE261" i="1"/>
  <c r="CC261" i="1"/>
  <c r="CJ261" i="1" s="1"/>
  <c r="CI261" i="1"/>
  <c r="CP261" i="1" s="1"/>
  <c r="CH261" i="1"/>
  <c r="CO261" i="1" s="1"/>
  <c r="CD223" i="1"/>
  <c r="AB168" i="1"/>
  <c r="AA168" i="1"/>
  <c r="BF234" i="1"/>
  <c r="CE234" i="1"/>
  <c r="CL234" i="1" s="1"/>
  <c r="BE234" i="1"/>
  <c r="CG234" i="1"/>
  <c r="CN234" i="1" s="1"/>
  <c r="CH234" i="1"/>
  <c r="CO234" i="1" s="1"/>
  <c r="AB72" i="1"/>
  <c r="AA72" i="1"/>
  <c r="CJ108" i="1"/>
  <c r="CE111" i="1"/>
  <c r="CL111" i="1" s="1"/>
  <c r="AB165" i="1"/>
  <c r="BT141" i="1"/>
  <c r="AS21" i="1"/>
  <c r="CO114" i="1"/>
  <c r="CH201" i="1"/>
  <c r="CO201" i="1" s="1"/>
  <c r="AY15" i="1"/>
  <c r="CE15" i="1"/>
  <c r="CL15" i="1" s="1"/>
  <c r="AX15" i="1"/>
  <c r="CG15" i="1"/>
  <c r="CN15" i="1" s="1"/>
  <c r="AB261" i="1"/>
  <c r="AA261" i="1"/>
  <c r="AB225" i="1"/>
  <c r="AA225" i="1"/>
  <c r="BE222" i="1"/>
  <c r="AB198" i="1"/>
  <c r="AA198" i="1"/>
  <c r="CK237" i="1"/>
  <c r="AT207" i="1"/>
  <c r="CI207" i="1"/>
  <c r="CP207" i="1" s="1"/>
  <c r="AS207" i="1"/>
  <c r="CD207" i="1"/>
  <c r="CI189" i="1"/>
  <c r="AA195" i="1"/>
  <c r="AB195" i="1"/>
  <c r="CI216" i="1"/>
  <c r="CP216" i="1" s="1"/>
  <c r="BF168" i="1"/>
  <c r="BE168" i="1"/>
  <c r="CH168" i="1"/>
  <c r="CO168" i="1" s="1"/>
  <c r="CF128" i="1"/>
  <c r="CM126" i="1" s="1"/>
  <c r="AB138" i="1"/>
  <c r="AA138" i="1"/>
  <c r="CD190" i="1"/>
  <c r="CI128" i="1"/>
  <c r="CP126" i="1" s="1"/>
  <c r="BE216" i="1"/>
  <c r="BF216" i="1"/>
  <c r="CH216" i="1"/>
  <c r="CO216" i="1" s="1"/>
  <c r="CE216" i="1"/>
  <c r="CL216" i="1" s="1"/>
  <c r="CG216" i="1"/>
  <c r="CN216" i="1" s="1"/>
  <c r="CD103" i="1"/>
  <c r="CK102" i="1" s="1"/>
  <c r="CM186" i="1"/>
  <c r="CH154" i="1"/>
  <c r="CO153" i="1" s="1"/>
  <c r="BF153" i="1"/>
  <c r="AA171" i="1"/>
  <c r="AB171" i="1"/>
  <c r="CD105" i="1"/>
  <c r="CK105" i="1" s="1"/>
  <c r="BF132" i="1"/>
  <c r="CH132" i="1"/>
  <c r="CO132" i="1" s="1"/>
  <c r="BE132" i="1"/>
  <c r="CF132" i="1"/>
  <c r="CM132" i="1" s="1"/>
  <c r="CC132" i="1"/>
  <c r="CJ132" i="1" s="1"/>
  <c r="AA33" i="1"/>
  <c r="AB33" i="1"/>
  <c r="CI111" i="1"/>
  <c r="CP111" i="1" s="1"/>
  <c r="AS171" i="1"/>
  <c r="CE138" i="1"/>
  <c r="AY138" i="1"/>
  <c r="AX138" i="1"/>
  <c r="CH138" i="1"/>
  <c r="CD108" i="1"/>
  <c r="CK108" i="1" s="1"/>
  <c r="CO99" i="1"/>
  <c r="CN66" i="1"/>
  <c r="BU45" i="1"/>
  <c r="BT45" i="1"/>
  <c r="BU156" i="1"/>
  <c r="BT156" i="1"/>
  <c r="AA159" i="1"/>
  <c r="CC56" i="1"/>
  <c r="CH56" i="1"/>
  <c r="CF56" i="1"/>
  <c r="CG56" i="1"/>
  <c r="CJ102" i="1"/>
  <c r="BT51" i="1"/>
  <c r="BU51" i="1"/>
  <c r="BU102" i="1"/>
  <c r="BT102" i="1"/>
  <c r="BE72" i="1"/>
  <c r="CH73" i="1"/>
  <c r="CO72" i="1" s="1"/>
  <c r="CI73" i="1"/>
  <c r="CE56" i="1"/>
  <c r="AY39" i="1"/>
  <c r="CF39" i="1"/>
  <c r="CM39" i="1" s="1"/>
  <c r="CE39" i="1"/>
  <c r="CL39" i="1" s="1"/>
  <c r="CH39" i="1"/>
  <c r="CO39" i="1" s="1"/>
  <c r="AX39" i="1"/>
  <c r="CC39" i="1"/>
  <c r="CJ39" i="1" s="1"/>
  <c r="AT21" i="1"/>
  <c r="AT30" i="1"/>
  <c r="CD30" i="1"/>
  <c r="CK30" i="1" s="1"/>
  <c r="CI30" i="1"/>
  <c r="CP30" i="1" s="1"/>
  <c r="AS30" i="1"/>
  <c r="CF87" i="1"/>
  <c r="CM87" i="1" s="1"/>
  <c r="CI13" i="1"/>
  <c r="CD56" i="1"/>
  <c r="CF54" i="1"/>
  <c r="CH165" i="1"/>
  <c r="CO165" i="1" s="1"/>
  <c r="AT51" i="1"/>
  <c r="AS51" i="1"/>
  <c r="CI51" i="1"/>
  <c r="CP51" i="1" s="1"/>
  <c r="CN252" i="1"/>
  <c r="AB240" i="1"/>
  <c r="AA240" i="1"/>
  <c r="BF255" i="1"/>
  <c r="CH255" i="1"/>
  <c r="CO255" i="1" s="1"/>
  <c r="CC255" i="1"/>
  <c r="CJ255" i="1" s="1"/>
  <c r="BE255" i="1"/>
  <c r="S99" i="1"/>
  <c r="T99" i="1"/>
  <c r="CJ21" i="1"/>
  <c r="CH207" i="1"/>
  <c r="CO207" i="1" s="1"/>
  <c r="CE207" i="1"/>
  <c r="BE207" i="1"/>
  <c r="BF207" i="1"/>
  <c r="CC198" i="1"/>
  <c r="CJ198" i="1" s="1"/>
  <c r="CD187" i="1"/>
  <c r="CK186" i="1" s="1"/>
  <c r="CI187" i="1"/>
  <c r="CP186" i="1" s="1"/>
  <c r="AS186" i="1"/>
  <c r="BF183" i="1"/>
  <c r="BE183" i="1"/>
  <c r="CH183" i="1"/>
  <c r="CO183" i="1" s="1"/>
  <c r="CC183" i="1"/>
  <c r="CJ183" i="1" s="1"/>
  <c r="CF183" i="1"/>
  <c r="CM183" i="1" s="1"/>
  <c r="CE183" i="1"/>
  <c r="CL183" i="1" s="1"/>
  <c r="BT66" i="1"/>
  <c r="BU66" i="1"/>
  <c r="AA135" i="1"/>
  <c r="AB135" i="1"/>
  <c r="AS90" i="1"/>
  <c r="AT90" i="1"/>
  <c r="CI90" i="1"/>
  <c r="CP90" i="1" s="1"/>
  <c r="CE80" i="1"/>
  <c r="CL78" i="1" s="1"/>
  <c r="CI43" i="1"/>
  <c r="CP42" i="1" s="1"/>
  <c r="AT12" i="1"/>
  <c r="AS12" i="1"/>
  <c r="CD12" i="1"/>
  <c r="CO12" i="1"/>
  <c r="CH213" i="1"/>
  <c r="CO213" i="1" s="1"/>
  <c r="CC213" i="1"/>
  <c r="CJ213" i="1" s="1"/>
  <c r="BF213" i="1"/>
  <c r="BE213" i="1"/>
  <c r="AT249" i="1"/>
  <c r="AS249" i="1"/>
  <c r="AY201" i="1"/>
  <c r="AX201" i="1"/>
  <c r="CE201" i="1"/>
  <c r="CL201" i="1" s="1"/>
  <c r="AX174" i="1"/>
  <c r="CF174" i="1"/>
  <c r="CM174" i="1" s="1"/>
  <c r="CE174" i="1"/>
  <c r="CL174" i="1" s="1"/>
  <c r="AY174" i="1"/>
  <c r="CG174" i="1"/>
  <c r="CN174" i="1" s="1"/>
  <c r="CJ129" i="1"/>
  <c r="CC54" i="1"/>
  <c r="AB21" i="1"/>
  <c r="AA21" i="1"/>
  <c r="AB75" i="1"/>
  <c r="AA75" i="1"/>
  <c r="CC201" i="1"/>
  <c r="CJ201" i="1" s="1"/>
  <c r="CH231" i="1"/>
  <c r="CO231" i="1" s="1"/>
  <c r="BF231" i="1"/>
  <c r="BE231" i="1"/>
  <c r="CI231" i="1"/>
  <c r="CP231" i="1" s="1"/>
  <c r="BU210" i="1"/>
  <c r="BT210" i="1"/>
  <c r="CO186" i="1"/>
  <c r="CD201" i="1"/>
  <c r="CD213" i="1"/>
  <c r="CK213" i="1" s="1"/>
  <c r="CI171" i="1"/>
  <c r="CP225" i="1"/>
  <c r="CK132" i="1"/>
  <c r="CC128" i="1"/>
  <c r="AA162" i="1"/>
  <c r="BU30" i="1"/>
  <c r="BT30" i="1"/>
  <c r="AT60" i="1"/>
  <c r="AS60" i="1"/>
  <c r="CI60" i="1"/>
  <c r="CP60" i="1" s="1"/>
  <c r="CD60" i="1"/>
  <c r="CK60" i="1" s="1"/>
  <c r="AS96" i="1"/>
  <c r="BF60" i="1"/>
  <c r="BE60" i="1"/>
  <c r="CH60" i="1"/>
  <c r="CO60" i="1" s="1"/>
  <c r="CF60" i="1"/>
  <c r="CM60" i="1" s="1"/>
  <c r="CE60" i="1"/>
  <c r="CL60" i="1" s="1"/>
  <c r="CC60" i="1"/>
  <c r="CJ60" i="1" s="1"/>
  <c r="S144" i="1"/>
  <c r="T144" i="1"/>
  <c r="CH9" i="1"/>
  <c r="CE9" i="1"/>
  <c r="CL9" i="1" s="1"/>
  <c r="CC9" i="1"/>
  <c r="CJ9" i="1" s="1"/>
  <c r="CI9" i="1"/>
  <c r="CP9" i="1" s="1"/>
  <c r="CD9" i="1"/>
  <c r="CK9" i="1" s="1"/>
  <c r="BF9" i="1"/>
  <c r="BE9" i="1"/>
  <c r="CN264" i="1"/>
  <c r="CJ234" i="1"/>
  <c r="CF201" i="1"/>
  <c r="CM201" i="1" s="1"/>
  <c r="CI252" i="1"/>
  <c r="CP252" i="1" s="1"/>
  <c r="CD157" i="1"/>
  <c r="BU231" i="1"/>
  <c r="BT231" i="1"/>
  <c r="CD197" i="1"/>
  <c r="CD128" i="1"/>
  <c r="CK126" i="1" s="1"/>
  <c r="AX147" i="1"/>
  <c r="CE147" i="1"/>
  <c r="CF147" i="1"/>
  <c r="CM147" i="1" s="1"/>
  <c r="AY147" i="1"/>
  <c r="CG171" i="1"/>
  <c r="CN171" i="1" s="1"/>
  <c r="AY120" i="1"/>
  <c r="CE120" i="1"/>
  <c r="CL120" i="1" s="1"/>
  <c r="AX120" i="1"/>
  <c r="CO66" i="1"/>
  <c r="AB111" i="1"/>
  <c r="AA111" i="1"/>
  <c r="AA78" i="1"/>
  <c r="AB78" i="1"/>
  <c r="CE54" i="1"/>
  <c r="AT96" i="1"/>
  <c r="AT39" i="1"/>
  <c r="AS39" i="1"/>
  <c r="CD39" i="1"/>
  <c r="CK39" i="1" s="1"/>
  <c r="BU123" i="1"/>
  <c r="BT123" i="1"/>
  <c r="T108" i="1"/>
  <c r="S108" i="1"/>
  <c r="CH259" i="1"/>
  <c r="CD259" i="1"/>
  <c r="CK258" i="1" s="1"/>
  <c r="CC207" i="1"/>
  <c r="CF234" i="1"/>
  <c r="CM234" i="1" s="1"/>
  <c r="CJ252" i="1"/>
  <c r="CP180" i="1"/>
  <c r="CE220" i="1"/>
  <c r="CL219" i="1" s="1"/>
  <c r="CG220" i="1"/>
  <c r="CN219" i="1" s="1"/>
  <c r="AX219" i="1"/>
  <c r="CI220" i="1"/>
  <c r="CH220" i="1"/>
  <c r="CO219" i="1" s="1"/>
  <c r="AS195" i="1"/>
  <c r="CI195" i="1"/>
  <c r="CP195" i="1" s="1"/>
  <c r="AT195" i="1"/>
  <c r="CO180" i="1"/>
  <c r="BU150" i="1"/>
  <c r="CI247" i="1"/>
  <c r="AS246" i="1"/>
  <c r="CD189" i="1"/>
  <c r="CM216" i="1"/>
  <c r="BF177" i="1"/>
  <c r="BE177" i="1"/>
  <c r="CH177" i="1"/>
  <c r="CO177" i="1" s="1"/>
  <c r="AT255" i="1"/>
  <c r="AS255" i="1"/>
  <c r="CI255" i="1"/>
  <c r="CP255" i="1" s="1"/>
  <c r="CG178" i="1"/>
  <c r="CE178" i="1"/>
  <c r="CL177" i="1" s="1"/>
  <c r="AS147" i="1"/>
  <c r="AT129" i="1"/>
  <c r="AS129" i="1"/>
  <c r="CI174" i="1"/>
  <c r="CP174" i="1" s="1"/>
  <c r="CD162" i="1"/>
  <c r="CK162" i="1" s="1"/>
  <c r="CF129" i="1"/>
  <c r="CM129" i="1" s="1"/>
  <c r="AX114" i="1"/>
  <c r="AY114" i="1"/>
  <c r="CE114" i="1"/>
  <c r="CL114" i="1" s="1"/>
  <c r="AT144" i="1"/>
  <c r="AS144" i="1"/>
  <c r="CF111" i="1"/>
  <c r="CM111" i="1" s="1"/>
  <c r="CM102" i="1"/>
  <c r="BT27" i="1"/>
  <c r="BU27" i="1"/>
  <c r="CF108" i="1"/>
  <c r="CM108" i="1" s="1"/>
  <c r="CH97" i="1"/>
  <c r="BE96" i="1"/>
  <c r="AY69" i="1"/>
  <c r="AX69" i="1"/>
  <c r="CG69" i="1"/>
  <c r="CN69" i="1" s="1"/>
  <c r="CF69" i="1"/>
  <c r="CM69" i="1" s="1"/>
  <c r="CE69" i="1"/>
  <c r="CL69" i="1" s="1"/>
  <c r="AY177" i="1"/>
  <c r="BE147" i="1"/>
  <c r="CG111" i="1"/>
  <c r="CN111" i="1" s="1"/>
  <c r="BU15" i="1"/>
  <c r="BT15" i="1"/>
  <c r="CD16" i="1"/>
  <c r="AT15" i="1"/>
  <c r="CG148" i="1"/>
  <c r="AT135" i="1"/>
  <c r="CD135" i="1"/>
  <c r="AS135" i="1"/>
  <c r="CG108" i="1"/>
  <c r="CN108" i="1" s="1"/>
  <c r="CO21" i="1"/>
  <c r="CH35" i="1"/>
  <c r="AT111" i="1"/>
  <c r="AS111" i="1"/>
  <c r="BF48" i="1"/>
  <c r="CC49" i="1"/>
  <c r="CH49" i="1"/>
  <c r="CO48" i="1" s="1"/>
  <c r="CE49" i="1"/>
  <c r="CF49" i="1"/>
  <c r="CM48" i="1" s="1"/>
  <c r="CC87" i="1"/>
  <c r="CJ87" i="1" s="1"/>
  <c r="CH150" i="1"/>
  <c r="CO150" i="1" s="1"/>
  <c r="BF150" i="1"/>
  <c r="BE150" i="1"/>
  <c r="BU54" i="1"/>
  <c r="BT54" i="1"/>
  <c r="CI54" i="1"/>
  <c r="CP54" i="1" s="1"/>
  <c r="BE165" i="1"/>
  <c r="AB39" i="1"/>
  <c r="AA39" i="1"/>
  <c r="CD35" i="1"/>
  <c r="BU252" i="1"/>
  <c r="BT252" i="1"/>
  <c r="BT204" i="1"/>
  <c r="BU204" i="1"/>
  <c r="CE258" i="1"/>
  <c r="AX258" i="1"/>
  <c r="AY258" i="1"/>
  <c r="S117" i="1"/>
  <c r="T117" i="1"/>
  <c r="CG154" i="1"/>
  <c r="CN153" i="1" s="1"/>
  <c r="CE154" i="1"/>
  <c r="CL153" i="1" s="1"/>
  <c r="BU81" i="1"/>
  <c r="BT81" i="1"/>
  <c r="CO90" i="1"/>
  <c r="BE156" i="1"/>
  <c r="CH156" i="1"/>
  <c r="CO156" i="1" s="1"/>
  <c r="BF156" i="1"/>
  <c r="CE156" i="1"/>
  <c r="CL156" i="1" s="1"/>
  <c r="CC156" i="1"/>
  <c r="CJ156" i="1" s="1"/>
  <c r="CJ84" i="1"/>
  <c r="AX153" i="1"/>
  <c r="CC80" i="1"/>
  <c r="CJ78" i="1" s="1"/>
  <c r="CD43" i="1"/>
  <c r="CK42" i="1" s="1"/>
  <c r="AB213" i="1"/>
  <c r="AA213" i="1"/>
  <c r="CL237" i="1"/>
  <c r="BU198" i="1"/>
  <c r="BT198" i="1"/>
  <c r="AA186" i="1"/>
  <c r="AB186" i="1"/>
  <c r="CE139" i="1"/>
  <c r="AA24" i="1"/>
  <c r="AB24" i="1"/>
  <c r="CL162" i="1"/>
  <c r="CI12" i="1"/>
  <c r="CC240" i="1"/>
  <c r="CJ240" i="1" s="1"/>
  <c r="CH240" i="1"/>
  <c r="CO240" i="1" s="1"/>
  <c r="CF240" i="1"/>
  <c r="CM240" i="1" s="1"/>
  <c r="CE240" i="1"/>
  <c r="CL240" i="1" s="1"/>
  <c r="BF240" i="1"/>
  <c r="BE240" i="1"/>
  <c r="CC171" i="1"/>
  <c r="CJ171" i="1" s="1"/>
  <c r="CG156" i="1"/>
  <c r="CN156" i="1" s="1"/>
  <c r="CD96" i="1"/>
  <c r="AY72" i="1"/>
  <c r="CE72" i="1"/>
  <c r="CL72" i="1" s="1"/>
  <c r="AX72" i="1"/>
  <c r="CD72" i="1"/>
  <c r="CK72" i="1" s="1"/>
  <c r="CC72" i="1"/>
  <c r="CJ72" i="1" s="1"/>
  <c r="CF72" i="1"/>
  <c r="CM72" i="1" s="1"/>
  <c r="CJ117" i="1"/>
  <c r="CJ45" i="1"/>
  <c r="CI36" i="1"/>
  <c r="CP36" i="1" s="1"/>
  <c r="AT36" i="1"/>
  <c r="AS36" i="1"/>
  <c r="CI249" i="1"/>
  <c r="CP249" i="1" s="1"/>
  <c r="CG261" i="1"/>
  <c r="CN261" i="1" s="1"/>
  <c r="CE206" i="1"/>
  <c r="CL204" i="1" s="1"/>
  <c r="CH206" i="1"/>
  <c r="CO204" i="1" s="1"/>
  <c r="CF206" i="1"/>
  <c r="CM204" i="1" s="1"/>
  <c r="CD216" i="1"/>
  <c r="CK216" i="1" s="1"/>
  <c r="AY243" i="1"/>
  <c r="AX243" i="1"/>
  <c r="CE243" i="1"/>
  <c r="CF243" i="1"/>
  <c r="CC243" i="1"/>
  <c r="AT198" i="1"/>
  <c r="AS198" i="1"/>
  <c r="CM120" i="1"/>
  <c r="CE159" i="1"/>
  <c r="CL159" i="1" s="1"/>
  <c r="CH159" i="1"/>
  <c r="CO159" i="1" s="1"/>
  <c r="CG159" i="1"/>
  <c r="CN159" i="1" s="1"/>
  <c r="AY159" i="1"/>
  <c r="AX159" i="1"/>
  <c r="CG147" i="1"/>
  <c r="CN147" i="1" s="1"/>
  <c r="CM99" i="1"/>
  <c r="CK117" i="1"/>
  <c r="CI72" i="1"/>
  <c r="AT102" i="1"/>
  <c r="AS102" i="1"/>
  <c r="CN39" i="1"/>
  <c r="CF19" i="1"/>
  <c r="CE19" i="1"/>
  <c r="CI19" i="1"/>
  <c r="CP18" i="1" s="1"/>
  <c r="AY18" i="1"/>
  <c r="CH19" i="1"/>
  <c r="AX18" i="1"/>
  <c r="AT123" i="1"/>
  <c r="AS123" i="1"/>
  <c r="CD54" i="1"/>
  <c r="CK54" i="1" s="1"/>
  <c r="CO264" i="1"/>
  <c r="AB255" i="1"/>
  <c r="AA255" i="1"/>
  <c r="CD243" i="1"/>
  <c r="CK243" i="1" s="1"/>
  <c r="AS243" i="1"/>
  <c r="AT243" i="1"/>
  <c r="CC258" i="1"/>
  <c r="CJ258" i="1" s="1"/>
  <c r="CD261" i="1"/>
  <c r="CK261" i="1" s="1"/>
  <c r="CG226" i="1"/>
  <c r="CN225" i="1" s="1"/>
  <c r="CD228" i="1"/>
  <c r="CK228" i="1" s="1"/>
  <c r="CF231" i="1"/>
  <c r="CM231" i="1" s="1"/>
  <c r="CD195" i="1"/>
  <c r="CP237" i="1"/>
  <c r="CD226" i="1"/>
  <c r="CK225" i="1" s="1"/>
  <c r="CI201" i="1"/>
  <c r="CJ225" i="1"/>
  <c r="CF189" i="1"/>
  <c r="CM189" i="1" s="1"/>
  <c r="CI191" i="1"/>
  <c r="CI202" i="1"/>
  <c r="AB189" i="1"/>
  <c r="AA189" i="1"/>
  <c r="CE168" i="1"/>
  <c r="CL168" i="1" s="1"/>
  <c r="AS156" i="1"/>
  <c r="CF162" i="1"/>
  <c r="CM162" i="1" s="1"/>
  <c r="CH81" i="1"/>
  <c r="CO81" i="1" s="1"/>
  <c r="BF81" i="1"/>
  <c r="BE81" i="1"/>
  <c r="CI168" i="1"/>
  <c r="CP168" i="1" s="1"/>
  <c r="AB132" i="1"/>
  <c r="AA132" i="1"/>
  <c r="BT147" i="1"/>
  <c r="CD111" i="1"/>
  <c r="CK111" i="1" s="1"/>
  <c r="CD159" i="1"/>
  <c r="CK159" i="1" s="1"/>
  <c r="CI154" i="1"/>
  <c r="CP153" i="1" s="1"/>
  <c r="AB66" i="1"/>
  <c r="AA66" i="1"/>
  <c r="AB96" i="1"/>
  <c r="AA96" i="1"/>
  <c r="AS27" i="1"/>
  <c r="AT27" i="1"/>
  <c r="CI27" i="1"/>
  <c r="CP27" i="1" s="1"/>
  <c r="CC147" i="1"/>
  <c r="CE148" i="1"/>
  <c r="CI160" i="1"/>
  <c r="CP159" i="1" s="1"/>
  <c r="AA90" i="1"/>
  <c r="AB90" i="1"/>
  <c r="CI99" i="1"/>
  <c r="CP99" i="1" s="1"/>
  <c r="AT99" i="1"/>
  <c r="AS99" i="1"/>
  <c r="AS15" i="1"/>
  <c r="CC120" i="1"/>
  <c r="CJ120" i="1" s="1"/>
  <c r="CL102" i="1"/>
  <c r="CC18" i="1"/>
  <c r="CJ18" i="1" s="1"/>
  <c r="AA108" i="1"/>
  <c r="AB108" i="1"/>
  <c r="CH15" i="1"/>
  <c r="CO15" i="1" s="1"/>
  <c r="CH27" i="1"/>
  <c r="CO27" i="1" s="1"/>
  <c r="BF27" i="1"/>
  <c r="BE27" i="1"/>
  <c r="CF148" i="1"/>
  <c r="CE246" i="1"/>
  <c r="CL246" i="1" s="1"/>
  <c r="AX246" i="1"/>
  <c r="AY246" i="1"/>
  <c r="CF246" i="1"/>
  <c r="CM246" i="1" s="1"/>
  <c r="CH246" i="1"/>
  <c r="CO246" i="1" s="1"/>
  <c r="CG246" i="1"/>
  <c r="CN246" i="1" s="1"/>
  <c r="CD246" i="1"/>
  <c r="CK246" i="1" s="1"/>
  <c r="CI246" i="1"/>
  <c r="BF249" i="1"/>
  <c r="BE249" i="1"/>
  <c r="CH249" i="1"/>
  <c r="CO249" i="1" s="1"/>
  <c r="CC249" i="1"/>
  <c r="CJ249" i="1" s="1"/>
  <c r="CG249" i="1"/>
  <c r="CN249" i="1" s="1"/>
  <c r="CF249" i="1"/>
  <c r="CM249" i="1" s="1"/>
  <c r="CE249" i="1"/>
  <c r="CL249" i="1" s="1"/>
  <c r="CC246" i="1"/>
  <c r="CJ246" i="1" s="1"/>
  <c r="CH198" i="1"/>
  <c r="CO198" i="1" s="1"/>
  <c r="BF198" i="1"/>
  <c r="CG198" i="1"/>
  <c r="CN198" i="1" s="1"/>
  <c r="BE198" i="1"/>
  <c r="CE198" i="1"/>
  <c r="CL198" i="1" s="1"/>
  <c r="AB228" i="1"/>
  <c r="AA228" i="1"/>
  <c r="CI222" i="1"/>
  <c r="AT222" i="1"/>
  <c r="CD222" i="1"/>
  <c r="AS222" i="1"/>
  <c r="AX87" i="1"/>
  <c r="CE87" i="1"/>
  <c r="CL87" i="1" s="1"/>
  <c r="AY87" i="1"/>
  <c r="CG87" i="1"/>
  <c r="CN87" i="1" s="1"/>
  <c r="BT48" i="1"/>
  <c r="BU48" i="1"/>
  <c r="AS81" i="1"/>
  <c r="AT81" i="1"/>
  <c r="CI81" i="1"/>
  <c r="CP81" i="1" s="1"/>
  <c r="AS252" i="1"/>
  <c r="AT252" i="1"/>
  <c r="CP192" i="1"/>
  <c r="CP165" i="1"/>
  <c r="CI87" i="1"/>
  <c r="CP87" i="1" s="1"/>
  <c r="BU120" i="1"/>
  <c r="BT120" i="1"/>
  <c r="AA129" i="1"/>
  <c r="AB129" i="1"/>
  <c r="CH105" i="1"/>
  <c r="CO105" i="1" s="1"/>
  <c r="BF105" i="1"/>
  <c r="BE105" i="1"/>
  <c r="CC105" i="1"/>
  <c r="CJ105" i="1" s="1"/>
  <c r="AS153" i="1"/>
  <c r="AT153" i="1"/>
  <c r="CM75" i="1"/>
  <c r="AT33" i="1"/>
  <c r="AS33" i="1"/>
  <c r="CK21" i="1"/>
  <c r="CE27" i="1"/>
  <c r="CL27" i="1" s="1"/>
  <c r="AX27" i="1"/>
  <c r="AY27" i="1"/>
  <c r="CG27" i="1"/>
  <c r="CN27" i="1" s="1"/>
  <c r="CE222" i="1"/>
  <c r="AX222" i="1"/>
  <c r="AY222" i="1"/>
  <c r="CC222" i="1"/>
  <c r="CJ222" i="1" s="1"/>
  <c r="CF222" i="1"/>
  <c r="CM222" i="1" s="1"/>
  <c r="BU201" i="1"/>
  <c r="BT201" i="1"/>
  <c r="CE213" i="1"/>
  <c r="CG222" i="1"/>
  <c r="AA192" i="1"/>
  <c r="BU99" i="1"/>
  <c r="BT99" i="1"/>
  <c r="CE150" i="1"/>
  <c r="CL150" i="1" s="1"/>
  <c r="AX150" i="1"/>
  <c r="AY150" i="1"/>
  <c r="CE75" i="1"/>
  <c r="CL75" i="1" s="1"/>
  <c r="AY75" i="1"/>
  <c r="AX75" i="1"/>
  <c r="AX165" i="1"/>
  <c r="CE165" i="1"/>
  <c r="AY165" i="1"/>
  <c r="AT75" i="1"/>
  <c r="AS75" i="1"/>
  <c r="CD75" i="1"/>
  <c r="CK75" i="1" s="1"/>
  <c r="AY153" i="1"/>
  <c r="CI150" i="1"/>
  <c r="CP150" i="1" s="1"/>
  <c r="BU33" i="1"/>
  <c r="BT33" i="1"/>
  <c r="AS126" i="1"/>
  <c r="AT126" i="1"/>
  <c r="AS234" i="1"/>
  <c r="AT234" i="1"/>
  <c r="CI234" i="1"/>
  <c r="CP234" i="1" s="1"/>
  <c r="AB222" i="1"/>
  <c r="AA222" i="1"/>
  <c r="CH223" i="1"/>
  <c r="CO222" i="1" s="1"/>
  <c r="CE223" i="1"/>
  <c r="CC223" i="1"/>
  <c r="CG80" i="1"/>
  <c r="CN78" i="1" s="1"/>
  <c r="CN48" i="1"/>
  <c r="AA147" i="1"/>
  <c r="AB147" i="1"/>
  <c r="CE36" i="1"/>
  <c r="CL36" i="1" s="1"/>
  <c r="AY36" i="1"/>
  <c r="AX36" i="1"/>
  <c r="CF36" i="1"/>
  <c r="CM36" i="1" s="1"/>
  <c r="CH36" i="1"/>
  <c r="CO36" i="1" s="1"/>
  <c r="AB9" i="1"/>
  <c r="AA9" i="1"/>
  <c r="CI213" i="1"/>
  <c r="CP63" i="1"/>
  <c r="BF165" i="1"/>
  <c r="CJ237" i="1"/>
  <c r="CD198" i="1"/>
  <c r="CK198" i="1" s="1"/>
  <c r="CH190" i="1"/>
  <c r="CG150" i="1"/>
  <c r="CN150" i="1" s="1"/>
  <c r="BT132" i="1"/>
  <c r="BU132" i="1"/>
  <c r="CI129" i="1"/>
  <c r="CP129" i="1" s="1"/>
  <c r="CI105" i="1"/>
  <c r="CP105" i="1" s="1"/>
  <c r="CD81" i="1"/>
  <c r="CK81" i="1" s="1"/>
  <c r="CG54" i="1"/>
  <c r="CE129" i="1"/>
  <c r="CL129" i="1" s="1"/>
  <c r="AB84" i="1"/>
  <c r="AA84" i="1"/>
  <c r="CC150" i="1"/>
  <c r="CJ150" i="1" s="1"/>
  <c r="CF57" i="1"/>
  <c r="CM57" i="1" s="1"/>
  <c r="BT258" i="1"/>
  <c r="BU258" i="1"/>
  <c r="CF258" i="1"/>
  <c r="BT228" i="1"/>
  <c r="BU228" i="1"/>
  <c r="CF207" i="1"/>
  <c r="CH253" i="1"/>
  <c r="CO252" i="1" s="1"/>
  <c r="BF252" i="1"/>
  <c r="CE253" i="1"/>
  <c r="BU240" i="1"/>
  <c r="CE259" i="1"/>
  <c r="AY255" i="1"/>
  <c r="CF255" i="1"/>
  <c r="CM255" i="1" s="1"/>
  <c r="AX255" i="1"/>
  <c r="CG255" i="1"/>
  <c r="CN255" i="1" s="1"/>
  <c r="CE255" i="1"/>
  <c r="CL255" i="1" s="1"/>
  <c r="AB252" i="1"/>
  <c r="AA252" i="1"/>
  <c r="CC209" i="1"/>
  <c r="BF195" i="1"/>
  <c r="BE195" i="1"/>
  <c r="CH195" i="1"/>
  <c r="CO195" i="1" s="1"/>
  <c r="CF214" i="1"/>
  <c r="CM213" i="1" s="1"/>
  <c r="CE214" i="1"/>
  <c r="CI214" i="1"/>
  <c r="CM237" i="1"/>
  <c r="CH243" i="1"/>
  <c r="AT183" i="1"/>
  <c r="CI183" i="1"/>
  <c r="CP183" i="1" s="1"/>
  <c r="AS183" i="1"/>
  <c r="CD183" i="1"/>
  <c r="CK183" i="1" s="1"/>
  <c r="CI190" i="1"/>
  <c r="CC139" i="1"/>
  <c r="CJ138" i="1" s="1"/>
  <c r="CD209" i="1"/>
  <c r="CI173" i="1"/>
  <c r="CD173" i="1"/>
  <c r="CI123" i="1"/>
  <c r="CP123" i="1" s="1"/>
  <c r="CG166" i="1"/>
  <c r="AT156" i="1"/>
  <c r="CG72" i="1"/>
  <c r="CN72" i="1" s="1"/>
  <c r="CD174" i="1"/>
  <c r="CK174" i="1" s="1"/>
  <c r="CI162" i="1"/>
  <c r="CC159" i="1"/>
  <c r="CJ159" i="1" s="1"/>
  <c r="AS114" i="1"/>
  <c r="AT114" i="1"/>
  <c r="CI114" i="1"/>
  <c r="CP114" i="1" s="1"/>
  <c r="CD114" i="1"/>
  <c r="CK114" i="1" s="1"/>
  <c r="CC168" i="1"/>
  <c r="CJ168" i="1" s="1"/>
  <c r="CG132" i="1"/>
  <c r="CH96" i="1"/>
  <c r="AS192" i="1"/>
  <c r="AT192" i="1"/>
  <c r="CD192" i="1"/>
  <c r="CK192" i="1" s="1"/>
  <c r="CH84" i="1"/>
  <c r="CE84" i="1"/>
  <c r="CL84" i="1" s="1"/>
  <c r="BF84" i="1"/>
  <c r="BE84" i="1"/>
  <c r="CF159" i="1"/>
  <c r="CM159" i="1" s="1"/>
  <c r="CF84" i="1"/>
  <c r="CM84" i="1" s="1"/>
  <c r="CC154" i="1"/>
  <c r="CJ153" i="1" s="1"/>
  <c r="CG139" i="1"/>
  <c r="CN138" i="1" s="1"/>
  <c r="S111" i="1"/>
  <c r="T111" i="1"/>
  <c r="CM42" i="1"/>
  <c r="AY135" i="1"/>
  <c r="AX135" i="1"/>
  <c r="CH135" i="1"/>
  <c r="CO135" i="1" s="1"/>
  <c r="CE135" i="1"/>
  <c r="CC135" i="1"/>
  <c r="BT72" i="1"/>
  <c r="BU72" i="1"/>
  <c r="CH147" i="1"/>
  <c r="CO147" i="1" s="1"/>
  <c r="BF144" i="1"/>
  <c r="CH144" i="1"/>
  <c r="CO144" i="1" s="1"/>
  <c r="BE144" i="1"/>
  <c r="CN102" i="1"/>
  <c r="AA12" i="1"/>
  <c r="AB12" i="1"/>
  <c r="CI137" i="1"/>
  <c r="CP135" i="1" s="1"/>
  <c r="CF18" i="1"/>
  <c r="AY66" i="1"/>
  <c r="AX66" i="1"/>
  <c r="CE66" i="1"/>
  <c r="CL66" i="1" s="1"/>
  <c r="CC66" i="1"/>
  <c r="CJ66" i="1" s="1"/>
  <c r="CP21" i="1"/>
  <c r="CI148" i="1"/>
  <c r="CP147" i="1" s="1"/>
  <c r="BU78" i="1"/>
  <c r="BT78" i="1"/>
  <c r="CJ90" i="1"/>
  <c r="BU39" i="1"/>
  <c r="BT39" i="1"/>
  <c r="AT105" i="1"/>
  <c r="AS105" i="1"/>
  <c r="CN228" i="1"/>
  <c r="CG207" i="1"/>
  <c r="CC245" i="1"/>
  <c r="CH245" i="1"/>
  <c r="CC231" i="1"/>
  <c r="CJ231" i="1" s="1"/>
  <c r="CF209" i="1"/>
  <c r="CM180" i="1"/>
  <c r="AX228" i="1"/>
  <c r="AY228" i="1"/>
  <c r="CF228" i="1"/>
  <c r="CM228" i="1" s="1"/>
  <c r="CE228" i="1"/>
  <c r="CL228" i="1" s="1"/>
  <c r="CG213" i="1"/>
  <c r="CN213" i="1" s="1"/>
  <c r="AT219" i="1"/>
  <c r="AS219" i="1"/>
  <c r="CI219" i="1"/>
  <c r="CP219" i="1" s="1"/>
  <c r="CD219" i="1"/>
  <c r="CK219" i="1" s="1"/>
  <c r="BU249" i="1"/>
  <c r="BT249" i="1"/>
  <c r="CG243" i="1"/>
  <c r="CN243" i="1" s="1"/>
  <c r="AT186" i="1"/>
  <c r="CC166" i="1"/>
  <c r="CJ165" i="1" s="1"/>
  <c r="CG162" i="1"/>
  <c r="CN162" i="1" s="1"/>
  <c r="CG190" i="1"/>
  <c r="CN189" i="1" s="1"/>
  <c r="CF139" i="1"/>
  <c r="CM138" i="1" s="1"/>
  <c r="AB156" i="1"/>
  <c r="BE126" i="1"/>
  <c r="CD139" i="1"/>
  <c r="CK138" i="1" s="1"/>
  <c r="CG223" i="1"/>
  <c r="BF192" i="1"/>
  <c r="BE192" i="1"/>
  <c r="CC192" i="1"/>
  <c r="CJ192" i="1" s="1"/>
  <c r="CH192" i="1"/>
  <c r="CO192" i="1" s="1"/>
  <c r="CE166" i="1"/>
  <c r="CM153" i="1"/>
  <c r="CF198" i="1"/>
  <c r="CM198" i="1" s="1"/>
  <c r="BU93" i="1"/>
  <c r="BT93" i="1"/>
  <c r="AB63" i="1"/>
  <c r="AA63" i="1"/>
  <c r="CH189" i="1"/>
  <c r="CO189" i="1" s="1"/>
  <c r="CE189" i="1"/>
  <c r="BF189" i="1"/>
  <c r="BE189" i="1"/>
  <c r="AX141" i="1"/>
  <c r="AY141" i="1"/>
  <c r="CE141" i="1"/>
  <c r="CL141" i="1" s="1"/>
  <c r="CC141" i="1"/>
  <c r="CJ141" i="1" s="1"/>
  <c r="CG141" i="1"/>
  <c r="CN141" i="1" s="1"/>
  <c r="CD168" i="1"/>
  <c r="CK168" i="1" s="1"/>
  <c r="BF69" i="1"/>
  <c r="BE69" i="1"/>
  <c r="CH69" i="1"/>
  <c r="CO69" i="1" s="1"/>
  <c r="AA54" i="1"/>
  <c r="AB54" i="1"/>
  <c r="CD147" i="1"/>
  <c r="CK147" i="1" s="1"/>
  <c r="CD154" i="1"/>
  <c r="CK153" i="1" s="1"/>
  <c r="AT63" i="1"/>
  <c r="AS63" i="1"/>
  <c r="CI39" i="1"/>
  <c r="CP39" i="1" s="1"/>
  <c r="BU24" i="1"/>
  <c r="BT24" i="1"/>
  <c r="BE174" i="1"/>
  <c r="BF174" i="1"/>
  <c r="CH174" i="1"/>
  <c r="CO174" i="1" s="1"/>
  <c r="CF27" i="1"/>
  <c r="CM27" i="1" s="1"/>
  <c r="CI132" i="1"/>
  <c r="CP132" i="1" s="1"/>
  <c r="AS132" i="1"/>
  <c r="AT132" i="1"/>
  <c r="CH120" i="1"/>
  <c r="CO120" i="1" s="1"/>
  <c r="CP102" i="1"/>
  <c r="CF137" i="1"/>
  <c r="CM135" i="1" s="1"/>
  <c r="CG9" i="1"/>
  <c r="CN9" i="1" s="1"/>
  <c r="CG128" i="1"/>
  <c r="AT69" i="1"/>
  <c r="AS69" i="1"/>
  <c r="CI69" i="1"/>
  <c r="CP69" i="1" s="1"/>
  <c r="CG36" i="1"/>
  <c r="CN36" i="1" s="1"/>
  <c r="CO33" i="1"/>
  <c r="CE35" i="1"/>
  <c r="CL33" i="1" s="1"/>
  <c r="CF35" i="1"/>
  <c r="CM33" i="1" s="1"/>
  <c r="CG35" i="1"/>
  <c r="CN33" i="1" s="1"/>
  <c r="BF108" i="1"/>
  <c r="CH108" i="1"/>
  <c r="CO108" i="1" s="1"/>
  <c r="BE108" i="1"/>
  <c r="CD18" i="1"/>
  <c r="CK18" i="1" s="1"/>
  <c r="AS141" i="1"/>
  <c r="CI141" i="1"/>
  <c r="CP141" i="1" s="1"/>
  <c r="AT141" i="1"/>
  <c r="CD141" i="1"/>
  <c r="CK141" i="1" s="1"/>
  <c r="CJ42" i="1"/>
  <c r="CC148" i="1"/>
  <c r="CG92" i="1"/>
  <c r="CN90" i="1" s="1"/>
  <c r="CF92" i="1"/>
  <c r="CM90" i="1" s="1"/>
  <c r="CE92" i="1"/>
  <c r="CL90" i="1" s="1"/>
  <c r="AY33" i="1"/>
  <c r="AT87" i="1"/>
  <c r="AS87" i="1"/>
  <c r="CD87" i="1"/>
  <c r="CK87" i="1" s="1"/>
  <c r="CN132" i="1" l="1"/>
  <c r="CL258" i="1"/>
  <c r="CK15" i="1"/>
  <c r="CJ189" i="1"/>
  <c r="CM54" i="1"/>
  <c r="CK33" i="1"/>
  <c r="CO9" i="1"/>
  <c r="CM258" i="1"/>
  <c r="CP162" i="1"/>
  <c r="CP222" i="1"/>
  <c r="CL243" i="1"/>
  <c r="CL189" i="1"/>
  <c r="CL135" i="1"/>
  <c r="CJ135" i="1"/>
  <c r="CO84" i="1"/>
  <c r="CN54" i="1"/>
  <c r="CM243" i="1"/>
  <c r="CO243" i="1"/>
  <c r="CL207" i="1"/>
  <c r="CK96" i="1"/>
  <c r="CO54" i="1"/>
  <c r="CL54" i="1"/>
  <c r="CP246" i="1"/>
  <c r="CK156" i="1"/>
  <c r="CL138" i="1"/>
  <c r="CP213" i="1"/>
  <c r="CJ126" i="1"/>
  <c r="CL126" i="1"/>
  <c r="CJ147" i="1"/>
  <c r="CN177" i="1"/>
  <c r="CO138" i="1"/>
  <c r="CK135" i="1"/>
  <c r="CK12" i="1"/>
  <c r="CP12" i="1"/>
  <c r="CK222" i="1"/>
  <c r="CP201" i="1"/>
  <c r="CK201" i="1"/>
  <c r="CK207" i="1"/>
  <c r="CP171" i="1"/>
  <c r="CM207" i="1"/>
  <c r="CL48" i="1"/>
  <c r="CN126" i="1"/>
  <c r="CK189" i="1"/>
  <c r="CO258" i="1"/>
  <c r="CK171" i="1"/>
  <c r="CO18" i="1"/>
  <c r="CO96" i="1"/>
  <c r="CN222" i="1"/>
  <c r="CL165" i="1"/>
  <c r="CL213" i="1"/>
  <c r="CN165" i="1"/>
  <c r="CJ207" i="1"/>
  <c r="CJ54" i="1"/>
  <c r="CL18" i="1"/>
  <c r="CK195" i="1"/>
  <c r="CP72" i="1"/>
  <c r="CJ243" i="1"/>
  <c r="CL147" i="1"/>
  <c r="CL222" i="1"/>
  <c r="CN207" i="1"/>
  <c r="CM18" i="1"/>
  <c r="CP189" i="1"/>
</calcChain>
</file>

<file path=xl/sharedStrings.xml><?xml version="1.0" encoding="utf-8"?>
<sst xmlns="http://schemas.openxmlformats.org/spreadsheetml/2006/main" count="1482" uniqueCount="217">
  <si>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</si>
  <si>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</si>
  <si>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</si>
  <si>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</si>
  <si>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</si>
  <si>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</si>
  <si>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</si>
  <si>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</si>
  <si>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</si>
  <si>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</si>
  <si>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</si>
  <si>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</si>
  <si>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</si>
  <si>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</si>
  <si>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</si>
  <si>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</si>
  <si>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</si>
  <si>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</si>
  <si>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</si>
  <si>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</si>
  <si>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</si>
  <si>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</si>
  <si>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</si>
  <si>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</si>
  <si>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</si>
  <si>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</si>
  <si>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</si>
  <si>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</si>
  <si>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</si>
  <si>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</si>
  <si>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</si>
  <si>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</si>
  <si>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</si>
  <si>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</si>
  <si>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</si>
  <si>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</si>
  <si>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</si>
  <si>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</si>
  <si>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</si>
  <si>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</si>
  <si>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</si>
  <si>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</si>
  <si>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</si>
  <si>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</si>
  <si>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</si>
  <si>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</si>
  <si>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</si>
  <si>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C1</t>
  </si>
  <si>
    <t>C2</t>
  </si>
  <si>
    <t>C3</t>
  </si>
  <si>
    <t>C4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</si>
  <si>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</si>
  <si>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</si>
  <si>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</si>
  <si>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</si>
  <si>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</si>
  <si>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</si>
  <si>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</si>
  <si>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</si>
  <si>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</si>
  <si>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</si>
  <si>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</si>
  <si>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</si>
  <si>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</si>
  <si>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</si>
  <si>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</si>
  <si>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</si>
  <si>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</si>
  <si>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</si>
  <si>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</si>
  <si>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</si>
  <si>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</si>
  <si>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</si>
  <si>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</si>
  <si>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</si>
  <si>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</si>
  <si>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</si>
  <si>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</si>
  <si>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</si>
  <si>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</si>
  <si>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</si>
  <si>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</si>
  <si>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</si>
  <si>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</si>
  <si>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</si>
  <si>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</si>
  <si>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Sample code</t>
  </si>
  <si>
    <t>pond water</t>
  </si>
  <si>
    <t>Canal water</t>
  </si>
  <si>
    <t>River water</t>
  </si>
  <si>
    <t>Tubewell water</t>
  </si>
  <si>
    <t>location</t>
  </si>
  <si>
    <r>
      <t>latitude (</t>
    </r>
    <r>
      <rPr>
        <sz val="11"/>
        <color theme="1"/>
        <rFont val="Calibri"/>
        <family val="2"/>
      </rPr>
      <t>°)</t>
    </r>
  </si>
  <si>
    <r>
      <t>longitude (</t>
    </r>
    <r>
      <rPr>
        <sz val="11"/>
        <color theme="1"/>
        <rFont val="Calibri"/>
        <family val="2"/>
      </rPr>
      <t>°</t>
    </r>
    <r>
      <rPr>
        <sz val="9.35"/>
        <color theme="1"/>
        <rFont val="Calibri"/>
        <family val="2"/>
      </rPr>
      <t>)</t>
    </r>
  </si>
  <si>
    <t>Burigolini</t>
  </si>
  <si>
    <t>Munshigonj</t>
  </si>
  <si>
    <t>Romjannog</t>
  </si>
  <si>
    <t>Koikhali</t>
  </si>
  <si>
    <t>Ishoripuri</t>
  </si>
  <si>
    <t>Shamnogor</t>
  </si>
  <si>
    <t>Shatkhira</t>
  </si>
  <si>
    <t>Nidunpur</t>
  </si>
  <si>
    <t>chandipur</t>
  </si>
  <si>
    <t>Kolbari</t>
  </si>
  <si>
    <t>sample code</t>
  </si>
  <si>
    <t>pH</t>
  </si>
  <si>
    <t>Na Std</t>
  </si>
  <si>
    <t>ppm</t>
  </si>
  <si>
    <t>emission</t>
  </si>
  <si>
    <t>K Std</t>
  </si>
  <si>
    <t>P Std</t>
  </si>
  <si>
    <t>abs</t>
  </si>
  <si>
    <t>SStd</t>
  </si>
  <si>
    <t>5 ml sample, 50 ml volume</t>
  </si>
  <si>
    <t>35 ml sample + 4 ml mix reagent,50 ml volume</t>
  </si>
  <si>
    <t xml:space="preserve">1 ml sample, 50 ml volume,0.3 gBacl2, after 30 min 425 nm reading spectopotometer </t>
  </si>
  <si>
    <t>TDS=EC*800 (if EC is greater than 5 mS/cm)</t>
  </si>
  <si>
    <t>TDS=EC*640 (if EC is less than 5 mS/cm)</t>
  </si>
  <si>
    <t>Mean value</t>
  </si>
  <si>
    <t>10 mL sample+20ml dw+2drop phenolp+2Meht orange+0.05NH2SO4</t>
  </si>
  <si>
    <t>0.5 mL sample +0.002M Na2EDTA</t>
  </si>
  <si>
    <t>1 ml sample in 100 ml vol then 1 ml sample 0.02M</t>
  </si>
  <si>
    <t>35 mL sample+4ml mixed reag+50ml vol</t>
  </si>
  <si>
    <t>0.5 mLsample in 50 ml volume, then 5 ml sample +20ml dw 0.02MAgNO3</t>
  </si>
  <si>
    <t>Sample Code</t>
  </si>
  <si>
    <t>sd</t>
  </si>
  <si>
    <t>EC(mS/cm)</t>
  </si>
  <si>
    <t>TDS ppm</t>
  </si>
  <si>
    <t>EC (microS/cm)</t>
  </si>
  <si>
    <t>HCO3-(me/L)</t>
  </si>
  <si>
    <t>me/L</t>
  </si>
  <si>
    <t>mg/L</t>
  </si>
  <si>
    <t>mean (me/L)</t>
  </si>
  <si>
    <t>SD (me/L)</t>
  </si>
  <si>
    <t>mean (mg/L)</t>
  </si>
  <si>
    <t>sd (mg/L)</t>
  </si>
  <si>
    <t>Na(ppm)</t>
  </si>
  <si>
    <t>ppm from FES</t>
  </si>
  <si>
    <t>Na mg/L</t>
  </si>
  <si>
    <t>Na (me/L)</t>
  </si>
  <si>
    <t>mean(me/L)</t>
  </si>
  <si>
    <t>sd (me/L)</t>
  </si>
  <si>
    <t>sd ppm</t>
  </si>
  <si>
    <t>Sample Name</t>
  </si>
  <si>
    <t>K (ppm)</t>
  </si>
  <si>
    <t>SD</t>
  </si>
  <si>
    <t>K (me/L)</t>
  </si>
  <si>
    <t>Mg(ppm)</t>
  </si>
  <si>
    <t>Mg (me/L)</t>
  </si>
  <si>
    <t>Mean (me/L)</t>
  </si>
  <si>
    <t>Sd (me/L)</t>
  </si>
  <si>
    <t>SD (mg/L</t>
  </si>
  <si>
    <t>Ca</t>
  </si>
  <si>
    <t>Ca (me/L)</t>
  </si>
  <si>
    <t>PO4</t>
  </si>
  <si>
    <t>Cl-</t>
  </si>
  <si>
    <t>SD (mg/L)</t>
  </si>
  <si>
    <t>SO4</t>
  </si>
  <si>
    <t>SAR</t>
  </si>
  <si>
    <t>SSC</t>
  </si>
  <si>
    <t>MHR</t>
  </si>
  <si>
    <t>KR</t>
  </si>
  <si>
    <t>RSC</t>
  </si>
  <si>
    <t>TPH or TH</t>
  </si>
  <si>
    <t>SSP</t>
  </si>
  <si>
    <t>6..87</t>
  </si>
  <si>
    <t>Blank</t>
  </si>
  <si>
    <t>BDL</t>
  </si>
  <si>
    <t>Pb (mg/L)</t>
  </si>
  <si>
    <t>Cd (mg/L)</t>
  </si>
  <si>
    <t>Cr (mg/L)</t>
  </si>
  <si>
    <t>Ni (mg/L)</t>
  </si>
  <si>
    <t>Zn (mg/L)</t>
  </si>
  <si>
    <t>Cu (mg/L)</t>
  </si>
  <si>
    <t>Fe (mg/L)</t>
  </si>
  <si>
    <t>Mn (mg/L)</t>
  </si>
  <si>
    <t>BDL= Below detection limit</t>
  </si>
  <si>
    <t>pH mean</t>
  </si>
  <si>
    <t>EC mean (mS/cm)</t>
  </si>
  <si>
    <t>TDS mean (mg/L)</t>
  </si>
  <si>
    <t>HCO3- (mg/L)</t>
  </si>
  <si>
    <t>Na mean (mg/L)</t>
  </si>
  <si>
    <t>K mean (mg/L)</t>
  </si>
  <si>
    <t>Mg mean (mg/L)</t>
  </si>
  <si>
    <t>Ca mean (mg/L)</t>
  </si>
  <si>
    <t>PO4 mean (mg/L)</t>
  </si>
  <si>
    <t>Cl- mean (mg/L)</t>
  </si>
  <si>
    <t>SO4 mean (mg/L)</t>
  </si>
  <si>
    <t>HCO3- mean (mg/L)</t>
  </si>
  <si>
    <t>Shymnagar, Satkhira water samples</t>
  </si>
  <si>
    <t xml:space="preserve">pH </t>
  </si>
  <si>
    <t>Water_Source</t>
  </si>
  <si>
    <t xml:space="preserve">Pond </t>
  </si>
  <si>
    <t xml:space="preserve">Canal </t>
  </si>
  <si>
    <t xml:space="preserve">River </t>
  </si>
  <si>
    <t xml:space="preserve">TubeWell </t>
  </si>
  <si>
    <t xml:space="preserve">EC </t>
  </si>
  <si>
    <t xml:space="preserve">TDS  </t>
  </si>
  <si>
    <t xml:space="preserve">Na  </t>
  </si>
  <si>
    <t xml:space="preserve">K </t>
  </si>
  <si>
    <t>Mg</t>
  </si>
  <si>
    <t xml:space="preserve">PO4 </t>
  </si>
  <si>
    <t xml:space="preserve">HCO3 </t>
  </si>
  <si>
    <t xml:space="preserve">Cl </t>
  </si>
  <si>
    <t xml:space="preserve">SO4  </t>
  </si>
  <si>
    <t>TPH</t>
  </si>
  <si>
    <t xml:space="preserve">Ca </t>
  </si>
  <si>
    <t xml:space="preserve">Mg </t>
  </si>
  <si>
    <t xml:space="preserve">Pb </t>
  </si>
  <si>
    <t xml:space="preserve">Cd </t>
  </si>
  <si>
    <t xml:space="preserve">Cr </t>
  </si>
  <si>
    <t xml:space="preserve">Ni </t>
  </si>
  <si>
    <t xml:space="preserve">Zn </t>
  </si>
  <si>
    <t xml:space="preserve">Cu </t>
  </si>
  <si>
    <t xml:space="preserve">Fe </t>
  </si>
  <si>
    <t xml:space="preserve">Mn </t>
  </si>
  <si>
    <t xml:space="preserve">TPH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</si>
</sst>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9.35"/>
      <color theme="1"/>
      <name val="Calibri"/>
      <family val="2"/>
    </font>
    <font>
      <b/>
      <sz val="11"/>
      <color theme="1"/>
      <name val="Calibri"/>
      <family val="2"/>
      <scheme val="minor"/>
    </font>
    <font>
      <sz val="9"/>
      <color rgb="FF000000"/>
      <name val="Calibri"/>
      <family val="2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5" fillId="0" borderId="0" xfId="0" applyFont="1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wrapText="1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2" borderId="0" xfId="0" applyFill="1" applyAlignment="1">
      <alignment horizontal="right"/>
    </xf>
    <xf numFmtId="0" fontId="4" fillId="0" borderId="0" xfId="0" applyFont="1"/>
    <xf numFmtId="0" fontId="4" fillId="9" borderId="0" xfId="0" applyFont="1" applyFill="1"/>
    <xf numFmtId="0" fontId="4" fillId="10" borderId="0" xfId="0" applyFont="1" applyFill="1"/>
    <xf numFmtId="0" fontId="1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 wrapText="1"/>
    </xf>
    <xf numFmtId="0" fontId="0" fillId="12" borderId="0" xfId="0" applyFill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 std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[1]Habiba!$W$1</c:f>
              <c:strCache>
                <c:ptCount val="1"/>
                <c:pt idx="0">
                  <c:v>emission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[1]Habiba!$V$2:$V$7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[1]Habiba!$W$2:$W$7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3.3</c:v>
                </c:pt>
                <c:pt idx="4">
                  <c:v>4.0999999999999996</c:v>
                </c:pt>
                <c:pt idx="5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85-4EB6-9FC1-CFD917053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068416"/>
        <c:axId val="558071368"/>
      </c:scatterChart>
      <c:valAx>
        <c:axId val="55806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071368"/>
        <c:crosses val="autoZero"/>
        <c:crossBetween val="midCat"/>
      </c:valAx>
      <c:valAx>
        <c:axId val="55807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06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 abs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[1]Habiba!$AG$1</c:f>
              <c:strCache>
                <c:ptCount val="1"/>
                <c:pt idx="0">
                  <c:v>abs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[1]Habiba!$AF$2:$AF$6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</c:numCache>
            </c:numRef>
          </c:xVal>
          <c:yVal>
            <c:numRef>
              <c:f>[1]Habiba!$AG$2:$AG$6</c:f>
              <c:numCache>
                <c:formatCode>General</c:formatCode>
                <c:ptCount val="5"/>
                <c:pt idx="0">
                  <c:v>0</c:v>
                </c:pt>
                <c:pt idx="1">
                  <c:v>8.1000000000000003E-2</c:v>
                </c:pt>
                <c:pt idx="2">
                  <c:v>0.161</c:v>
                </c:pt>
                <c:pt idx="3">
                  <c:v>0.223</c:v>
                </c:pt>
                <c:pt idx="4">
                  <c:v>0.30099999999999999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7B-4B91-A38A-A7398AD19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492600"/>
        <c:axId val="545494568"/>
      </c:scatterChart>
      <c:valAx>
        <c:axId val="54549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94568"/>
        <c:crosses val="autoZero"/>
        <c:crossBetween val="midCat"/>
      </c:valAx>
      <c:valAx>
        <c:axId val="54549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92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 abs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0008892790569"/>
          <c:y val="0.39244244297029085"/>
          <c:w val="0.86244962177137552"/>
          <c:h val="0.37884812115715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[1]Habiba!$AJ$1</c:f>
              <c:strCache>
                <c:ptCount val="1"/>
                <c:pt idx="0">
                  <c:v>abs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[1]Habiba!$AI$2:$AI$6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[1]Habiba!$AJ$2:$AJ$6</c:f>
              <c:numCache>
                <c:formatCode>General</c:formatCode>
                <c:ptCount val="5"/>
                <c:pt idx="0">
                  <c:v>0</c:v>
                </c:pt>
                <c:pt idx="1">
                  <c:v>0.125</c:v>
                </c:pt>
                <c:pt idx="2">
                  <c:v>0.251</c:v>
                </c:pt>
                <c:pt idx="3">
                  <c:v>0.32700000000000001</c:v>
                </c:pt>
                <c:pt idx="4">
                  <c:v>0.496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35-4A94-AAC9-2FEEED88D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777392"/>
        <c:axId val="437757384"/>
      </c:scatterChart>
      <c:valAx>
        <c:axId val="43777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57384"/>
        <c:crosses val="autoZero"/>
        <c:crossBetween val="midCat"/>
      </c:valAx>
      <c:valAx>
        <c:axId val="43775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7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103094</xdr:colOff>
      <xdr:row>0</xdr:row>
      <xdr:rowOff>13446</xdr:rowOff>
    </xdr:from>
    <xdr:to>
      <xdr:col>34</xdr:col>
      <xdr:colOff>322730</xdr:colOff>
      <xdr:row>6</xdr:row>
      <xdr:rowOff>125505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AE49C-F8DD-4FE7-A184-8BAE2BE2C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129989</xdr:colOff>
      <xdr:row>1</xdr:row>
      <xdr:rowOff>4483</xdr:rowOff>
    </xdr:from>
    <xdr:to>
      <xdr:col>61</xdr:col>
      <xdr:colOff>385483</xdr:colOff>
      <xdr:row>7</xdr:row>
      <xdr:rowOff>161364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6D60DA-781A-496D-9497-210A87A31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57</xdr:col>
      <xdr:colOff>389964</xdr:colOff>
      <xdr:row>0</xdr:row>
      <xdr:rowOff>0</xdr:rowOff>
    </xdr:from>
    <xdr:to>
      <xdr:col>63</xdr:col>
      <xdr:colOff>591670</xdr:colOff>
      <xdr:row>6</xdr:row>
      <xdr:rowOff>156882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C20321-9418-4B85-95C0-3ACE1962E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Project/NST%202024-25/Habiba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Health hazard analysis"/>
      <sheetName val="pH EC graph"/>
      <sheetName val="Sheet6"/>
      <sheetName val="Habiba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W1" t="str">
            <v>emission</v>
          </cell>
          <cell r="AG1" t="str">
            <v>abs</v>
          </cell>
          <cell r="AJ1" t="str">
            <v>abs</v>
          </cell>
        </row>
        <row r="2">
          <cell r="V2">
            <v>0</v>
          </cell>
          <cell r="W2">
            <v>0</v>
          </cell>
          <cell r="AF2">
            <v>0</v>
          </cell>
          <cell r="AG2">
            <v>0</v>
          </cell>
          <cell r="AI2">
            <v>0</v>
          </cell>
          <cell r="AJ2">
            <v>0</v>
          </cell>
        </row>
        <row r="3">
          <cell r="V3">
            <v>1</v>
          </cell>
          <cell r="W3">
            <v>1</v>
          </cell>
          <cell r="AF3">
            <v>0.1</v>
          </cell>
          <cell r="AG3">
            <v>8.1000000000000003E-2</v>
          </cell>
          <cell r="AI3">
            <v>5</v>
          </cell>
          <cell r="AJ3">
            <v>0.125</v>
          </cell>
        </row>
        <row r="4">
          <cell r="V4">
            <v>2</v>
          </cell>
          <cell r="W4">
            <v>2</v>
          </cell>
          <cell r="AF4">
            <v>0.2</v>
          </cell>
          <cell r="AG4">
            <v>0.161</v>
          </cell>
          <cell r="AI4">
            <v>10</v>
          </cell>
          <cell r="AJ4">
            <v>0.251</v>
          </cell>
        </row>
        <row r="5">
          <cell r="V5">
            <v>3</v>
          </cell>
          <cell r="W5">
            <v>3.3</v>
          </cell>
          <cell r="AF5">
            <v>0.3</v>
          </cell>
          <cell r="AG5">
            <v>0.223</v>
          </cell>
          <cell r="AI5">
            <v>15</v>
          </cell>
          <cell r="AJ5">
            <v>0.32700000000000001</v>
          </cell>
        </row>
        <row r="6">
          <cell r="V6">
            <v>4</v>
          </cell>
          <cell r="W6">
            <v>4.0999999999999996</v>
          </cell>
          <cell r="AF6">
            <v>0.4</v>
          </cell>
          <cell r="AG6">
            <v>0.30099999999999999</v>
          </cell>
          <cell r="AI6">
            <v>20</v>
          </cell>
          <cell r="AJ6">
            <v>0.496</v>
          </cell>
        </row>
        <row r="7">
          <cell r="V7">
            <v>5</v>
          </cell>
          <cell r="W7">
            <v>5.0999999999999996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273"/>
  <sheetViews>
    <sheetView zoomScale="90" zoomScaleNormal="90" workbookViewId="0">
      <selection activeCell="CS2" sqref="CS2"/>
    </sheetView>
  </sheetViews>
  <sheetFormatPr baseColWidth="10" defaultColWidth="8.83203125" defaultRowHeight="15" x14ac:dyDescent="0.2"/>
  <cols>
    <col min="19" max="19" width="12.33203125" customWidth="1"/>
    <col min="70" max="70" width="11.1640625" customWidth="1"/>
  </cols>
  <sheetData>
    <row r="1" spans="1:104" x14ac:dyDescent="0.2">
      <c r="L1" s="2" t="s">
        <v>106</v>
      </c>
      <c r="O1" s="3" t="s">
        <v>107</v>
      </c>
      <c r="R1" s="2" t="s">
        <v>108</v>
      </c>
      <c r="V1" s="4"/>
      <c r="Y1" t="s">
        <v>109</v>
      </c>
      <c r="AB1" t="s">
        <v>107</v>
      </c>
      <c r="AC1" s="5" t="s">
        <v>108</v>
      </c>
      <c r="AJ1" t="s">
        <v>110</v>
      </c>
      <c r="AL1" t="s">
        <v>107</v>
      </c>
      <c r="AM1" s="6" t="s">
        <v>111</v>
      </c>
      <c r="AN1" t="s">
        <v>112</v>
      </c>
      <c r="AO1" t="s">
        <v>107</v>
      </c>
      <c r="AP1" t="s">
        <v>111</v>
      </c>
      <c r="AU1" s="7"/>
      <c r="BB1" s="5"/>
      <c r="BJ1" s="4"/>
      <c r="BO1" s="8"/>
      <c r="BW1" s="6"/>
      <c r="CB1" s="9"/>
    </row>
    <row r="2" spans="1:104" x14ac:dyDescent="0.2">
      <c r="L2" s="2"/>
      <c r="O2" s="3">
        <v>0</v>
      </c>
      <c r="R2" s="2"/>
      <c r="V2" s="4"/>
      <c r="Y2" t="s">
        <v>113</v>
      </c>
      <c r="AB2">
        <v>0</v>
      </c>
      <c r="AC2" s="5">
        <v>0</v>
      </c>
      <c r="AJ2" t="s">
        <v>114</v>
      </c>
      <c r="AL2">
        <v>0</v>
      </c>
      <c r="AM2" s="6">
        <v>0</v>
      </c>
      <c r="AN2" s="10" t="s">
        <v>115</v>
      </c>
      <c r="AO2">
        <v>0</v>
      </c>
      <c r="AP2">
        <v>0</v>
      </c>
      <c r="AU2" s="7"/>
      <c r="BB2" s="5"/>
      <c r="BJ2" s="4"/>
      <c r="BO2" s="8"/>
      <c r="BW2" s="6"/>
      <c r="CB2" s="9"/>
    </row>
    <row r="3" spans="1:104" x14ac:dyDescent="0.2">
      <c r="L3" s="2"/>
      <c r="O3" s="3">
        <v>5</v>
      </c>
      <c r="R3" s="2"/>
      <c r="V3" s="4"/>
      <c r="AB3">
        <v>1</v>
      </c>
      <c r="AC3" s="5">
        <v>1</v>
      </c>
      <c r="AL3">
        <v>0.1</v>
      </c>
      <c r="AM3" s="6">
        <v>8.1000000000000003E-2</v>
      </c>
      <c r="AO3">
        <v>5</v>
      </c>
      <c r="AP3">
        <v>0.125</v>
      </c>
      <c r="AU3" s="7"/>
      <c r="BB3" s="5"/>
      <c r="BJ3" s="4"/>
      <c r="BO3" s="8"/>
      <c r="BW3" s="6"/>
      <c r="CB3" s="9"/>
    </row>
    <row r="4" spans="1:104" x14ac:dyDescent="0.2">
      <c r="A4" t="s">
        <v>104</v>
      </c>
      <c r="C4" t="s">
        <v>91</v>
      </c>
      <c r="E4" t="s">
        <v>92</v>
      </c>
      <c r="G4" t="s">
        <v>93</v>
      </c>
      <c r="L4" s="2"/>
      <c r="O4" s="3">
        <v>10</v>
      </c>
      <c r="R4" s="2"/>
      <c r="V4" s="4"/>
      <c r="AB4">
        <v>2</v>
      </c>
      <c r="AC4" s="5">
        <v>2</v>
      </c>
      <c r="AL4">
        <v>0.2</v>
      </c>
      <c r="AM4" s="6">
        <v>0.161</v>
      </c>
      <c r="AO4">
        <v>10</v>
      </c>
      <c r="AP4">
        <v>0.251</v>
      </c>
      <c r="AU4" s="7"/>
      <c r="BB4" s="5"/>
      <c r="BJ4" s="4"/>
      <c r="BO4" s="8"/>
      <c r="BW4" s="6"/>
      <c r="CB4" s="9"/>
    </row>
    <row r="5" spans="1:104" x14ac:dyDescent="0.2">
      <c r="A5" t="s">
        <v>0</v>
      </c>
      <c r="C5" t="s">
        <v>94</v>
      </c>
      <c r="E5">
        <v>22.273067999999999</v>
      </c>
      <c r="G5">
        <v>89.198753999999994</v>
      </c>
      <c r="J5" s="8" t="s">
        <v>116</v>
      </c>
      <c r="K5" s="8"/>
      <c r="L5" s="2"/>
      <c r="M5" s="8"/>
      <c r="N5" s="8"/>
      <c r="O5" s="3">
        <v>15</v>
      </c>
      <c r="R5" s="2"/>
      <c r="V5" s="4"/>
      <c r="AB5">
        <v>3</v>
      </c>
      <c r="AC5" s="5">
        <v>3.3</v>
      </c>
      <c r="AL5">
        <v>0.3</v>
      </c>
      <c r="AM5" s="6">
        <v>0.223</v>
      </c>
      <c r="AO5">
        <v>15</v>
      </c>
      <c r="AP5">
        <v>0.32700000000000001</v>
      </c>
      <c r="AU5" s="7"/>
      <c r="BB5" s="5"/>
      <c r="BJ5" s="4"/>
      <c r="BO5" s="8"/>
      <c r="BW5" s="6"/>
      <c r="CB5" s="9"/>
      <c r="CS5" t="s">
        <v>176</v>
      </c>
    </row>
    <row r="6" spans="1:104" x14ac:dyDescent="0.2">
      <c r="A6" t="s">
        <v>1</v>
      </c>
      <c r="C6" t="s">
        <v>94</v>
      </c>
      <c r="E6">
        <v>22.270600000000002</v>
      </c>
      <c r="G6">
        <v>89.208534999999998</v>
      </c>
      <c r="J6" s="8" t="s">
        <v>117</v>
      </c>
      <c r="K6" s="8"/>
      <c r="L6" s="2"/>
      <c r="M6" s="8"/>
      <c r="N6" s="8"/>
      <c r="O6" s="3">
        <v>20</v>
      </c>
      <c r="R6" s="2"/>
      <c r="V6" s="4"/>
      <c r="AB6">
        <v>4</v>
      </c>
      <c r="AC6" s="5">
        <v>4.0999999999999996</v>
      </c>
      <c r="AL6">
        <v>0.4</v>
      </c>
      <c r="AM6" s="6">
        <v>0.30099999999999999</v>
      </c>
      <c r="AO6">
        <v>20</v>
      </c>
      <c r="AP6">
        <v>0.496</v>
      </c>
      <c r="AU6" s="7"/>
      <c r="BB6" s="5"/>
      <c r="BJ6" s="4"/>
      <c r="BO6" s="8"/>
      <c r="BW6" s="6"/>
      <c r="CB6" s="9"/>
      <c r="CJ6" t="s">
        <v>118</v>
      </c>
    </row>
    <row r="7" spans="1:104" x14ac:dyDescent="0.2">
      <c r="A7" t="s">
        <v>2</v>
      </c>
      <c r="C7" t="s">
        <v>94</v>
      </c>
      <c r="E7">
        <v>22.269317999999998</v>
      </c>
      <c r="G7">
        <v>89.212378000000001</v>
      </c>
      <c r="L7" s="2"/>
      <c r="O7" s="3">
        <v>25</v>
      </c>
      <c r="R7" s="2"/>
      <c r="V7" s="4" t="s">
        <v>119</v>
      </c>
      <c r="AB7">
        <v>5</v>
      </c>
      <c r="AC7" s="5">
        <v>5.0999999999999996</v>
      </c>
      <c r="AM7" s="6"/>
      <c r="AU7" s="7" t="s">
        <v>120</v>
      </c>
      <c r="BB7" s="5" t="s">
        <v>121</v>
      </c>
      <c r="BJ7" s="4" t="s">
        <v>122</v>
      </c>
      <c r="BO7" s="8" t="s">
        <v>123</v>
      </c>
      <c r="BW7" s="6"/>
      <c r="CB7" s="9"/>
    </row>
    <row r="8" spans="1:104" ht="48" x14ac:dyDescent="0.2">
      <c r="A8" t="s">
        <v>3</v>
      </c>
      <c r="C8" t="s">
        <v>94</v>
      </c>
      <c r="E8">
        <v>22.266971000000002</v>
      </c>
      <c r="G8">
        <v>89.218299000000002</v>
      </c>
      <c r="J8" s="1"/>
      <c r="K8" s="1" t="s">
        <v>124</v>
      </c>
      <c r="L8" s="11" t="s">
        <v>105</v>
      </c>
      <c r="M8" s="30" t="s">
        <v>177</v>
      </c>
      <c r="N8" s="12" t="s">
        <v>125</v>
      </c>
      <c r="O8" s="13" t="s">
        <v>126</v>
      </c>
      <c r="P8" s="31" t="s">
        <v>178</v>
      </c>
      <c r="Q8" s="12" t="s">
        <v>125</v>
      </c>
      <c r="R8" s="14" t="s">
        <v>127</v>
      </c>
      <c r="S8" s="32" t="s">
        <v>179</v>
      </c>
      <c r="T8" s="12" t="s">
        <v>125</v>
      </c>
      <c r="U8" s="15" t="s">
        <v>128</v>
      </c>
      <c r="V8" s="16" t="s">
        <v>129</v>
      </c>
      <c r="W8" s="15" t="s">
        <v>130</v>
      </c>
      <c r="X8" s="33" t="s">
        <v>180</v>
      </c>
      <c r="Y8" s="15" t="s">
        <v>132</v>
      </c>
      <c r="Z8" s="15" t="s">
        <v>133</v>
      </c>
      <c r="AA8" s="15" t="s">
        <v>134</v>
      </c>
      <c r="AB8" s="15" t="s">
        <v>135</v>
      </c>
      <c r="AC8" s="17" t="s">
        <v>136</v>
      </c>
      <c r="AD8" s="12" t="s">
        <v>137</v>
      </c>
      <c r="AE8" s="15" t="s">
        <v>138</v>
      </c>
      <c r="AF8" s="12" t="s">
        <v>139</v>
      </c>
      <c r="AG8" s="12" t="s">
        <v>140</v>
      </c>
      <c r="AH8" s="12" t="s">
        <v>141</v>
      </c>
      <c r="AI8" s="32" t="s">
        <v>181</v>
      </c>
      <c r="AJ8" s="12" t="s">
        <v>142</v>
      </c>
      <c r="AL8" s="1" t="s">
        <v>143</v>
      </c>
      <c r="AM8" s="18" t="s">
        <v>144</v>
      </c>
      <c r="AN8" s="12" t="s">
        <v>137</v>
      </c>
      <c r="AO8" s="12" t="s">
        <v>131</v>
      </c>
      <c r="AP8" s="32" t="s">
        <v>182</v>
      </c>
      <c r="AQ8" s="12" t="s">
        <v>145</v>
      </c>
      <c r="AR8" s="12" t="s">
        <v>146</v>
      </c>
      <c r="AS8" s="12" t="s">
        <v>140</v>
      </c>
      <c r="AT8" s="12" t="s">
        <v>141</v>
      </c>
      <c r="AU8" s="19" t="s">
        <v>147</v>
      </c>
      <c r="AV8" s="12" t="s">
        <v>131</v>
      </c>
      <c r="AW8" s="12" t="s">
        <v>148</v>
      </c>
      <c r="AX8" s="12" t="s">
        <v>149</v>
      </c>
      <c r="AY8" s="12" t="s">
        <v>150</v>
      </c>
      <c r="AZ8" s="32" t="s">
        <v>183</v>
      </c>
      <c r="BA8" s="12" t="s">
        <v>151</v>
      </c>
      <c r="BB8" s="20" t="s">
        <v>152</v>
      </c>
      <c r="BC8" s="12" t="s">
        <v>131</v>
      </c>
      <c r="BD8" s="12" t="s">
        <v>153</v>
      </c>
      <c r="BE8" s="12" t="s">
        <v>149</v>
      </c>
      <c r="BF8" s="12" t="s">
        <v>150</v>
      </c>
      <c r="BG8" s="32" t="s">
        <v>184</v>
      </c>
      <c r="BH8" s="12" t="s">
        <v>151</v>
      </c>
      <c r="BI8" s="1" t="s">
        <v>143</v>
      </c>
      <c r="BJ8" s="16" t="s">
        <v>154</v>
      </c>
      <c r="BK8" s="15"/>
      <c r="BL8" s="15" t="s">
        <v>131</v>
      </c>
      <c r="BM8" s="32" t="s">
        <v>185</v>
      </c>
      <c r="BN8" s="12" t="s">
        <v>145</v>
      </c>
      <c r="BO8" s="21" t="s">
        <v>155</v>
      </c>
      <c r="BP8" s="15" t="s">
        <v>131</v>
      </c>
      <c r="BQ8" s="15" t="s">
        <v>130</v>
      </c>
      <c r="BR8" s="34" t="s">
        <v>186</v>
      </c>
      <c r="BS8" s="12" t="s">
        <v>156</v>
      </c>
      <c r="BT8" s="12" t="s">
        <v>132</v>
      </c>
      <c r="BU8" s="12" t="s">
        <v>133</v>
      </c>
      <c r="BW8" s="18" t="s">
        <v>157</v>
      </c>
      <c r="BX8" s="15"/>
      <c r="BY8" s="15" t="s">
        <v>131</v>
      </c>
      <c r="BZ8" s="32" t="s">
        <v>187</v>
      </c>
      <c r="CA8" s="12" t="s">
        <v>145</v>
      </c>
      <c r="CB8" s="22" t="s">
        <v>143</v>
      </c>
      <c r="CC8" s="12" t="s">
        <v>158</v>
      </c>
      <c r="CD8" s="12" t="s">
        <v>159</v>
      </c>
      <c r="CE8" s="15" t="s">
        <v>160</v>
      </c>
      <c r="CF8" s="12" t="s">
        <v>161</v>
      </c>
      <c r="CG8" s="12" t="s">
        <v>162</v>
      </c>
      <c r="CH8" s="15" t="s">
        <v>163</v>
      </c>
      <c r="CI8" s="12" t="s">
        <v>164</v>
      </c>
      <c r="CJ8" s="32" t="s">
        <v>158</v>
      </c>
      <c r="CK8" s="32" t="s">
        <v>159</v>
      </c>
      <c r="CL8" s="33" t="s">
        <v>160</v>
      </c>
      <c r="CM8" s="32" t="s">
        <v>161</v>
      </c>
      <c r="CN8" s="32" t="s">
        <v>162</v>
      </c>
      <c r="CO8" s="33" t="s">
        <v>163</v>
      </c>
      <c r="CP8" s="32" t="s">
        <v>164</v>
      </c>
      <c r="CR8" s="12" t="s">
        <v>86</v>
      </c>
      <c r="CS8" s="28" t="s">
        <v>168</v>
      </c>
      <c r="CT8" s="28" t="s">
        <v>169</v>
      </c>
      <c r="CU8" s="28" t="s">
        <v>170</v>
      </c>
      <c r="CV8" s="28" t="s">
        <v>171</v>
      </c>
      <c r="CW8" s="29" t="s">
        <v>172</v>
      </c>
      <c r="CX8" s="29" t="s">
        <v>173</v>
      </c>
      <c r="CY8" s="29" t="s">
        <v>174</v>
      </c>
      <c r="CZ8" s="29" t="s">
        <v>175</v>
      </c>
    </row>
    <row r="9" spans="1:104" x14ac:dyDescent="0.2">
      <c r="A9" t="s">
        <v>4</v>
      </c>
      <c r="C9" t="s">
        <v>94</v>
      </c>
      <c r="E9">
        <v>22.262798</v>
      </c>
      <c r="G9">
        <v>89.222241999999994</v>
      </c>
      <c r="J9" t="s">
        <v>87</v>
      </c>
      <c r="K9" t="s">
        <v>0</v>
      </c>
      <c r="L9" s="2">
        <v>7.13</v>
      </c>
      <c r="M9" s="23">
        <f>AVERAGE(L9:L11)</f>
        <v>7.1333333333333329</v>
      </c>
      <c r="N9" s="23">
        <f>STDEV(L9:L11)</f>
        <v>1.5275252316519626E-2</v>
      </c>
      <c r="O9" s="3">
        <v>26.18</v>
      </c>
      <c r="P9" s="23">
        <f>AVERAGE(O9:O11)</f>
        <v>25.86</v>
      </c>
      <c r="Q9" s="23">
        <f>STDEV(O9:O11)</f>
        <v>0.40841155713324345</v>
      </c>
      <c r="R9" s="2">
        <f>O9*800</f>
        <v>20944</v>
      </c>
      <c r="S9" s="23">
        <f>AVERAGE(R9:R11)</f>
        <v>20688</v>
      </c>
      <c r="T9" s="23">
        <f>STDEV(R9:R11)</f>
        <v>326.72924570659421</v>
      </c>
      <c r="V9" s="4">
        <v>0.9</v>
      </c>
      <c r="W9" s="23">
        <f>V9*0.05*1000/10</f>
        <v>4.5000000000000009</v>
      </c>
      <c r="X9" s="23">
        <f>W9*61</f>
        <v>274.50000000000006</v>
      </c>
      <c r="Y9" s="23">
        <f>AVERAGE(W9:W11)</f>
        <v>4.333333333333333</v>
      </c>
      <c r="Z9" s="23">
        <f>STDEV(W9:W11)</f>
        <v>0.7637626158259726</v>
      </c>
      <c r="AA9" s="23">
        <f>AVERAGE(X9:X11)</f>
        <v>264.33333333333331</v>
      </c>
      <c r="AB9" s="23">
        <f>STDEV(X9:X11)</f>
        <v>46.589519565384322</v>
      </c>
      <c r="AC9" s="5">
        <v>25.1</v>
      </c>
      <c r="AD9">
        <v>24.021862115255541</v>
      </c>
      <c r="AE9">
        <v>14021.621152555001</v>
      </c>
      <c r="AF9">
        <f>AE9/23</f>
        <v>609.63570228499998</v>
      </c>
      <c r="AG9">
        <f>AVERAGE(AF9:AF11)</f>
        <v>604.03288905934789</v>
      </c>
      <c r="AH9">
        <f>STDEV(AF9:AF11)</f>
        <v>4.8534626629738131</v>
      </c>
      <c r="AI9">
        <f>AVERAGE(AE9:AE11)</f>
        <v>13892.756448365</v>
      </c>
      <c r="AJ9">
        <f>STDEV(AE9:AE11)</f>
        <v>111.62964124839903</v>
      </c>
      <c r="AL9" t="s">
        <v>0</v>
      </c>
      <c r="AM9" s="6">
        <v>17.7</v>
      </c>
      <c r="AN9" s="23">
        <f>(AM9-0.0048)/1.0314</f>
        <v>17.156486329261195</v>
      </c>
      <c r="AO9" s="23">
        <f>AN9*10</f>
        <v>171.56486329261196</v>
      </c>
      <c r="AP9" s="23">
        <f>AVERAGE(AO9:AO11)</f>
        <v>173.82716049382717</v>
      </c>
      <c r="AQ9" s="23">
        <f>STDEV(AO9:AO11)</f>
        <v>4.7827058971458545</v>
      </c>
      <c r="AR9" s="23">
        <f t="shared" ref="AR9:AR72" si="0">AO9/39</f>
        <v>4.3990990587849224</v>
      </c>
      <c r="AS9" s="23">
        <f>AVERAGE(AR9:AR11)</f>
        <v>4.4571066793289011</v>
      </c>
      <c r="AT9" s="23">
        <f>STDEV(AR9:AR11)</f>
        <v>0.12263348454220148</v>
      </c>
      <c r="AU9" s="7">
        <v>14.7</v>
      </c>
      <c r="AV9">
        <f>(24.305*0.002*AU9*10000)/5</f>
        <v>1429.1339999999998</v>
      </c>
      <c r="AW9">
        <f>AV9/12.15</f>
        <v>117.62419753086418</v>
      </c>
      <c r="AX9">
        <f>AVERAGE(AW9:AW11)</f>
        <v>114.15681755829904</v>
      </c>
      <c r="AY9">
        <f>STDEV(AW9:AW11)</f>
        <v>3.2338267670313336</v>
      </c>
      <c r="AZ9">
        <f>AVERAGE(AV9:AV11)</f>
        <v>1387.0053333333333</v>
      </c>
      <c r="BA9">
        <f>STDEV(AV9:AV11)</f>
        <v>39.290995219430705</v>
      </c>
      <c r="BB9" s="5">
        <v>0.3</v>
      </c>
      <c r="BC9">
        <f>(40.08*0.002*BB9*1000*10)</f>
        <v>240.47999999999996</v>
      </c>
      <c r="BD9">
        <f>BC9/20</f>
        <v>12.023999999999997</v>
      </c>
      <c r="BE9">
        <f>AVERAGE(BD9:BD11)</f>
        <v>9.3519999999999985</v>
      </c>
      <c r="BF9">
        <f>STDEV(BD9:BD11)</f>
        <v>2.3140198789120161</v>
      </c>
      <c r="BG9">
        <f>AVERAGE(BC9:BC11)</f>
        <v>187.03999999999996</v>
      </c>
      <c r="BH9">
        <f>STDEV(BC9:BC11)</f>
        <v>46.280397578240503</v>
      </c>
      <c r="BI9" t="s">
        <v>0</v>
      </c>
      <c r="BJ9" s="4">
        <v>6.8000000000000005E-2</v>
      </c>
      <c r="BK9" s="24">
        <f>(BJ9-0.0044)/0.744</f>
        <v>8.5483870967741946E-2</v>
      </c>
      <c r="BL9" s="24">
        <f>BK9*1.42857</f>
        <v>0.1221196935483871</v>
      </c>
      <c r="BM9" s="24">
        <f>AVERAGE(BL9:BL11)</f>
        <v>0.12403981451612904</v>
      </c>
      <c r="BN9" s="24">
        <f>STDEV(BL9:BL11)</f>
        <v>1.9201209677419326E-3</v>
      </c>
      <c r="BO9" s="8">
        <v>1.6</v>
      </c>
      <c r="BP9" s="25">
        <f>BO9*35.5*0.02*20000</f>
        <v>22720.000000000004</v>
      </c>
      <c r="BQ9" s="25">
        <f t="shared" ref="BQ9:BQ72" si="1">BP9/35.5</f>
        <v>640.00000000000011</v>
      </c>
      <c r="BR9" s="23">
        <f>AVERAGE(BP9:BP11)</f>
        <v>22246.666666666668</v>
      </c>
      <c r="BS9" s="23">
        <f>STDEV(BP9:BP11)</f>
        <v>819.83738224927072</v>
      </c>
      <c r="BT9" s="23">
        <f>AVERAGE(BQ9:BQ11)</f>
        <v>626.66666666666663</v>
      </c>
      <c r="BU9" s="23">
        <f>STDEV(BQ9:BQ11)</f>
        <v>23.094010767585097</v>
      </c>
      <c r="BW9" s="6">
        <v>0.25</v>
      </c>
      <c r="BX9" s="23">
        <f>(BW9-0.001)/0.0239</f>
        <v>10.418410041841003</v>
      </c>
      <c r="BY9" s="23">
        <f>BX9*50</f>
        <v>520.92050209205013</v>
      </c>
      <c r="BZ9" s="23">
        <f>AVERAGE(BY9:BY11)</f>
        <v>520.92050209205024</v>
      </c>
      <c r="CA9" s="23">
        <f>STDEV(BY9:BY11)</f>
        <v>20.920502092050185</v>
      </c>
      <c r="CB9" s="9" t="s">
        <v>0</v>
      </c>
      <c r="CC9">
        <f>(AF9/(SQRT(0.5*(BD9+AW9))))</f>
        <v>75.718525646109413</v>
      </c>
      <c r="CD9">
        <f>(AF9/(AR9+AW9+BD9+AF9))*100</f>
        <v>81.975210298945754</v>
      </c>
      <c r="CE9">
        <f>(AW9/(BD9+AW9))*100</f>
        <v>90.725671294321273</v>
      </c>
      <c r="CF9">
        <f>AF9/(AW9+BD9)</f>
        <v>4.7022304505226122</v>
      </c>
      <c r="CG9">
        <f>W9-(AW9+BD9)</f>
        <v>-125.14819753086417</v>
      </c>
      <c r="CH9">
        <f>2.5*BD9+4.1*AW9</f>
        <v>512.31920987654303</v>
      </c>
      <c r="CI9">
        <f>(AF9/(AF9+AR9+AW9+BD9))*100</f>
        <v>81.975210298945754</v>
      </c>
      <c r="CJ9" s="23">
        <f>AVERAGE(CC9:CC11)</f>
        <v>76.892827104172497</v>
      </c>
      <c r="CK9" s="23">
        <f t="shared" ref="CK9:CP24" si="2">AVERAGE(CD9:CD11)</f>
        <v>82.522825004454731</v>
      </c>
      <c r="CL9" s="23">
        <f t="shared" si="2"/>
        <v>92.471020153928634</v>
      </c>
      <c r="CM9" s="23">
        <f t="shared" si="2"/>
        <v>4.8957432991763108</v>
      </c>
      <c r="CN9" s="23">
        <f t="shared" si="2"/>
        <v>-119.1754842249657</v>
      </c>
      <c r="CO9" s="23">
        <f t="shared" si="2"/>
        <v>491.42295198902593</v>
      </c>
      <c r="CP9" s="23">
        <f t="shared" si="2"/>
        <v>82.522825004454731</v>
      </c>
      <c r="CR9" t="s">
        <v>166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</row>
    <row r="10" spans="1:104" x14ac:dyDescent="0.2">
      <c r="A10" t="s">
        <v>5</v>
      </c>
      <c r="C10" t="s">
        <v>94</v>
      </c>
      <c r="E10">
        <v>22.261616</v>
      </c>
      <c r="G10">
        <v>89.223958999999994</v>
      </c>
      <c r="L10" s="2">
        <v>7.12</v>
      </c>
      <c r="M10" s="23"/>
      <c r="N10" s="23"/>
      <c r="O10" s="3">
        <v>26</v>
      </c>
      <c r="P10" s="23"/>
      <c r="Q10" s="23"/>
      <c r="R10" s="2">
        <f>O10*800</f>
        <v>20800</v>
      </c>
      <c r="S10" s="23"/>
      <c r="T10" s="23"/>
      <c r="V10" s="4">
        <v>1</v>
      </c>
      <c r="W10" s="23">
        <f t="shared" ref="W10:W73" si="3">V10*0.05*1000/10</f>
        <v>5</v>
      </c>
      <c r="X10" s="23">
        <f t="shared" ref="X10:X73" si="4">W10*61</f>
        <v>305</v>
      </c>
      <c r="Y10" s="23"/>
      <c r="Z10" s="23"/>
      <c r="AA10" s="23"/>
      <c r="AB10" s="23"/>
      <c r="AC10" s="5">
        <v>25</v>
      </c>
      <c r="AD10">
        <v>23.925975644836516</v>
      </c>
      <c r="AE10">
        <v>13825.756448365</v>
      </c>
      <c r="AF10">
        <f t="shared" ref="AF10:AF73" si="5">AE10/23</f>
        <v>601.11984558108702</v>
      </c>
      <c r="AM10" s="6">
        <v>18.5</v>
      </c>
      <c r="AN10" s="23">
        <f t="shared" ref="AN10:AN73" si="6">(AM10-0.0048)/1.0314</f>
        <v>17.932131083963544</v>
      </c>
      <c r="AO10" s="23">
        <f t="shared" ref="AO10:AO73" si="7">AN10*10</f>
        <v>179.32131083963543</v>
      </c>
      <c r="AP10" s="23"/>
      <c r="AQ10" s="23"/>
      <c r="AR10" s="23">
        <f t="shared" si="0"/>
        <v>4.5979823292214217</v>
      </c>
      <c r="AS10" s="23"/>
      <c r="AT10" s="23"/>
      <c r="AU10" s="7">
        <v>14.2</v>
      </c>
      <c r="AV10">
        <f t="shared" ref="AV10:AV73" si="8">(24.305*0.002*AU10*10000)/5</f>
        <v>1380.5239999999999</v>
      </c>
      <c r="AW10">
        <f t="shared" ref="AW10:AW73" si="9">AV10/12.15</f>
        <v>113.6233744855967</v>
      </c>
      <c r="BB10" s="5">
        <v>0.2</v>
      </c>
      <c r="BC10">
        <f t="shared" ref="BC10:BC22" si="10">(40.08*0.002*BB10*1000*10)</f>
        <v>160.32</v>
      </c>
      <c r="BD10">
        <f t="shared" ref="BD10:BD73" si="11">BC10/20</f>
        <v>8.016</v>
      </c>
      <c r="BJ10" s="4">
        <v>7.0000000000000007E-2</v>
      </c>
      <c r="BK10" s="24">
        <f t="shared" ref="BK10:BK73" si="12">(BJ10-0.0044)/0.744</f>
        <v>8.8172043010752696E-2</v>
      </c>
      <c r="BL10" s="24">
        <f t="shared" ref="BL10:BL73" si="13">BK10*1.42857</f>
        <v>0.12595993548387097</v>
      </c>
      <c r="BM10" s="24"/>
      <c r="BN10" s="24"/>
      <c r="BO10" s="8">
        <v>1.5</v>
      </c>
      <c r="BP10" s="25">
        <f t="shared" ref="BP10:BP73" si="14">BO10*35.5*0.02*20000</f>
        <v>21300</v>
      </c>
      <c r="BQ10" s="25">
        <f t="shared" si="1"/>
        <v>600</v>
      </c>
      <c r="BR10" s="23"/>
      <c r="BS10" s="23"/>
      <c r="BT10" s="23"/>
      <c r="BU10" s="23"/>
      <c r="BW10" s="6">
        <v>0.24</v>
      </c>
      <c r="BX10" s="23">
        <f t="shared" ref="BX10:BX73" si="15">(BW10-0.001)/0.0239</f>
        <v>10</v>
      </c>
      <c r="BY10" s="23">
        <f t="shared" ref="BY10:BY73" si="16">BX10*50</f>
        <v>500</v>
      </c>
      <c r="BZ10" s="23"/>
      <c r="CA10" s="23"/>
      <c r="CB10" s="9"/>
      <c r="CC10">
        <f t="shared" ref="CC10:CC73" si="17">(AF10/(SQRT(0.5*(BD10+AW10))))</f>
        <v>77.079515279843989</v>
      </c>
      <c r="CD10">
        <f t="shared" ref="CD10:CD73" si="18">(AF10/(AR10+AW10+BD10+AF10))*100</f>
        <v>82.644379350476783</v>
      </c>
      <c r="CE10">
        <f t="shared" ref="CE10:CE73" si="19">(AW10/(BD10+AW10))*100</f>
        <v>93.410028591564995</v>
      </c>
      <c r="CF10">
        <f t="shared" ref="CF10:CF73" si="20">AF10/(AW10+BD10)</f>
        <v>4.9418196050676464</v>
      </c>
      <c r="CG10">
        <f t="shared" ref="CG10:CG73" si="21">W10-(AW10+BD10)</f>
        <v>-116.6393744855967</v>
      </c>
      <c r="CH10">
        <f t="shared" ref="CH10:CH73" si="22">2.5*BD10+4.1*AW10</f>
        <v>485.89583539094644</v>
      </c>
      <c r="CI10">
        <f t="shared" ref="CI10:CI73" si="23">(AF10/(AF10+AR10+AW10+BD10))*100</f>
        <v>82.644379350476783</v>
      </c>
      <c r="CJ10" s="23"/>
      <c r="CK10" s="23"/>
      <c r="CL10" s="23"/>
      <c r="CM10" s="23"/>
      <c r="CN10" s="23"/>
      <c r="CO10" s="23"/>
      <c r="CP10" s="23"/>
      <c r="CR10" t="s">
        <v>0</v>
      </c>
      <c r="CS10">
        <v>0.63859999999999995</v>
      </c>
      <c r="CT10">
        <v>8.3999999999999995E-3</v>
      </c>
      <c r="CU10">
        <v>2.1100000000000001E-2</v>
      </c>
      <c r="CV10">
        <v>9.0999999999999998E-2</v>
      </c>
      <c r="CW10">
        <v>2.18E-2</v>
      </c>
      <c r="CX10">
        <v>9.4999999999999998E-3</v>
      </c>
      <c r="CY10">
        <v>8.8000000000000005E-3</v>
      </c>
      <c r="CZ10">
        <v>2E-3</v>
      </c>
    </row>
    <row r="11" spans="1:104" x14ac:dyDescent="0.2">
      <c r="A11" t="s">
        <v>6</v>
      </c>
      <c r="C11" t="s">
        <v>94</v>
      </c>
      <c r="E11">
        <v>22.259641999999999</v>
      </c>
      <c r="G11">
        <v>89.226709</v>
      </c>
      <c r="L11" s="2">
        <v>7.15</v>
      </c>
      <c r="M11" s="23"/>
      <c r="N11" s="23"/>
      <c r="O11" s="3">
        <v>25.4</v>
      </c>
      <c r="P11" s="23"/>
      <c r="Q11" s="23"/>
      <c r="R11" s="2">
        <f>O11*800</f>
        <v>20320</v>
      </c>
      <c r="S11" s="23"/>
      <c r="T11" s="23"/>
      <c r="V11" s="4">
        <v>0.7</v>
      </c>
      <c r="W11" s="23">
        <f t="shared" si="3"/>
        <v>3.4999999999999991</v>
      </c>
      <c r="X11" s="23">
        <f t="shared" si="4"/>
        <v>213.49999999999994</v>
      </c>
      <c r="Y11" s="23"/>
      <c r="Z11" s="23"/>
      <c r="AA11" s="23"/>
      <c r="AB11" s="23"/>
      <c r="AC11" s="5">
        <v>24.9</v>
      </c>
      <c r="AD11">
        <v>23.830089174417491</v>
      </c>
      <c r="AE11">
        <v>13830.891744175</v>
      </c>
      <c r="AF11">
        <f t="shared" si="5"/>
        <v>601.34311931195657</v>
      </c>
      <c r="AM11" s="6">
        <v>17.600000000000001</v>
      </c>
      <c r="AN11" s="23">
        <f t="shared" si="6"/>
        <v>17.059530734923406</v>
      </c>
      <c r="AO11" s="23">
        <f t="shared" si="7"/>
        <v>170.59530734923408</v>
      </c>
      <c r="AP11" s="23"/>
      <c r="AQ11" s="23"/>
      <c r="AR11" s="23">
        <f t="shared" si="0"/>
        <v>4.3742386499803612</v>
      </c>
      <c r="AS11" s="23"/>
      <c r="AT11" s="23"/>
      <c r="AU11" s="7">
        <v>13.9</v>
      </c>
      <c r="AV11">
        <f t="shared" si="8"/>
        <v>1351.3579999999999</v>
      </c>
      <c r="AW11">
        <f t="shared" si="9"/>
        <v>111.22288065843621</v>
      </c>
      <c r="BB11" s="5">
        <v>0.2</v>
      </c>
      <c r="BC11">
        <f t="shared" si="10"/>
        <v>160.32</v>
      </c>
      <c r="BD11">
        <f t="shared" si="11"/>
        <v>8.016</v>
      </c>
      <c r="BJ11" s="4">
        <v>6.9000000000000006E-2</v>
      </c>
      <c r="BK11" s="24">
        <f t="shared" si="12"/>
        <v>8.6827956989247321E-2</v>
      </c>
      <c r="BL11" s="24">
        <f t="shared" si="13"/>
        <v>0.12403981451612904</v>
      </c>
      <c r="BM11" s="24"/>
      <c r="BN11" s="24"/>
      <c r="BO11" s="8">
        <v>1.6</v>
      </c>
      <c r="BP11" s="25">
        <f t="shared" si="14"/>
        <v>22720.000000000004</v>
      </c>
      <c r="BQ11" s="25">
        <f t="shared" si="1"/>
        <v>640.00000000000011</v>
      </c>
      <c r="BR11" s="23"/>
      <c r="BS11" s="23"/>
      <c r="BT11" s="23"/>
      <c r="BU11" s="23"/>
      <c r="BW11" s="6">
        <v>0.26</v>
      </c>
      <c r="BX11" s="23">
        <f t="shared" si="15"/>
        <v>10.836820083682008</v>
      </c>
      <c r="BY11" s="23">
        <f t="shared" si="16"/>
        <v>541.84100418410037</v>
      </c>
      <c r="BZ11" s="23"/>
      <c r="CA11" s="23"/>
      <c r="CB11" s="9"/>
      <c r="CC11">
        <f t="shared" si="17"/>
        <v>77.880440386564089</v>
      </c>
      <c r="CD11">
        <f t="shared" si="18"/>
        <v>82.948885363941656</v>
      </c>
      <c r="CE11">
        <f t="shared" si="19"/>
        <v>93.27736057589965</v>
      </c>
      <c r="CF11">
        <f t="shared" si="20"/>
        <v>5.043179841938672</v>
      </c>
      <c r="CG11">
        <f t="shared" si="21"/>
        <v>-115.73888065843622</v>
      </c>
      <c r="CH11">
        <f t="shared" si="22"/>
        <v>476.05381069958844</v>
      </c>
      <c r="CI11">
        <f t="shared" si="23"/>
        <v>82.948885363941656</v>
      </c>
      <c r="CJ11" s="23"/>
      <c r="CK11" s="23"/>
      <c r="CL11" s="23"/>
      <c r="CM11" s="23"/>
      <c r="CN11" s="23"/>
      <c r="CO11" s="23"/>
      <c r="CP11" s="23"/>
      <c r="CR11" t="s">
        <v>1</v>
      </c>
      <c r="CS11">
        <v>0.10009999999999999</v>
      </c>
      <c r="CT11">
        <v>4.1000000000000003E-3</v>
      </c>
      <c r="CU11">
        <v>1.06E-2</v>
      </c>
      <c r="CV11" t="s">
        <v>167</v>
      </c>
      <c r="CW11">
        <v>1.8700000000000001E-2</v>
      </c>
      <c r="CX11">
        <v>6.3E-3</v>
      </c>
      <c r="CY11" t="s">
        <v>167</v>
      </c>
      <c r="CZ11">
        <v>5.4000000000000003E-3</v>
      </c>
    </row>
    <row r="12" spans="1:104" x14ac:dyDescent="0.2">
      <c r="A12" t="s">
        <v>7</v>
      </c>
      <c r="C12" t="s">
        <v>94</v>
      </c>
      <c r="E12">
        <v>22.259653</v>
      </c>
      <c r="G12">
        <v>89.226740000000007</v>
      </c>
      <c r="K12" t="s">
        <v>1</v>
      </c>
      <c r="L12" s="2">
        <v>7.34</v>
      </c>
      <c r="M12" s="23">
        <f t="shared" ref="M12:M72" si="24">AVERAGE(L12:L14)</f>
        <v>7.3166666666666664</v>
      </c>
      <c r="N12" s="23">
        <f t="shared" ref="N12:N72" si="25">STDEV(L12:L14)</f>
        <v>2.0816659994661379E-2</v>
      </c>
      <c r="O12" s="3">
        <v>0.25800000000000001</v>
      </c>
      <c r="P12" s="23">
        <f t="shared" ref="P12:P72" si="26">AVERAGE(O12:O14)</f>
        <v>0.26166666666666666</v>
      </c>
      <c r="Q12" s="23">
        <f t="shared" ref="Q12:Q72" si="27">STDEV(O12:O14)</f>
        <v>5.5075705472861069E-3</v>
      </c>
      <c r="R12" s="2">
        <f t="shared" ref="R12:R17" si="28">O12*640</f>
        <v>165.12</v>
      </c>
      <c r="S12" s="23">
        <f t="shared" ref="S12:S72" si="29">AVERAGE(R12:R14)</f>
        <v>167.46666666666667</v>
      </c>
      <c r="T12" s="23">
        <f t="shared" ref="T12:T72" si="30">STDEV(R12:R14)</f>
        <v>3.5248451502631117</v>
      </c>
      <c r="U12">
        <v>257.89999999999998</v>
      </c>
      <c r="V12" s="4">
        <v>1</v>
      </c>
      <c r="W12" s="23">
        <f t="shared" si="3"/>
        <v>5</v>
      </c>
      <c r="X12" s="23">
        <f t="shared" si="4"/>
        <v>305</v>
      </c>
      <c r="Y12" s="23">
        <f t="shared" ref="Y12:Y72" si="31">AVERAGE(W12:W14)</f>
        <v>4.833333333333333</v>
      </c>
      <c r="Z12" s="23">
        <f t="shared" ref="Z12:Z72" si="32">STDEV(W12:W14)</f>
        <v>0.28867513459481237</v>
      </c>
      <c r="AA12" s="23">
        <f t="shared" ref="AA12:AA72" si="33">AVERAGE(X12:X14)</f>
        <v>294.83333333333331</v>
      </c>
      <c r="AB12" s="23">
        <f t="shared" ref="AB12:AB72" si="34">STDEV(X12:X14)</f>
        <v>17.609183210283554</v>
      </c>
      <c r="AC12" s="5">
        <v>7</v>
      </c>
      <c r="AD12">
        <v>6.7618729734884608</v>
      </c>
      <c r="AE12">
        <v>676.18729734884607</v>
      </c>
      <c r="AF12">
        <f t="shared" si="5"/>
        <v>29.399447710819395</v>
      </c>
      <c r="AG12">
        <f t="shared" ref="AG12:AG72" si="35">AVERAGE(AF12:AF14)</f>
        <v>28.984816193848527</v>
      </c>
      <c r="AH12">
        <f t="shared" ref="AH12:AH30" si="36">STDEV(AF12:AF14)</f>
        <v>0.41463151697086964</v>
      </c>
      <c r="AI12">
        <f t="shared" ref="AI12:AI30" si="37">AVERAGE(AE12:AE14)</f>
        <v>666.65077245851614</v>
      </c>
      <c r="AJ12">
        <f t="shared" ref="AJ12:AJ30" si="38">STDEV(AE12:AE14)</f>
        <v>9.5365248903299857</v>
      </c>
      <c r="AL12" t="s">
        <v>1</v>
      </c>
      <c r="AM12" s="6">
        <v>8</v>
      </c>
      <c r="AN12" s="23">
        <f t="shared" si="6"/>
        <v>7.7517936784952477</v>
      </c>
      <c r="AO12" s="23">
        <f t="shared" si="7"/>
        <v>77.517936784952482</v>
      </c>
      <c r="AP12" s="23">
        <f t="shared" ref="AP12:AP72" si="39">AVERAGE(AO12:AO14)</f>
        <v>84.951199017516657</v>
      </c>
      <c r="AQ12" s="23">
        <f t="shared" ref="AQ12:AQ72" si="40">STDEV(AO12:AO14)</f>
        <v>10.457429828300141</v>
      </c>
      <c r="AR12" s="23">
        <f t="shared" si="0"/>
        <v>1.9876394047423713</v>
      </c>
      <c r="AS12" s="23">
        <f t="shared" ref="AS12:AS72" si="41">AVERAGE(AR12:AR14)</f>
        <v>2.1782358722440165</v>
      </c>
      <c r="AT12" s="23">
        <f>STDEV(AR12:AR14)</f>
        <v>0.26813922636667725</v>
      </c>
      <c r="AU12" s="7">
        <v>3</v>
      </c>
      <c r="AV12">
        <f t="shared" si="8"/>
        <v>291.66000000000003</v>
      </c>
      <c r="AW12">
        <f t="shared" si="9"/>
        <v>24.004938271604939</v>
      </c>
      <c r="AX12">
        <f t="shared" ref="AX12:AX72" si="42">AVERAGE(AW12:AW14)</f>
        <v>20.804279835390947</v>
      </c>
      <c r="AY12">
        <f t="shared" ref="AY12:AY72" si="43">STDEV(AW12:AW14)</f>
        <v>2.8850345267539721</v>
      </c>
      <c r="AZ12">
        <f t="shared" ref="AZ12:AZ75" si="44">AVERAGE(AV12:AV14)</f>
        <v>252.77200000000002</v>
      </c>
      <c r="BA12">
        <f t="shared" ref="BA12:BA75" si="45">STDEV(AV12:AV14)</f>
        <v>35.053169500060747</v>
      </c>
      <c r="BB12" s="5">
        <v>1</v>
      </c>
      <c r="BC12">
        <f t="shared" si="10"/>
        <v>801.59999999999991</v>
      </c>
      <c r="BD12">
        <f t="shared" si="11"/>
        <v>40.08</v>
      </c>
      <c r="BE12">
        <f t="shared" ref="BE12:BE72" si="46">AVERAGE(BD12:BD14)</f>
        <v>41.415999999999997</v>
      </c>
      <c r="BF12">
        <f t="shared" ref="BF12" si="47">STDEV(BD12:BD14)</f>
        <v>6.1223211284610173</v>
      </c>
      <c r="BG12">
        <f t="shared" ref="BG12" si="48">AVERAGE(BC12:BC14)</f>
        <v>828.32</v>
      </c>
      <c r="BH12">
        <f t="shared" ref="BH12" si="49">STDEV(BC12:BC14)</f>
        <v>122.4464225692189</v>
      </c>
      <c r="BI12" t="s">
        <v>1</v>
      </c>
      <c r="BJ12" s="4">
        <v>2.1000000000000001E-2</v>
      </c>
      <c r="BK12" s="24">
        <f t="shared" si="12"/>
        <v>2.2311827956989248E-2</v>
      </c>
      <c r="BL12" s="24">
        <f t="shared" si="13"/>
        <v>3.1874008064516124E-2</v>
      </c>
      <c r="BM12" s="24">
        <f t="shared" ref="BM12:BM72" si="50">AVERAGE(BL12:BL14)</f>
        <v>2.4193524193548383E-2</v>
      </c>
      <c r="BN12" s="24">
        <f>STDEV(BL12:BL14)</f>
        <v>1.1679639876220602E-2</v>
      </c>
      <c r="BO12" s="8">
        <v>1.7</v>
      </c>
      <c r="BP12" s="25">
        <f t="shared" si="14"/>
        <v>24140</v>
      </c>
      <c r="BQ12" s="25">
        <f t="shared" si="1"/>
        <v>680</v>
      </c>
      <c r="BR12" s="23">
        <f t="shared" ref="BR12:BR72" si="51">AVERAGE(BP12:BP14)</f>
        <v>22720</v>
      </c>
      <c r="BS12" s="23">
        <f t="shared" ref="BS12:BS72" si="52">STDEV(BP12:BP14)</f>
        <v>1420</v>
      </c>
      <c r="BT12" s="23">
        <f t="shared" ref="BT12:BT72" si="53">AVERAGE(BQ12:BQ14)</f>
        <v>640</v>
      </c>
      <c r="BU12" s="23">
        <f t="shared" ref="BU12:BU72" si="54">STDEV(BQ12:BQ14)</f>
        <v>40</v>
      </c>
      <c r="BW12" s="6">
        <v>0.02</v>
      </c>
      <c r="BX12" s="23">
        <f t="shared" si="15"/>
        <v>0.79497907949790791</v>
      </c>
      <c r="BY12" s="23">
        <f t="shared" si="16"/>
        <v>39.748953974895393</v>
      </c>
      <c r="BZ12" s="23">
        <f t="shared" ref="BZ12:BZ72" si="55">AVERAGE(BY12:BY14)</f>
        <v>37.656903765690373</v>
      </c>
      <c r="CA12" s="23">
        <f t="shared" ref="CA12:CA24" si="56">STDEV(BY12:BY14)</f>
        <v>5.5350445838171405</v>
      </c>
      <c r="CB12" s="9" t="s">
        <v>1</v>
      </c>
      <c r="CC12">
        <f t="shared" si="17"/>
        <v>5.1936919212311645</v>
      </c>
      <c r="CD12">
        <f t="shared" si="18"/>
        <v>30.793782358335992</v>
      </c>
      <c r="CE12">
        <f t="shared" si="19"/>
        <v>37.458003267268744</v>
      </c>
      <c r="CF12">
        <f t="shared" si="20"/>
        <v>0.45875752561730782</v>
      </c>
      <c r="CG12">
        <f t="shared" si="21"/>
        <v>-59.08493827160494</v>
      </c>
      <c r="CH12">
        <f t="shared" si="22"/>
        <v>198.62024691358022</v>
      </c>
      <c r="CI12">
        <f t="shared" si="23"/>
        <v>30.793782358335992</v>
      </c>
      <c r="CJ12" s="23">
        <f>AVERAGE(CC12:CC14)</f>
        <v>5.2074316256185726</v>
      </c>
      <c r="CK12" s="23">
        <f t="shared" ref="CK12:CP27" si="57">AVERAGE(CD12:CD14)</f>
        <v>31.105226156595482</v>
      </c>
      <c r="CL12" s="23">
        <f t="shared" si="57"/>
        <v>33.602035291648413</v>
      </c>
      <c r="CM12" s="23">
        <f t="shared" si="57"/>
        <v>0.46842306686651636</v>
      </c>
      <c r="CN12" s="23">
        <f t="shared" si="57"/>
        <v>-57.386946502057611</v>
      </c>
      <c r="CO12" s="23">
        <f t="shared" si="57"/>
        <v>188.83754732510283</v>
      </c>
      <c r="CP12" s="23">
        <f t="shared" si="2"/>
        <v>31.105226156595482</v>
      </c>
      <c r="CR12" t="s">
        <v>2</v>
      </c>
      <c r="CS12">
        <v>0.46910000000000002</v>
      </c>
      <c r="CT12">
        <v>1.8E-3</v>
      </c>
      <c r="CU12">
        <v>2.7000000000000001E-3</v>
      </c>
      <c r="CV12" t="s">
        <v>167</v>
      </c>
      <c r="CW12">
        <v>2.23E-2</v>
      </c>
      <c r="CX12">
        <v>1.89E-2</v>
      </c>
      <c r="CY12" t="s">
        <v>167</v>
      </c>
      <c r="CZ12">
        <v>3.3999999999999998E-3</v>
      </c>
    </row>
    <row r="13" spans="1:104" x14ac:dyDescent="0.2">
      <c r="A13" t="s">
        <v>8</v>
      </c>
      <c r="C13" t="s">
        <v>95</v>
      </c>
      <c r="E13">
        <v>22.270921999999999</v>
      </c>
      <c r="G13">
        <v>89.197111000000007</v>
      </c>
      <c r="L13" s="2">
        <v>7.3</v>
      </c>
      <c r="M13" s="23"/>
      <c r="N13" s="23"/>
      <c r="O13" s="3">
        <v>0.26800000000000002</v>
      </c>
      <c r="P13" s="23"/>
      <c r="Q13" s="23"/>
      <c r="R13" s="2">
        <f t="shared" si="28"/>
        <v>171.52</v>
      </c>
      <c r="S13" s="23"/>
      <c r="T13" s="23"/>
      <c r="V13" s="4">
        <v>1</v>
      </c>
      <c r="W13" s="23">
        <f t="shared" si="3"/>
        <v>5</v>
      </c>
      <c r="X13" s="23">
        <f t="shared" si="4"/>
        <v>305</v>
      </c>
      <c r="Y13" s="23"/>
      <c r="Z13" s="23"/>
      <c r="AA13" s="23"/>
      <c r="AB13" s="23"/>
      <c r="AC13" s="5">
        <v>6.9</v>
      </c>
      <c r="AD13">
        <v>6.6665077245851609</v>
      </c>
      <c r="AE13">
        <v>666.65077245851614</v>
      </c>
      <c r="AF13">
        <f t="shared" si="5"/>
        <v>28.984816193848527</v>
      </c>
      <c r="AM13" s="6">
        <v>10</v>
      </c>
      <c r="AN13" s="23">
        <f t="shared" si="6"/>
        <v>9.6909055652511142</v>
      </c>
      <c r="AO13" s="23">
        <f t="shared" si="7"/>
        <v>96.909055652511142</v>
      </c>
      <c r="AP13" s="23"/>
      <c r="AQ13" s="23"/>
      <c r="AR13" s="23">
        <f t="shared" si="0"/>
        <v>2.4848475808336192</v>
      </c>
      <c r="AS13" s="23"/>
      <c r="AT13" s="23"/>
      <c r="AU13" s="7">
        <v>2.5</v>
      </c>
      <c r="AV13">
        <f t="shared" si="8"/>
        <v>243.05</v>
      </c>
      <c r="AW13">
        <f t="shared" si="9"/>
        <v>20.004115226337451</v>
      </c>
      <c r="BB13" s="5">
        <v>0.9</v>
      </c>
      <c r="BC13">
        <f t="shared" si="10"/>
        <v>721.44</v>
      </c>
      <c r="BD13">
        <f t="shared" si="11"/>
        <v>36.072000000000003</v>
      </c>
      <c r="BJ13" s="4">
        <v>0.02</v>
      </c>
      <c r="BK13" s="24">
        <f t="shared" si="12"/>
        <v>2.0967741935483869E-2</v>
      </c>
      <c r="BL13" s="24">
        <f t="shared" si="13"/>
        <v>2.9953887096774188E-2</v>
      </c>
      <c r="BM13" s="24"/>
      <c r="BN13" s="24"/>
      <c r="BO13" s="8">
        <v>1.6</v>
      </c>
      <c r="BP13" s="25">
        <f t="shared" si="14"/>
        <v>22720.000000000004</v>
      </c>
      <c r="BQ13" s="25">
        <f t="shared" si="1"/>
        <v>640.00000000000011</v>
      </c>
      <c r="BR13" s="23"/>
      <c r="BS13" s="23"/>
      <c r="BT13" s="23"/>
      <c r="BU13" s="23"/>
      <c r="BW13" s="6">
        <v>2.1000000000000001E-2</v>
      </c>
      <c r="BX13" s="23">
        <f t="shared" si="15"/>
        <v>0.83682008368200833</v>
      </c>
      <c r="BY13" s="23">
        <f t="shared" si="16"/>
        <v>41.841004184100413</v>
      </c>
      <c r="BZ13" s="23"/>
      <c r="CA13" s="23"/>
      <c r="CB13" s="9"/>
      <c r="CC13">
        <f t="shared" si="17"/>
        <v>5.4738965907972785</v>
      </c>
      <c r="CD13">
        <f t="shared" si="18"/>
        <v>33.108182398503708</v>
      </c>
      <c r="CE13">
        <f t="shared" si="19"/>
        <v>35.673147374057137</v>
      </c>
      <c r="CF13">
        <f t="shared" si="20"/>
        <v>0.51688345522614121</v>
      </c>
      <c r="CG13">
        <f t="shared" si="21"/>
        <v>-51.07611522633745</v>
      </c>
      <c r="CH13">
        <f t="shared" si="22"/>
        <v>172.19687242798355</v>
      </c>
      <c r="CI13">
        <f t="shared" si="23"/>
        <v>33.108182398503708</v>
      </c>
      <c r="CJ13" s="23"/>
      <c r="CK13" s="23"/>
      <c r="CL13" s="23"/>
      <c r="CM13" s="23"/>
      <c r="CN13" s="23"/>
      <c r="CO13" s="23"/>
      <c r="CP13" s="23"/>
      <c r="CR13" t="s">
        <v>3</v>
      </c>
      <c r="CS13" t="s">
        <v>167</v>
      </c>
      <c r="CT13">
        <v>5.4999999999999997E-3</v>
      </c>
      <c r="CU13">
        <v>5.3E-3</v>
      </c>
      <c r="CV13">
        <v>6.3100000000000003E-2</v>
      </c>
      <c r="CW13">
        <v>1.8700000000000001E-2</v>
      </c>
      <c r="CX13">
        <v>1.0500000000000001E-2</v>
      </c>
      <c r="CY13">
        <v>2.6499999999999999E-2</v>
      </c>
      <c r="CZ13">
        <v>0</v>
      </c>
    </row>
    <row r="14" spans="1:104" x14ac:dyDescent="0.2">
      <c r="A14" t="s">
        <v>9</v>
      </c>
      <c r="C14" t="s">
        <v>95</v>
      </c>
      <c r="E14">
        <v>22.264796</v>
      </c>
      <c r="G14">
        <v>89.192428000000007</v>
      </c>
      <c r="L14" s="2">
        <v>7.31</v>
      </c>
      <c r="M14" s="23"/>
      <c r="N14" s="23"/>
      <c r="O14" s="3">
        <v>0.25900000000000001</v>
      </c>
      <c r="P14" s="23"/>
      <c r="Q14" s="23"/>
      <c r="R14" s="2">
        <f t="shared" si="28"/>
        <v>165.76</v>
      </c>
      <c r="S14" s="23"/>
      <c r="T14" s="23"/>
      <c r="V14" s="4">
        <v>0.9</v>
      </c>
      <c r="W14" s="23">
        <f t="shared" si="3"/>
        <v>4.5000000000000009</v>
      </c>
      <c r="X14" s="23">
        <f t="shared" si="4"/>
        <v>274.50000000000006</v>
      </c>
      <c r="Y14" s="23"/>
      <c r="Z14" s="23"/>
      <c r="AA14" s="23"/>
      <c r="AB14" s="23"/>
      <c r="AC14" s="5">
        <v>6.8</v>
      </c>
      <c r="AD14">
        <v>6.5711424756818611</v>
      </c>
      <c r="AE14">
        <v>657.1142475681861</v>
      </c>
      <c r="AF14">
        <f t="shared" si="5"/>
        <v>28.570184676877656</v>
      </c>
      <c r="AM14" s="6">
        <v>8.3000000000000007</v>
      </c>
      <c r="AN14" s="23">
        <f t="shared" si="6"/>
        <v>8.0426604615086301</v>
      </c>
      <c r="AO14" s="23">
        <f t="shared" si="7"/>
        <v>80.426604615086305</v>
      </c>
      <c r="AP14" s="23"/>
      <c r="AQ14" s="23"/>
      <c r="AR14" s="23">
        <f t="shared" si="0"/>
        <v>2.0622206311560589</v>
      </c>
      <c r="AS14" s="23"/>
      <c r="AT14" s="23"/>
      <c r="AU14" s="7">
        <v>2.2999999999999998</v>
      </c>
      <c r="AV14">
        <f t="shared" si="8"/>
        <v>223.60599999999994</v>
      </c>
      <c r="AW14">
        <f t="shared" si="9"/>
        <v>18.403786008230448</v>
      </c>
      <c r="BB14" s="5">
        <v>1.2</v>
      </c>
      <c r="BC14">
        <f t="shared" si="10"/>
        <v>961.91999999999985</v>
      </c>
      <c r="BD14">
        <f t="shared" si="11"/>
        <v>48.095999999999989</v>
      </c>
      <c r="BJ14" s="4">
        <v>0.01</v>
      </c>
      <c r="BK14" s="24">
        <f t="shared" si="12"/>
        <v>7.5268817204301071E-3</v>
      </c>
      <c r="BL14" s="24">
        <f t="shared" si="13"/>
        <v>1.0752677419354838E-2</v>
      </c>
      <c r="BM14" s="24"/>
      <c r="BN14" s="24"/>
      <c r="BO14" s="8">
        <v>1.5</v>
      </c>
      <c r="BP14" s="25">
        <f t="shared" si="14"/>
        <v>21300</v>
      </c>
      <c r="BQ14" s="25">
        <f t="shared" si="1"/>
        <v>600</v>
      </c>
      <c r="BR14" s="23"/>
      <c r="BS14" s="23"/>
      <c r="BT14" s="23"/>
      <c r="BU14" s="23"/>
      <c r="BW14" s="6">
        <v>1.6E-2</v>
      </c>
      <c r="BX14" s="23">
        <f t="shared" si="15"/>
        <v>0.62761506276150625</v>
      </c>
      <c r="BY14" s="23">
        <f t="shared" si="16"/>
        <v>31.380753138075313</v>
      </c>
      <c r="BZ14" s="23"/>
      <c r="CA14" s="23"/>
      <c r="CB14" s="9"/>
      <c r="CC14">
        <f t="shared" si="17"/>
        <v>4.9547063648272749</v>
      </c>
      <c r="CD14">
        <f t="shared" si="18"/>
        <v>29.413713712946745</v>
      </c>
      <c r="CE14">
        <f t="shared" si="19"/>
        <v>27.674955233619364</v>
      </c>
      <c r="CF14">
        <f t="shared" si="20"/>
        <v>0.42962821975610005</v>
      </c>
      <c r="CG14">
        <f t="shared" si="21"/>
        <v>-61.999786008230444</v>
      </c>
      <c r="CH14">
        <f t="shared" si="22"/>
        <v>195.69552263374482</v>
      </c>
      <c r="CI14">
        <f t="shared" si="23"/>
        <v>29.413713712946745</v>
      </c>
      <c r="CJ14" s="23"/>
      <c r="CK14" s="23"/>
      <c r="CL14" s="23"/>
      <c r="CM14" s="23"/>
      <c r="CN14" s="23"/>
      <c r="CO14" s="23"/>
      <c r="CP14" s="23"/>
      <c r="CR14" t="s">
        <v>4</v>
      </c>
      <c r="CS14" t="s">
        <v>167</v>
      </c>
      <c r="CT14">
        <v>2.3E-3</v>
      </c>
      <c r="CU14" t="s">
        <v>167</v>
      </c>
      <c r="CV14">
        <v>2.8400000000000002E-2</v>
      </c>
      <c r="CW14">
        <v>1.9699999999999999E-2</v>
      </c>
      <c r="CX14">
        <v>1.26E-2</v>
      </c>
      <c r="CY14">
        <v>9.1999999999999998E-2</v>
      </c>
      <c r="CZ14">
        <v>8.8000000000000005E-3</v>
      </c>
    </row>
    <row r="15" spans="1:104" x14ac:dyDescent="0.2">
      <c r="A15" t="s">
        <v>10</v>
      </c>
      <c r="C15" t="s">
        <v>95</v>
      </c>
      <c r="E15">
        <v>22.263445000000001</v>
      </c>
      <c r="G15">
        <v>89.191624000000004</v>
      </c>
      <c r="K15" t="s">
        <v>2</v>
      </c>
      <c r="L15" s="2">
        <v>7.98</v>
      </c>
      <c r="M15" s="23">
        <f t="shared" si="24"/>
        <v>8.01</v>
      </c>
      <c r="N15" s="23">
        <f t="shared" si="25"/>
        <v>7.9372539331937372E-2</v>
      </c>
      <c r="O15" s="3">
        <v>2.5169999999999999</v>
      </c>
      <c r="P15" s="23">
        <f t="shared" si="26"/>
        <v>2.5176666666666665</v>
      </c>
      <c r="Q15" s="23">
        <f t="shared" si="27"/>
        <v>1.1547005383793808E-3</v>
      </c>
      <c r="R15" s="2">
        <f t="shared" si="28"/>
        <v>1610.8799999999999</v>
      </c>
      <c r="S15" s="23">
        <f t="shared" si="29"/>
        <v>1611.3066666666666</v>
      </c>
      <c r="T15" s="23">
        <f t="shared" si="30"/>
        <v>0.73900834456283648</v>
      </c>
      <c r="U15">
        <v>2517</v>
      </c>
      <c r="V15" s="4">
        <v>1.2</v>
      </c>
      <c r="W15" s="23">
        <f t="shared" si="3"/>
        <v>6</v>
      </c>
      <c r="X15" s="23">
        <f t="shared" si="4"/>
        <v>366</v>
      </c>
      <c r="Y15" s="23">
        <f t="shared" si="31"/>
        <v>7.166666666666667</v>
      </c>
      <c r="Z15" s="23">
        <f t="shared" si="32"/>
        <v>1.258305739211784</v>
      </c>
      <c r="AA15" s="23">
        <f t="shared" si="33"/>
        <v>437.16666666666669</v>
      </c>
      <c r="AB15" s="23">
        <f t="shared" si="34"/>
        <v>76.756650091918786</v>
      </c>
      <c r="AC15" s="5">
        <v>7.98</v>
      </c>
      <c r="AD15">
        <v>7.6964524127407987</v>
      </c>
      <c r="AE15">
        <v>789.64524127408004</v>
      </c>
      <c r="AF15">
        <f t="shared" si="5"/>
        <v>34.332401794525218</v>
      </c>
      <c r="AG15">
        <f t="shared" si="35"/>
        <v>33.711228497900585</v>
      </c>
      <c r="AH15">
        <f t="shared" si="36"/>
        <v>0.53835118330584142</v>
      </c>
      <c r="AI15">
        <f t="shared" si="37"/>
        <v>775.35825545171338</v>
      </c>
      <c r="AJ15">
        <f t="shared" si="38"/>
        <v>12.382077216034373</v>
      </c>
      <c r="AL15" t="s">
        <v>2</v>
      </c>
      <c r="AM15" s="6">
        <v>7.3</v>
      </c>
      <c r="AN15" s="23">
        <f t="shared" si="6"/>
        <v>7.0731045181306946</v>
      </c>
      <c r="AO15" s="23">
        <f t="shared" si="7"/>
        <v>70.731045181306939</v>
      </c>
      <c r="AP15" s="23">
        <f t="shared" si="39"/>
        <v>76.548380841574541</v>
      </c>
      <c r="AQ15" s="23">
        <f t="shared" si="40"/>
        <v>11.795157126814443</v>
      </c>
      <c r="AR15" s="23">
        <f t="shared" si="0"/>
        <v>1.8136165431104343</v>
      </c>
      <c r="AS15" s="23">
        <f t="shared" si="41"/>
        <v>1.9627789959378088</v>
      </c>
      <c r="AT15" s="23">
        <f t="shared" ref="AT15:AT21" si="58">STDEV(AR15:AR17)</f>
        <v>0.30243992632857752</v>
      </c>
      <c r="AU15" s="7">
        <v>1.5</v>
      </c>
      <c r="AV15">
        <f t="shared" si="8"/>
        <v>145.83000000000001</v>
      </c>
      <c r="AW15">
        <f t="shared" si="9"/>
        <v>12.002469135802469</v>
      </c>
      <c r="AX15">
        <f t="shared" si="42"/>
        <v>11.20230452674897</v>
      </c>
      <c r="AY15">
        <f t="shared" si="43"/>
        <v>0.80016460905349795</v>
      </c>
      <c r="AZ15">
        <f t="shared" si="44"/>
        <v>136.10799999999998</v>
      </c>
      <c r="BA15">
        <f t="shared" si="45"/>
        <v>9.7220000000000084</v>
      </c>
      <c r="BB15" s="5">
        <v>0.3</v>
      </c>
      <c r="BC15">
        <f>(40.08*0.002*BB15*1000*10)</f>
        <v>240.47999999999996</v>
      </c>
      <c r="BD15">
        <f t="shared" si="11"/>
        <v>12.023999999999997</v>
      </c>
      <c r="BE15">
        <f t="shared" si="46"/>
        <v>12.024000000000001</v>
      </c>
      <c r="BF15">
        <f t="shared" ref="BF15:BF75" si="59">STDEV(BD15:BD17)</f>
        <v>4.0079999999999893</v>
      </c>
      <c r="BG15">
        <f t="shared" ref="BG15:BG75" si="60">AVERAGE(BC15:BC17)</f>
        <v>240.48</v>
      </c>
      <c r="BH15">
        <f t="shared" ref="BH15:BH75" si="61">STDEV(BC15:BC17)</f>
        <v>80.159999999999911</v>
      </c>
      <c r="BI15" t="s">
        <v>2</v>
      </c>
      <c r="BJ15" s="4">
        <v>0.28000000000000003</v>
      </c>
      <c r="BK15" s="24">
        <f t="shared" si="12"/>
        <v>0.37043010752688171</v>
      </c>
      <c r="BL15" s="24">
        <f t="shared" si="13"/>
        <v>0.52918533870967732</v>
      </c>
      <c r="BM15" s="24">
        <f t="shared" si="50"/>
        <v>0.50998412903225798</v>
      </c>
      <c r="BN15" s="24">
        <f t="shared" ref="BN15:BN78" si="62">STDEV(BL15:BL17)</f>
        <v>1.9201209677419312E-2</v>
      </c>
      <c r="BO15" s="8">
        <v>0.6</v>
      </c>
      <c r="BP15" s="25">
        <f t="shared" si="14"/>
        <v>8520</v>
      </c>
      <c r="BQ15" s="25">
        <f t="shared" si="1"/>
        <v>240</v>
      </c>
      <c r="BR15" s="23">
        <f t="shared" si="51"/>
        <v>8046.666666666667</v>
      </c>
      <c r="BS15" s="23">
        <f t="shared" si="52"/>
        <v>819.83738224926856</v>
      </c>
      <c r="BT15" s="23">
        <f t="shared" si="53"/>
        <v>226.66666666666666</v>
      </c>
      <c r="BU15" s="23">
        <f t="shared" si="54"/>
        <v>23.094010767585033</v>
      </c>
      <c r="BW15" s="6">
        <v>0.01</v>
      </c>
      <c r="BX15" s="23">
        <f t="shared" si="15"/>
        <v>0.3765690376569038</v>
      </c>
      <c r="BY15" s="23">
        <f t="shared" si="16"/>
        <v>18.82845188284519</v>
      </c>
      <c r="BZ15" s="23">
        <f t="shared" si="55"/>
        <v>19.525801952580196</v>
      </c>
      <c r="CA15" s="23">
        <f t="shared" si="56"/>
        <v>3.1956594804434002</v>
      </c>
      <c r="CB15" s="9" t="s">
        <v>2</v>
      </c>
      <c r="CC15">
        <f t="shared" si="17"/>
        <v>9.9054499496430388</v>
      </c>
      <c r="CD15">
        <f t="shared" si="18"/>
        <v>57.056643718909804</v>
      </c>
      <c r="CE15">
        <f t="shared" si="19"/>
        <v>49.955193449200067</v>
      </c>
      <c r="CF15">
        <f t="shared" si="20"/>
        <v>1.4289407902789018</v>
      </c>
      <c r="CG15">
        <f t="shared" si="21"/>
        <v>-18.026469135802465</v>
      </c>
      <c r="CH15">
        <f t="shared" si="22"/>
        <v>79.270123456790117</v>
      </c>
      <c r="CI15">
        <f t="shared" si="23"/>
        <v>57.056643718909797</v>
      </c>
      <c r="CJ15" s="23">
        <f t="shared" ref="CJ15:CP30" si="63">AVERAGE(CC15:CC17)</f>
        <v>9.9561989440676744</v>
      </c>
      <c r="CK15" s="23">
        <f t="shared" si="57"/>
        <v>57.406434110209659</v>
      </c>
      <c r="CL15" s="23">
        <f t="shared" si="57"/>
        <v>49.198705138533519</v>
      </c>
      <c r="CM15" s="23">
        <f t="shared" si="57"/>
        <v>1.4769123203853083</v>
      </c>
      <c r="CN15" s="23">
        <f t="shared" si="57"/>
        <v>-16.059637860082304</v>
      </c>
      <c r="CO15" s="23">
        <f t="shared" si="57"/>
        <v>75.989448559670777</v>
      </c>
      <c r="CP15" s="23">
        <f t="shared" si="2"/>
        <v>57.406434110209659</v>
      </c>
      <c r="CR15" t="s">
        <v>5</v>
      </c>
      <c r="CS15">
        <v>0.3372</v>
      </c>
      <c r="CT15">
        <v>4.0000000000000002E-4</v>
      </c>
      <c r="CU15">
        <v>0</v>
      </c>
      <c r="CV15">
        <v>4.36E-2</v>
      </c>
      <c r="CW15">
        <v>1.47E-2</v>
      </c>
      <c r="CX15">
        <v>1.0500000000000001E-2</v>
      </c>
      <c r="CY15">
        <v>3.1800000000000002E-2</v>
      </c>
      <c r="CZ15">
        <v>2.7000000000000001E-3</v>
      </c>
    </row>
    <row r="16" spans="1:104" x14ac:dyDescent="0.2">
      <c r="A16" t="s">
        <v>11</v>
      </c>
      <c r="C16" t="s">
        <v>95</v>
      </c>
      <c r="E16">
        <v>22.266538000000001</v>
      </c>
      <c r="G16">
        <v>89.193995000000001</v>
      </c>
      <c r="L16" s="2">
        <v>8.1</v>
      </c>
      <c r="M16" s="23"/>
      <c r="N16" s="23"/>
      <c r="O16" s="3">
        <v>2.5169999999999999</v>
      </c>
      <c r="P16" s="23"/>
      <c r="Q16" s="23"/>
      <c r="R16" s="2">
        <f t="shared" si="28"/>
        <v>1610.8799999999999</v>
      </c>
      <c r="S16" s="23"/>
      <c r="T16" s="23"/>
      <c r="V16" s="4">
        <v>1.7</v>
      </c>
      <c r="W16" s="23">
        <f t="shared" si="3"/>
        <v>8.5</v>
      </c>
      <c r="X16" s="23">
        <f t="shared" si="4"/>
        <v>518.5</v>
      </c>
      <c r="Y16" s="23"/>
      <c r="Z16" s="23"/>
      <c r="AA16" s="23"/>
      <c r="AB16" s="23"/>
      <c r="AC16" s="5">
        <v>7.97</v>
      </c>
      <c r="AD16">
        <v>7.6869158878504669</v>
      </c>
      <c r="AE16">
        <v>768.69158878504663</v>
      </c>
      <c r="AF16">
        <f t="shared" si="5"/>
        <v>33.421373425436812</v>
      </c>
      <c r="AM16" s="6">
        <v>7.1</v>
      </c>
      <c r="AN16" s="23">
        <f t="shared" si="6"/>
        <v>6.8791933294551084</v>
      </c>
      <c r="AO16" s="23">
        <f t="shared" si="7"/>
        <v>68.791933294551086</v>
      </c>
      <c r="AP16" s="23"/>
      <c r="AQ16" s="23"/>
      <c r="AR16" s="23">
        <f t="shared" si="0"/>
        <v>1.7638957255013099</v>
      </c>
      <c r="AS16" s="23"/>
      <c r="AT16" s="23"/>
      <c r="AU16" s="7">
        <v>1.4</v>
      </c>
      <c r="AV16">
        <f t="shared" si="8"/>
        <v>136.10799999999998</v>
      </c>
      <c r="AW16">
        <f t="shared" si="9"/>
        <v>11.20230452674897</v>
      </c>
      <c r="BB16" s="5">
        <v>0.2</v>
      </c>
      <c r="BC16">
        <f t="shared" si="10"/>
        <v>160.32</v>
      </c>
      <c r="BD16">
        <f t="shared" si="11"/>
        <v>8.016</v>
      </c>
      <c r="BJ16" s="4">
        <v>0.27</v>
      </c>
      <c r="BK16" s="24">
        <f t="shared" si="12"/>
        <v>0.35698924731182796</v>
      </c>
      <c r="BL16" s="24">
        <f t="shared" si="13"/>
        <v>0.50998412903225798</v>
      </c>
      <c r="BM16" s="24"/>
      <c r="BN16" s="24"/>
      <c r="BO16" s="8">
        <v>0.5</v>
      </c>
      <c r="BP16" s="25">
        <f t="shared" si="14"/>
        <v>7100</v>
      </c>
      <c r="BQ16" s="25">
        <f t="shared" si="1"/>
        <v>200</v>
      </c>
      <c r="BR16" s="23"/>
      <c r="BS16" s="23"/>
      <c r="BT16" s="23"/>
      <c r="BU16" s="23"/>
      <c r="BW16" s="6">
        <v>8.9999999999999993E-3</v>
      </c>
      <c r="BX16" s="23">
        <f t="shared" si="15"/>
        <v>0.33472803347280333</v>
      </c>
      <c r="BY16" s="23">
        <f t="shared" si="16"/>
        <v>16.736401673640167</v>
      </c>
      <c r="BZ16" s="23"/>
      <c r="CA16" s="23"/>
      <c r="CB16" s="9"/>
      <c r="CC16">
        <f t="shared" si="17"/>
        <v>10.78156375472215</v>
      </c>
      <c r="CD16">
        <f t="shared" si="18"/>
        <v>61.432312559908439</v>
      </c>
      <c r="CE16">
        <f t="shared" si="19"/>
        <v>58.289764901774021</v>
      </c>
      <c r="CF16">
        <f t="shared" si="20"/>
        <v>1.7390386013979184</v>
      </c>
      <c r="CG16">
        <f t="shared" si="21"/>
        <v>-10.71830452674897</v>
      </c>
      <c r="CH16">
        <f t="shared" si="22"/>
        <v>65.969448559670781</v>
      </c>
      <c r="CI16">
        <f t="shared" si="23"/>
        <v>61.432312559908453</v>
      </c>
      <c r="CJ16" s="23"/>
      <c r="CK16" s="23"/>
      <c r="CL16" s="23"/>
      <c r="CM16" s="23"/>
      <c r="CN16" s="23"/>
      <c r="CO16" s="23"/>
      <c r="CP16" s="23"/>
      <c r="CR16" t="s">
        <v>6</v>
      </c>
      <c r="CS16">
        <v>0.13189999999999999</v>
      </c>
      <c r="CT16">
        <v>2.3E-3</v>
      </c>
      <c r="CU16" t="s">
        <v>167</v>
      </c>
      <c r="CV16">
        <v>8.8000000000000005E-3</v>
      </c>
      <c r="CW16">
        <v>1.43E-2</v>
      </c>
      <c r="CX16">
        <v>1.89E-2</v>
      </c>
      <c r="CY16">
        <v>8.6599999999999996E-2</v>
      </c>
      <c r="CZ16" t="s">
        <v>167</v>
      </c>
    </row>
    <row r="17" spans="1:104" x14ac:dyDescent="0.2">
      <c r="A17" t="s">
        <v>12</v>
      </c>
      <c r="C17" t="s">
        <v>95</v>
      </c>
      <c r="E17">
        <v>22.252822999999999</v>
      </c>
      <c r="G17">
        <v>89.184083000000001</v>
      </c>
      <c r="L17" s="2">
        <v>7.95</v>
      </c>
      <c r="M17" s="23"/>
      <c r="N17" s="23"/>
      <c r="O17" s="3">
        <v>2.5190000000000001</v>
      </c>
      <c r="P17" s="23"/>
      <c r="Q17" s="23"/>
      <c r="R17" s="2">
        <f t="shared" si="28"/>
        <v>1612.16</v>
      </c>
      <c r="S17" s="23"/>
      <c r="T17" s="23"/>
      <c r="V17" s="4">
        <v>1.4</v>
      </c>
      <c r="W17" s="23">
        <f t="shared" si="3"/>
        <v>6.9999999999999982</v>
      </c>
      <c r="X17" s="23">
        <f t="shared" si="4"/>
        <v>426.99999999999989</v>
      </c>
      <c r="Y17" s="23"/>
      <c r="Z17" s="23"/>
      <c r="AA17" s="23"/>
      <c r="AB17" s="23"/>
      <c r="AC17" s="5">
        <v>7.96</v>
      </c>
      <c r="AD17">
        <v>7.6773793629601368</v>
      </c>
      <c r="AE17">
        <v>767.73793629601369</v>
      </c>
      <c r="AF17">
        <f t="shared" si="5"/>
        <v>33.379910273739725</v>
      </c>
      <c r="AM17" s="6">
        <v>9.3000000000000007</v>
      </c>
      <c r="AN17" s="23">
        <f t="shared" si="6"/>
        <v>9.0122164048865621</v>
      </c>
      <c r="AO17" s="23">
        <f t="shared" si="7"/>
        <v>90.122164048865613</v>
      </c>
      <c r="AP17" s="23"/>
      <c r="AQ17" s="23"/>
      <c r="AR17" s="23">
        <f t="shared" si="0"/>
        <v>2.3108247192016824</v>
      </c>
      <c r="AS17" s="23"/>
      <c r="AT17" s="23"/>
      <c r="AU17" s="7">
        <v>1.3</v>
      </c>
      <c r="AV17">
        <f t="shared" si="8"/>
        <v>126.386</v>
      </c>
      <c r="AW17">
        <f t="shared" si="9"/>
        <v>10.402139917695473</v>
      </c>
      <c r="BB17" s="5">
        <v>0.4</v>
      </c>
      <c r="BC17">
        <f>(40.08*0.002*BB17*1000*10)</f>
        <v>320.64</v>
      </c>
      <c r="BD17">
        <f t="shared" si="11"/>
        <v>16.032</v>
      </c>
      <c r="BJ17" s="4">
        <v>0.26</v>
      </c>
      <c r="BK17" s="24">
        <f t="shared" si="12"/>
        <v>0.34354838709677421</v>
      </c>
      <c r="BL17" s="24">
        <f t="shared" si="13"/>
        <v>0.4907829193548387</v>
      </c>
      <c r="BM17" s="24"/>
      <c r="BN17" s="24"/>
      <c r="BO17" s="8">
        <v>0.6</v>
      </c>
      <c r="BP17" s="25">
        <f t="shared" si="14"/>
        <v>8520</v>
      </c>
      <c r="BQ17" s="25">
        <f t="shared" si="1"/>
        <v>240</v>
      </c>
      <c r="BR17" s="23"/>
      <c r="BS17" s="23"/>
      <c r="BT17" s="23"/>
      <c r="BU17" s="23"/>
      <c r="BW17" s="6">
        <v>1.2E-2</v>
      </c>
      <c r="BX17" s="23">
        <f t="shared" si="15"/>
        <v>0.46025104602510458</v>
      </c>
      <c r="BY17" s="23">
        <f t="shared" si="16"/>
        <v>23.01255230125523</v>
      </c>
      <c r="BZ17" s="23"/>
      <c r="CA17" s="23"/>
      <c r="CB17" s="9"/>
      <c r="CC17">
        <f t="shared" si="17"/>
        <v>9.1815831278378326</v>
      </c>
      <c r="CD17">
        <f t="shared" si="18"/>
        <v>53.73034605181072</v>
      </c>
      <c r="CE17">
        <f t="shared" si="19"/>
        <v>39.351157064626484</v>
      </c>
      <c r="CF17">
        <f t="shared" si="20"/>
        <v>1.2627575694791049</v>
      </c>
      <c r="CG17">
        <f t="shared" si="21"/>
        <v>-19.434139917695475</v>
      </c>
      <c r="CH17">
        <f t="shared" si="22"/>
        <v>82.728773662551433</v>
      </c>
      <c r="CI17">
        <f t="shared" si="23"/>
        <v>53.73034605181072</v>
      </c>
      <c r="CJ17" s="23"/>
      <c r="CK17" s="23"/>
      <c r="CL17" s="23"/>
      <c r="CM17" s="23"/>
      <c r="CN17" s="23"/>
      <c r="CO17" s="23"/>
      <c r="CP17" s="23"/>
      <c r="CR17" t="s">
        <v>7</v>
      </c>
      <c r="CS17">
        <v>0.3372</v>
      </c>
      <c r="CT17">
        <v>6.1999999999999998E-3</v>
      </c>
      <c r="CU17" t="s">
        <v>167</v>
      </c>
      <c r="CV17">
        <v>1.7500000000000002E-2</v>
      </c>
      <c r="CW17">
        <v>1.9400000000000001E-2</v>
      </c>
      <c r="CX17">
        <v>1.47E-2</v>
      </c>
      <c r="CY17">
        <v>3.7100000000000001E-2</v>
      </c>
      <c r="CZ17">
        <v>2.7000000000000001E-3</v>
      </c>
    </row>
    <row r="18" spans="1:104" x14ac:dyDescent="0.2">
      <c r="A18" t="s">
        <v>13</v>
      </c>
      <c r="C18" t="s">
        <v>95</v>
      </c>
      <c r="E18">
        <v>22.258804999999999</v>
      </c>
      <c r="G18">
        <v>89.184094999999999</v>
      </c>
      <c r="K18" t="s">
        <v>3</v>
      </c>
      <c r="L18" s="2">
        <v>7.65</v>
      </c>
      <c r="M18" s="23">
        <f t="shared" si="24"/>
        <v>7.6266666666666678</v>
      </c>
      <c r="N18" s="23">
        <f t="shared" si="25"/>
        <v>5.8594652770823416E-2</v>
      </c>
      <c r="O18" s="3">
        <v>27.33</v>
      </c>
      <c r="P18" s="23">
        <f t="shared" si="26"/>
        <v>27.306666666666668</v>
      </c>
      <c r="Q18" s="23">
        <f t="shared" si="27"/>
        <v>2.0816659994660598E-2</v>
      </c>
      <c r="R18" s="2">
        <f>O18*800</f>
        <v>21864</v>
      </c>
      <c r="S18" s="23">
        <f t="shared" si="29"/>
        <v>21845.333333333332</v>
      </c>
      <c r="T18" s="23">
        <f t="shared" si="30"/>
        <v>16.653327995729061</v>
      </c>
      <c r="V18" s="4">
        <v>1.2</v>
      </c>
      <c r="W18" s="23">
        <f t="shared" si="3"/>
        <v>6</v>
      </c>
      <c r="X18" s="23">
        <f t="shared" si="4"/>
        <v>366</v>
      </c>
      <c r="Y18" s="23">
        <f t="shared" si="31"/>
        <v>6</v>
      </c>
      <c r="Z18" s="23">
        <f t="shared" si="32"/>
        <v>0</v>
      </c>
      <c r="AA18" s="23">
        <f t="shared" si="33"/>
        <v>366</v>
      </c>
      <c r="AB18" s="23">
        <f t="shared" si="34"/>
        <v>0</v>
      </c>
      <c r="AC18" s="5">
        <v>7.8</v>
      </c>
      <c r="AD18">
        <v>7.4335027327644072</v>
      </c>
      <c r="AE18">
        <v>7433.0273276441003</v>
      </c>
      <c r="AF18">
        <f t="shared" si="5"/>
        <v>323.17510120191741</v>
      </c>
      <c r="AG18">
        <f t="shared" si="35"/>
        <v>319.0070705849493</v>
      </c>
      <c r="AH18">
        <f t="shared" si="36"/>
        <v>4.1680306169673997</v>
      </c>
      <c r="AI18">
        <f t="shared" si="37"/>
        <v>7337.1626234538335</v>
      </c>
      <c r="AJ18">
        <f t="shared" si="38"/>
        <v>95.864704190249995</v>
      </c>
      <c r="AL18" t="s">
        <v>3</v>
      </c>
      <c r="AM18" s="6">
        <v>19.8</v>
      </c>
      <c r="AN18" s="23">
        <f t="shared" si="6"/>
        <v>19.192553810354855</v>
      </c>
      <c r="AO18" s="23">
        <f t="shared" si="7"/>
        <v>191.92553810354855</v>
      </c>
      <c r="AP18" s="23">
        <f t="shared" si="39"/>
        <v>196.77331782043822</v>
      </c>
      <c r="AQ18" s="23">
        <f t="shared" si="40"/>
        <v>9.2489742235499879</v>
      </c>
      <c r="AR18" s="23">
        <f t="shared" si="0"/>
        <v>4.9211676436807323</v>
      </c>
      <c r="AS18" s="23">
        <f t="shared" si="41"/>
        <v>5.0454696877035436</v>
      </c>
      <c r="AT18" s="23">
        <f t="shared" si="58"/>
        <v>0.23715318521923015</v>
      </c>
      <c r="AU18" s="7">
        <v>14.6</v>
      </c>
      <c r="AV18">
        <f t="shared" si="8"/>
        <v>1419.4119999999998</v>
      </c>
      <c r="AW18">
        <f t="shared" si="9"/>
        <v>116.82403292181068</v>
      </c>
      <c r="AX18">
        <f t="shared" si="42"/>
        <v>113.89009602194785</v>
      </c>
      <c r="AY18">
        <f t="shared" si="43"/>
        <v>2.5721693470061182</v>
      </c>
      <c r="AZ18">
        <f t="shared" si="44"/>
        <v>1383.7646666666667</v>
      </c>
      <c r="BA18">
        <f t="shared" si="45"/>
        <v>31.251857566124308</v>
      </c>
      <c r="BB18" s="5">
        <v>1.9</v>
      </c>
      <c r="BC18">
        <f t="shared" si="10"/>
        <v>1523.04</v>
      </c>
      <c r="BD18">
        <f t="shared" si="11"/>
        <v>76.152000000000001</v>
      </c>
      <c r="BE18">
        <f t="shared" si="46"/>
        <v>77.488</v>
      </c>
      <c r="BF18">
        <f t="shared" si="59"/>
        <v>6.1223211284609951</v>
      </c>
      <c r="BG18">
        <f t="shared" si="60"/>
        <v>1549.76</v>
      </c>
      <c r="BH18">
        <f t="shared" si="61"/>
        <v>122.44642256921995</v>
      </c>
      <c r="BI18" t="s">
        <v>3</v>
      </c>
      <c r="BJ18" s="4">
        <v>9.7000000000000003E-2</v>
      </c>
      <c r="BK18" s="24">
        <f t="shared" si="12"/>
        <v>0.12446236559139785</v>
      </c>
      <c r="BL18" s="24">
        <f t="shared" si="13"/>
        <v>0.17780320161290322</v>
      </c>
      <c r="BM18" s="24">
        <f t="shared" si="50"/>
        <v>0.17588308064516131</v>
      </c>
      <c r="BN18" s="24">
        <f t="shared" si="62"/>
        <v>1.9201209677419395E-3</v>
      </c>
      <c r="BO18" s="8">
        <v>1.5</v>
      </c>
      <c r="BP18" s="25">
        <f t="shared" si="14"/>
        <v>21300</v>
      </c>
      <c r="BQ18" s="25">
        <f t="shared" si="1"/>
        <v>600</v>
      </c>
      <c r="BR18" s="23">
        <f t="shared" si="51"/>
        <v>21300</v>
      </c>
      <c r="BS18" s="23">
        <f t="shared" si="52"/>
        <v>2840</v>
      </c>
      <c r="BT18" s="23">
        <f t="shared" si="53"/>
        <v>600</v>
      </c>
      <c r="BU18" s="23">
        <f t="shared" si="54"/>
        <v>80</v>
      </c>
      <c r="BW18" s="6">
        <v>7.8E-2</v>
      </c>
      <c r="BX18" s="23">
        <f t="shared" si="15"/>
        <v>3.2217573221757321</v>
      </c>
      <c r="BY18" s="23">
        <f t="shared" si="16"/>
        <v>161.08786610878661</v>
      </c>
      <c r="BZ18" s="23">
        <f t="shared" si="55"/>
        <v>154.11436541143655</v>
      </c>
      <c r="CA18" s="23">
        <f t="shared" si="56"/>
        <v>7.3470388792557602</v>
      </c>
      <c r="CB18" s="9" t="s">
        <v>3</v>
      </c>
      <c r="CC18">
        <f t="shared" si="17"/>
        <v>32.900401978171637</v>
      </c>
      <c r="CD18">
        <f t="shared" si="18"/>
        <v>62.021162918418405</v>
      </c>
      <c r="CE18">
        <f t="shared" si="19"/>
        <v>60.538104734044886</v>
      </c>
      <c r="CF18">
        <f t="shared" si="20"/>
        <v>1.6746903556301227</v>
      </c>
      <c r="CG18">
        <f t="shared" si="21"/>
        <v>-186.97603292181068</v>
      </c>
      <c r="CH18">
        <f t="shared" si="22"/>
        <v>669.35853497942378</v>
      </c>
      <c r="CI18">
        <f t="shared" si="23"/>
        <v>62.021162918418405</v>
      </c>
      <c r="CJ18" s="23">
        <f t="shared" si="63"/>
        <v>32.620058302996881</v>
      </c>
      <c r="CK18" s="23">
        <f t="shared" si="57"/>
        <v>61.894132612959233</v>
      </c>
      <c r="CL18" s="23">
        <f t="shared" si="57"/>
        <v>59.544464735344071</v>
      </c>
      <c r="CM18" s="23">
        <f t="shared" si="57"/>
        <v>1.6680386761274495</v>
      </c>
      <c r="CN18" s="23">
        <f t="shared" si="57"/>
        <v>-185.37809602194787</v>
      </c>
      <c r="CO18" s="23">
        <f t="shared" si="57"/>
        <v>660.66939368998624</v>
      </c>
      <c r="CP18" s="23">
        <f t="shared" si="2"/>
        <v>61.894132612959233</v>
      </c>
      <c r="CR18" t="s">
        <v>8</v>
      </c>
      <c r="CS18" t="s">
        <v>167</v>
      </c>
      <c r="CT18">
        <v>3.3E-3</v>
      </c>
      <c r="CU18">
        <v>1.32E-2</v>
      </c>
      <c r="CV18" t="s">
        <v>167</v>
      </c>
      <c r="CW18">
        <v>5.1000000000000004E-3</v>
      </c>
      <c r="CX18">
        <v>1.5800000000000002E-2</v>
      </c>
      <c r="CY18">
        <v>1.5900000000000001E-2</v>
      </c>
      <c r="CZ18">
        <v>8.2000000000000007E-3</v>
      </c>
    </row>
    <row r="19" spans="1:104" x14ac:dyDescent="0.2">
      <c r="A19" t="s">
        <v>14</v>
      </c>
      <c r="C19" t="s">
        <v>95</v>
      </c>
      <c r="E19">
        <v>22.252074</v>
      </c>
      <c r="G19">
        <v>89.175308000000001</v>
      </c>
      <c r="L19" s="2">
        <v>7.56</v>
      </c>
      <c r="M19" s="23"/>
      <c r="N19" s="23"/>
      <c r="O19" s="3">
        <v>27.29</v>
      </c>
      <c r="P19" s="23"/>
      <c r="Q19" s="23"/>
      <c r="R19" s="2">
        <f t="shared" ref="R19:R68" si="64">O19*800</f>
        <v>21832</v>
      </c>
      <c r="S19" s="23"/>
      <c r="T19" s="23"/>
      <c r="V19" s="4">
        <v>1.2</v>
      </c>
      <c r="W19" s="23">
        <f t="shared" si="3"/>
        <v>6</v>
      </c>
      <c r="X19" s="23">
        <f t="shared" si="4"/>
        <v>366</v>
      </c>
      <c r="Y19" s="23"/>
      <c r="Z19" s="23"/>
      <c r="AA19" s="23"/>
      <c r="AB19" s="23"/>
      <c r="AC19" s="5">
        <v>7.7</v>
      </c>
      <c r="AD19">
        <v>7.3376162623453833</v>
      </c>
      <c r="AE19">
        <v>7337.1626234537998</v>
      </c>
      <c r="AF19">
        <f t="shared" si="5"/>
        <v>319.00707058494783</v>
      </c>
      <c r="AM19" s="6">
        <v>21.4</v>
      </c>
      <c r="AN19" s="23">
        <f t="shared" si="6"/>
        <v>20.743843319759549</v>
      </c>
      <c r="AO19" s="23">
        <f t="shared" si="7"/>
        <v>207.43843319759549</v>
      </c>
      <c r="AP19" s="23"/>
      <c r="AQ19" s="23"/>
      <c r="AR19" s="23">
        <f t="shared" si="0"/>
        <v>5.3189341845537301</v>
      </c>
      <c r="AS19" s="23"/>
      <c r="AT19" s="23"/>
      <c r="AU19" s="7">
        <v>14.1</v>
      </c>
      <c r="AV19">
        <f t="shared" si="8"/>
        <v>1370.8020000000001</v>
      </c>
      <c r="AW19">
        <f t="shared" si="9"/>
        <v>112.82320987654322</v>
      </c>
      <c r="BB19" s="5">
        <v>1.8</v>
      </c>
      <c r="BC19">
        <f t="shared" si="10"/>
        <v>1442.88</v>
      </c>
      <c r="BD19">
        <f t="shared" si="11"/>
        <v>72.144000000000005</v>
      </c>
      <c r="BJ19" s="4">
        <v>9.6000000000000002E-2</v>
      </c>
      <c r="BK19" s="24">
        <f t="shared" si="12"/>
        <v>0.12311827956989248</v>
      </c>
      <c r="BL19" s="24">
        <f t="shared" si="13"/>
        <v>0.17588308064516128</v>
      </c>
      <c r="BM19" s="24"/>
      <c r="BN19" s="24"/>
      <c r="BO19" s="8">
        <v>1.7</v>
      </c>
      <c r="BP19" s="25">
        <f t="shared" si="14"/>
        <v>24140</v>
      </c>
      <c r="BQ19" s="25">
        <f t="shared" si="1"/>
        <v>680</v>
      </c>
      <c r="BR19" s="23"/>
      <c r="BS19" s="23"/>
      <c r="BT19" s="23"/>
      <c r="BU19" s="23"/>
      <c r="BW19" s="6">
        <v>7.4999999999999997E-2</v>
      </c>
      <c r="BX19" s="23">
        <f t="shared" si="15"/>
        <v>3.0962343096234308</v>
      </c>
      <c r="BY19" s="23">
        <f t="shared" si="16"/>
        <v>154.81171548117155</v>
      </c>
      <c r="BZ19" s="23"/>
      <c r="CA19" s="23"/>
      <c r="CB19" s="9"/>
      <c r="CC19">
        <f t="shared" si="17"/>
        <v>33.171715662253263</v>
      </c>
      <c r="CD19">
        <f t="shared" si="18"/>
        <v>62.637212005004919</v>
      </c>
      <c r="CE19">
        <f t="shared" si="19"/>
        <v>60.99633008025981</v>
      </c>
      <c r="CF19">
        <f t="shared" si="20"/>
        <v>1.7246682306440682</v>
      </c>
      <c r="CG19">
        <f t="shared" si="21"/>
        <v>-178.96720987654322</v>
      </c>
      <c r="CH19">
        <f t="shared" si="22"/>
        <v>642.9351604938272</v>
      </c>
      <c r="CI19">
        <f t="shared" si="23"/>
        <v>62.637212005004919</v>
      </c>
      <c r="CJ19" s="23"/>
      <c r="CK19" s="23"/>
      <c r="CL19" s="23"/>
      <c r="CM19" s="23"/>
      <c r="CN19" s="23"/>
      <c r="CO19" s="23"/>
      <c r="CP19" s="23"/>
      <c r="CR19" t="s">
        <v>9</v>
      </c>
      <c r="CS19">
        <v>0.3095</v>
      </c>
      <c r="CT19">
        <v>2.3E-3</v>
      </c>
      <c r="CU19">
        <v>0</v>
      </c>
      <c r="CV19" t="s">
        <v>167</v>
      </c>
      <c r="CW19">
        <v>7.9000000000000008E-3</v>
      </c>
      <c r="CX19">
        <v>1.89E-2</v>
      </c>
      <c r="CY19">
        <v>4.24E-2</v>
      </c>
      <c r="CZ19">
        <v>7.4999999999999997E-3</v>
      </c>
    </row>
    <row r="20" spans="1:104" x14ac:dyDescent="0.2">
      <c r="A20" t="s">
        <v>15</v>
      </c>
      <c r="C20" t="s">
        <v>95</v>
      </c>
      <c r="E20">
        <v>22.248232999999999</v>
      </c>
      <c r="G20">
        <v>89.171330999999995</v>
      </c>
      <c r="L20" s="2">
        <v>7.67</v>
      </c>
      <c r="M20" s="23"/>
      <c r="N20" s="23"/>
      <c r="O20" s="3">
        <v>27.3</v>
      </c>
      <c r="P20" s="23"/>
      <c r="Q20" s="23"/>
      <c r="R20" s="2">
        <f t="shared" si="64"/>
        <v>21840</v>
      </c>
      <c r="S20" s="23"/>
      <c r="T20" s="23"/>
      <c r="V20" s="4">
        <v>1.2</v>
      </c>
      <c r="W20" s="23">
        <f t="shared" si="3"/>
        <v>6</v>
      </c>
      <c r="X20" s="23">
        <f t="shared" si="4"/>
        <v>366</v>
      </c>
      <c r="Y20" s="23"/>
      <c r="Z20" s="23"/>
      <c r="AA20" s="23"/>
      <c r="AB20" s="23"/>
      <c r="AC20" s="5">
        <v>7.6</v>
      </c>
      <c r="AD20">
        <v>7.2417297919263595</v>
      </c>
      <c r="AE20">
        <v>7241.2979192636003</v>
      </c>
      <c r="AF20">
        <f t="shared" si="5"/>
        <v>314.83903996798261</v>
      </c>
      <c r="AM20" s="6">
        <v>19.7</v>
      </c>
      <c r="AN20" s="23">
        <f t="shared" si="6"/>
        <v>19.095598216017063</v>
      </c>
      <c r="AO20" s="23">
        <f t="shared" si="7"/>
        <v>190.95598216017063</v>
      </c>
      <c r="AP20" s="23"/>
      <c r="AQ20" s="23"/>
      <c r="AR20" s="23">
        <f t="shared" si="0"/>
        <v>4.8963072348761703</v>
      </c>
      <c r="AS20" s="23"/>
      <c r="AT20" s="23"/>
      <c r="AU20" s="7">
        <v>14</v>
      </c>
      <c r="AV20">
        <f t="shared" si="8"/>
        <v>1361.0800000000002</v>
      </c>
      <c r="AW20">
        <f t="shared" si="9"/>
        <v>112.02304526748972</v>
      </c>
      <c r="BB20" s="5">
        <v>2.1</v>
      </c>
      <c r="BC20">
        <f t="shared" si="10"/>
        <v>1683.36</v>
      </c>
      <c r="BD20">
        <f t="shared" si="11"/>
        <v>84.167999999999992</v>
      </c>
      <c r="BJ20" s="4">
        <v>9.5000000000000001E-2</v>
      </c>
      <c r="BK20" s="24">
        <f t="shared" si="12"/>
        <v>0.1217741935483871</v>
      </c>
      <c r="BL20" s="24">
        <f t="shared" si="13"/>
        <v>0.17396295967741934</v>
      </c>
      <c r="BM20" s="24"/>
      <c r="BN20" s="24"/>
      <c r="BO20" s="8">
        <v>1.3</v>
      </c>
      <c r="BP20" s="25">
        <f t="shared" si="14"/>
        <v>18460</v>
      </c>
      <c r="BQ20" s="25">
        <f t="shared" si="1"/>
        <v>520</v>
      </c>
      <c r="BR20" s="23"/>
      <c r="BS20" s="23"/>
      <c r="BT20" s="23"/>
      <c r="BU20" s="23"/>
      <c r="BW20" s="6">
        <v>7.0999999999999994E-2</v>
      </c>
      <c r="BX20" s="23">
        <f t="shared" si="15"/>
        <v>2.9288702928870287</v>
      </c>
      <c r="BY20" s="23">
        <f t="shared" si="16"/>
        <v>146.44351464435144</v>
      </c>
      <c r="BZ20" s="23"/>
      <c r="CA20" s="23"/>
      <c r="CB20" s="9"/>
      <c r="CC20">
        <f t="shared" si="17"/>
        <v>31.788057268565748</v>
      </c>
      <c r="CD20">
        <f t="shared" si="18"/>
        <v>61.024022915454388</v>
      </c>
      <c r="CE20">
        <f t="shared" si="19"/>
        <v>57.098959391727533</v>
      </c>
      <c r="CF20">
        <f t="shared" si="20"/>
        <v>1.6047574421081581</v>
      </c>
      <c r="CG20">
        <f t="shared" si="21"/>
        <v>-190.1910452674897</v>
      </c>
      <c r="CH20">
        <f t="shared" si="22"/>
        <v>669.71448559670785</v>
      </c>
      <c r="CI20">
        <f t="shared" si="23"/>
        <v>61.024022915454381</v>
      </c>
      <c r="CJ20" s="23"/>
      <c r="CK20" s="23"/>
      <c r="CL20" s="23"/>
      <c r="CM20" s="23"/>
      <c r="CN20" s="23"/>
      <c r="CO20" s="23"/>
      <c r="CP20" s="23"/>
      <c r="CR20" t="s">
        <v>10</v>
      </c>
      <c r="CS20" t="s">
        <v>167</v>
      </c>
      <c r="CT20">
        <v>2.7000000000000001E-3</v>
      </c>
      <c r="CU20">
        <v>0</v>
      </c>
      <c r="CV20">
        <v>5.4399999999999997E-2</v>
      </c>
      <c r="CW20">
        <v>7.6E-3</v>
      </c>
      <c r="CX20">
        <v>4.1999999999999997E-3</v>
      </c>
      <c r="CY20" t="s">
        <v>167</v>
      </c>
      <c r="CZ20" t="s">
        <v>167</v>
      </c>
    </row>
    <row r="21" spans="1:104" x14ac:dyDescent="0.2">
      <c r="A21" t="s">
        <v>16</v>
      </c>
      <c r="C21" t="s">
        <v>95</v>
      </c>
      <c r="E21">
        <v>22.239424</v>
      </c>
      <c r="G21">
        <v>89.162846999999999</v>
      </c>
      <c r="K21" t="s">
        <v>4</v>
      </c>
      <c r="L21" s="2">
        <v>8.06</v>
      </c>
      <c r="M21" s="23">
        <f t="shared" si="24"/>
        <v>8.0200000000000014</v>
      </c>
      <c r="N21" s="23">
        <f t="shared" si="25"/>
        <v>3.6055512754640105E-2</v>
      </c>
      <c r="O21" s="3">
        <v>27.1</v>
      </c>
      <c r="P21" s="23">
        <f t="shared" si="26"/>
        <v>27.166666666666668</v>
      </c>
      <c r="Q21" s="23">
        <f t="shared" si="27"/>
        <v>0.11547005383792475</v>
      </c>
      <c r="R21" s="2">
        <f t="shared" si="64"/>
        <v>21680</v>
      </c>
      <c r="S21" s="23">
        <f t="shared" si="29"/>
        <v>21733.333333333332</v>
      </c>
      <c r="T21" s="23">
        <f t="shared" si="30"/>
        <v>92.376043070340117</v>
      </c>
      <c r="V21" s="4">
        <v>0.9</v>
      </c>
      <c r="W21" s="23">
        <f t="shared" si="3"/>
        <v>4.5000000000000009</v>
      </c>
      <c r="X21" s="23">
        <f t="shared" si="4"/>
        <v>274.50000000000006</v>
      </c>
      <c r="Y21" s="23">
        <f t="shared" si="31"/>
        <v>4.333333333333333</v>
      </c>
      <c r="Z21" s="23">
        <f t="shared" si="32"/>
        <v>0.7637626158259726</v>
      </c>
      <c r="AA21" s="23">
        <f t="shared" si="33"/>
        <v>264.33333333333331</v>
      </c>
      <c r="AB21" s="23">
        <f t="shared" si="34"/>
        <v>46.589519565384322</v>
      </c>
      <c r="AC21" s="5">
        <v>25.6</v>
      </c>
      <c r="AD21">
        <v>24.501294467350661</v>
      </c>
      <c r="AE21">
        <v>14501.944673507</v>
      </c>
      <c r="AF21">
        <f t="shared" si="5"/>
        <v>630.51933363073908</v>
      </c>
      <c r="AG21">
        <f t="shared" si="35"/>
        <v>626.32231750650715</v>
      </c>
      <c r="AH21">
        <f t="shared" si="36"/>
        <v>4.1897885467250626</v>
      </c>
      <c r="AI21">
        <f t="shared" si="37"/>
        <v>14405.413302649666</v>
      </c>
      <c r="AJ21">
        <f t="shared" si="38"/>
        <v>96.365136574676214</v>
      </c>
      <c r="AL21" t="s">
        <v>4</v>
      </c>
      <c r="AM21" s="6">
        <v>17.7</v>
      </c>
      <c r="AN21" s="23">
        <f t="shared" si="6"/>
        <v>17.156486329261195</v>
      </c>
      <c r="AO21" s="23">
        <f t="shared" si="7"/>
        <v>171.56486329261196</v>
      </c>
      <c r="AP21" s="23">
        <f t="shared" si="39"/>
        <v>172.85760455044922</v>
      </c>
      <c r="AQ21" s="23">
        <f t="shared" si="40"/>
        <v>4.0365832838203133</v>
      </c>
      <c r="AR21" s="23">
        <f t="shared" si="0"/>
        <v>4.3990990587849224</v>
      </c>
      <c r="AS21" s="23">
        <f t="shared" si="41"/>
        <v>4.4322462705243391</v>
      </c>
      <c r="AT21" s="23">
        <f t="shared" si="58"/>
        <v>0.1035021354825721</v>
      </c>
      <c r="AU21" s="7">
        <v>16</v>
      </c>
      <c r="AV21">
        <f t="shared" si="8"/>
        <v>1555.52</v>
      </c>
      <c r="AW21">
        <f t="shared" si="9"/>
        <v>128.02633744855967</v>
      </c>
      <c r="AX21">
        <f t="shared" si="42"/>
        <v>124.02551440329218</v>
      </c>
      <c r="AY21">
        <f t="shared" si="43"/>
        <v>4.0008230452674951</v>
      </c>
      <c r="AZ21">
        <f t="shared" si="44"/>
        <v>1506.9099999999999</v>
      </c>
      <c r="BA21">
        <f t="shared" si="45"/>
        <v>48.610000000000014</v>
      </c>
      <c r="BB21" s="5">
        <v>0.7</v>
      </c>
      <c r="BC21">
        <f t="shared" si="10"/>
        <v>561.11999999999989</v>
      </c>
      <c r="BD21">
        <f t="shared" si="11"/>
        <v>28.055999999999994</v>
      </c>
      <c r="BE21">
        <f t="shared" si="46"/>
        <v>27.387999999999995</v>
      </c>
      <c r="BF21">
        <f t="shared" si="59"/>
        <v>3.0611605642305011</v>
      </c>
      <c r="BG21">
        <f t="shared" si="60"/>
        <v>547.75999999999988</v>
      </c>
      <c r="BH21">
        <f t="shared" si="61"/>
        <v>61.223211284610024</v>
      </c>
      <c r="BI21" t="s">
        <v>4</v>
      </c>
      <c r="BJ21" s="4">
        <v>6.4000000000000001E-2</v>
      </c>
      <c r="BK21" s="24">
        <f t="shared" si="12"/>
        <v>8.0107526881720431E-2</v>
      </c>
      <c r="BL21" s="24">
        <f t="shared" si="13"/>
        <v>0.11443920967741934</v>
      </c>
      <c r="BM21" s="24">
        <f t="shared" si="50"/>
        <v>0.83256445161290316</v>
      </c>
      <c r="BN21" s="24">
        <f t="shared" si="62"/>
        <v>0.62198880129946243</v>
      </c>
      <c r="BO21" s="8">
        <v>1.1000000000000001</v>
      </c>
      <c r="BP21" s="25">
        <f t="shared" si="14"/>
        <v>15620.000000000004</v>
      </c>
      <c r="BQ21" s="25">
        <f t="shared" si="1"/>
        <v>440.00000000000011</v>
      </c>
      <c r="BR21" s="23">
        <f t="shared" si="51"/>
        <v>15620.000000000005</v>
      </c>
      <c r="BS21" s="23">
        <f t="shared" si="52"/>
        <v>2.2277979431084331E-12</v>
      </c>
      <c r="BT21" s="23">
        <f t="shared" si="53"/>
        <v>440.00000000000017</v>
      </c>
      <c r="BU21" s="23">
        <f t="shared" si="54"/>
        <v>6.9618685722138533E-14</v>
      </c>
      <c r="BW21" s="6">
        <v>0.23599999999999999</v>
      </c>
      <c r="BX21" s="23">
        <f t="shared" si="15"/>
        <v>9.8326359832635966</v>
      </c>
      <c r="BY21" s="23">
        <f t="shared" si="16"/>
        <v>491.63179916317983</v>
      </c>
      <c r="BZ21" s="23">
        <f t="shared" si="55"/>
        <v>491.63179916317989</v>
      </c>
      <c r="CA21" s="23">
        <f t="shared" si="56"/>
        <v>16.736401673640188</v>
      </c>
      <c r="CB21" s="9" t="s">
        <v>4</v>
      </c>
      <c r="CC21">
        <f t="shared" si="17"/>
        <v>71.373422995450994</v>
      </c>
      <c r="CD21">
        <f t="shared" si="18"/>
        <v>79.711595416104387</v>
      </c>
      <c r="CE21">
        <f t="shared" si="19"/>
        <v>82.024871962693126</v>
      </c>
      <c r="CF21">
        <f t="shared" si="20"/>
        <v>4.0396584516716407</v>
      </c>
      <c r="CG21">
        <f t="shared" si="21"/>
        <v>-151.58233744855966</v>
      </c>
      <c r="CH21">
        <f t="shared" si="22"/>
        <v>595.04798353909462</v>
      </c>
      <c r="CI21">
        <f t="shared" si="23"/>
        <v>79.711595416104387</v>
      </c>
      <c r="CJ21" s="23">
        <f t="shared" si="63"/>
        <v>72.015206017089824</v>
      </c>
      <c r="CK21" s="23">
        <f t="shared" si="57"/>
        <v>80.078574856435466</v>
      </c>
      <c r="CL21" s="23">
        <f t="shared" si="57"/>
        <v>81.941550097508795</v>
      </c>
      <c r="CM21" s="23">
        <f t="shared" si="57"/>
        <v>4.1414835459896624</v>
      </c>
      <c r="CN21" s="23">
        <f t="shared" si="57"/>
        <v>-147.08018106995885</v>
      </c>
      <c r="CO21" s="23">
        <f t="shared" si="57"/>
        <v>576.97460905349783</v>
      </c>
      <c r="CP21" s="23">
        <f t="shared" si="2"/>
        <v>80.078574856435466</v>
      </c>
      <c r="CR21" t="s">
        <v>11</v>
      </c>
      <c r="CS21" t="s">
        <v>167</v>
      </c>
      <c r="CT21">
        <v>2.0000000000000001E-4</v>
      </c>
      <c r="CU21">
        <v>1.06E-2</v>
      </c>
      <c r="CV21">
        <v>7.3800000000000004E-2</v>
      </c>
      <c r="CW21">
        <v>1.26E-2</v>
      </c>
      <c r="CX21">
        <v>1.0500000000000001E-2</v>
      </c>
      <c r="CY21">
        <v>1.9400000000000001E-2</v>
      </c>
      <c r="CZ21">
        <v>3.6700000000000003E-2</v>
      </c>
    </row>
    <row r="22" spans="1:104" x14ac:dyDescent="0.2">
      <c r="A22" t="s">
        <v>17</v>
      </c>
      <c r="C22" t="s">
        <v>95</v>
      </c>
      <c r="E22">
        <v>22.222179000000001</v>
      </c>
      <c r="G22">
        <v>89.147552000000005</v>
      </c>
      <c r="L22" s="2">
        <v>8.01</v>
      </c>
      <c r="M22" s="23"/>
      <c r="N22" s="23"/>
      <c r="O22" s="3">
        <v>27.3</v>
      </c>
      <c r="P22" s="23"/>
      <c r="Q22" s="23"/>
      <c r="R22" s="2">
        <f t="shared" si="64"/>
        <v>21840</v>
      </c>
      <c r="S22" s="23"/>
      <c r="T22" s="23"/>
      <c r="V22" s="4">
        <v>0.7</v>
      </c>
      <c r="W22" s="23">
        <f t="shared" si="3"/>
        <v>3.4999999999999991</v>
      </c>
      <c r="X22" s="23">
        <f t="shared" si="4"/>
        <v>213.49999999999994</v>
      </c>
      <c r="Y22" s="23"/>
      <c r="Z22" s="23"/>
      <c r="AA22" s="23"/>
      <c r="AB22" s="23"/>
      <c r="AC22" s="5">
        <v>25.5</v>
      </c>
      <c r="AD22">
        <v>24.405407996931636</v>
      </c>
      <c r="AE22">
        <v>14405.079969316001</v>
      </c>
      <c r="AF22">
        <f t="shared" si="5"/>
        <v>626.30782475286958</v>
      </c>
      <c r="AM22" s="6">
        <v>18.3</v>
      </c>
      <c r="AN22" s="23">
        <f t="shared" si="6"/>
        <v>17.738219895287958</v>
      </c>
      <c r="AO22" s="23">
        <f t="shared" si="7"/>
        <v>177.38219895287958</v>
      </c>
      <c r="AP22" s="23"/>
      <c r="AQ22" s="23"/>
      <c r="AR22" s="23">
        <f t="shared" si="0"/>
        <v>4.5482615116122966</v>
      </c>
      <c r="AS22" s="23"/>
      <c r="AT22" s="23"/>
      <c r="AU22" s="7">
        <v>15</v>
      </c>
      <c r="AV22">
        <f t="shared" si="8"/>
        <v>1458.3</v>
      </c>
      <c r="AW22">
        <f t="shared" si="9"/>
        <v>120.02469135802468</v>
      </c>
      <c r="BB22" s="5">
        <v>0.6</v>
      </c>
      <c r="BC22">
        <f t="shared" si="10"/>
        <v>480.95999999999992</v>
      </c>
      <c r="BD22">
        <f t="shared" si="11"/>
        <v>24.047999999999995</v>
      </c>
      <c r="BJ22" s="4">
        <v>0.63</v>
      </c>
      <c r="BK22" s="24">
        <f t="shared" si="12"/>
        <v>0.84086021505376352</v>
      </c>
      <c r="BL22" s="24">
        <f t="shared" si="13"/>
        <v>1.2012276774193549</v>
      </c>
      <c r="BM22" s="24"/>
      <c r="BN22" s="24"/>
      <c r="BO22" s="8">
        <v>1.1000000000000001</v>
      </c>
      <c r="BP22" s="25">
        <f t="shared" si="14"/>
        <v>15620.000000000004</v>
      </c>
      <c r="BQ22" s="25">
        <f t="shared" si="1"/>
        <v>440.00000000000011</v>
      </c>
      <c r="BR22" s="23"/>
      <c r="BS22" s="23"/>
      <c r="BT22" s="23"/>
      <c r="BU22" s="23"/>
      <c r="BW22" s="6">
        <v>0.22800000000000001</v>
      </c>
      <c r="BX22" s="23">
        <f t="shared" si="15"/>
        <v>9.497907949790795</v>
      </c>
      <c r="BY22" s="23">
        <f t="shared" si="16"/>
        <v>474.89539748953973</v>
      </c>
      <c r="BZ22" s="23"/>
      <c r="CA22" s="23"/>
      <c r="CB22" s="9"/>
      <c r="CC22">
        <f t="shared" si="17"/>
        <v>73.792462090823136</v>
      </c>
      <c r="CD22">
        <f t="shared" si="18"/>
        <v>80.82134033973955</v>
      </c>
      <c r="CE22">
        <f t="shared" si="19"/>
        <v>83.308425924910338</v>
      </c>
      <c r="CF22">
        <f t="shared" si="20"/>
        <v>4.3471654402323692</v>
      </c>
      <c r="CG22">
        <f t="shared" si="21"/>
        <v>-140.57269135802468</v>
      </c>
      <c r="CH22">
        <f t="shared" si="22"/>
        <v>552.22123456790109</v>
      </c>
      <c r="CI22">
        <f t="shared" si="23"/>
        <v>80.82134033973955</v>
      </c>
      <c r="CJ22" s="23"/>
      <c r="CK22" s="23"/>
      <c r="CL22" s="23"/>
      <c r="CM22" s="23"/>
      <c r="CN22" s="23"/>
      <c r="CO22" s="23"/>
      <c r="CP22" s="23"/>
      <c r="CR22" t="s">
        <v>12</v>
      </c>
      <c r="CS22">
        <v>0.13189999999999999</v>
      </c>
      <c r="CT22">
        <v>1.6000000000000001E-3</v>
      </c>
      <c r="CU22" t="s">
        <v>167</v>
      </c>
      <c r="CV22">
        <v>8.4599999999999995E-2</v>
      </c>
      <c r="CW22">
        <v>1.7899999999999999E-2</v>
      </c>
      <c r="CX22">
        <v>4.1999999999999997E-3</v>
      </c>
      <c r="CY22">
        <v>8.6599999999999996E-2</v>
      </c>
      <c r="CZ22" t="s">
        <v>167</v>
      </c>
    </row>
    <row r="23" spans="1:104" x14ac:dyDescent="0.2">
      <c r="A23" t="s">
        <v>18</v>
      </c>
      <c r="C23" t="s">
        <v>95</v>
      </c>
      <c r="E23">
        <v>22.220001</v>
      </c>
      <c r="G23">
        <v>89.144401999999999</v>
      </c>
      <c r="L23" s="2">
        <v>7.99</v>
      </c>
      <c r="M23" s="23"/>
      <c r="N23" s="23"/>
      <c r="O23" s="3">
        <v>27.1</v>
      </c>
      <c r="P23" s="23"/>
      <c r="Q23" s="23"/>
      <c r="R23" s="2">
        <f t="shared" si="64"/>
        <v>21680</v>
      </c>
      <c r="S23" s="23"/>
      <c r="T23" s="23"/>
      <c r="V23" s="4">
        <v>1</v>
      </c>
      <c r="W23" s="23">
        <f t="shared" si="3"/>
        <v>5</v>
      </c>
      <c r="X23" s="23">
        <f t="shared" si="4"/>
        <v>305</v>
      </c>
      <c r="Y23" s="23"/>
      <c r="Z23" s="23"/>
      <c r="AA23" s="23"/>
      <c r="AB23" s="23"/>
      <c r="AC23" s="5">
        <v>25.4</v>
      </c>
      <c r="AD23">
        <v>24.309521526512611</v>
      </c>
      <c r="AE23">
        <v>14309.215265126</v>
      </c>
      <c r="AF23">
        <f t="shared" si="5"/>
        <v>622.13979413591301</v>
      </c>
      <c r="AM23" s="6">
        <v>17.5</v>
      </c>
      <c r="AN23" s="23">
        <f t="shared" si="6"/>
        <v>16.96257514058561</v>
      </c>
      <c r="AO23" s="23">
        <f t="shared" si="7"/>
        <v>169.62575140585611</v>
      </c>
      <c r="AP23" s="23"/>
      <c r="AQ23" s="23"/>
      <c r="AR23" s="23">
        <f t="shared" si="0"/>
        <v>4.3493782411757973</v>
      </c>
      <c r="AS23" s="23"/>
      <c r="AT23" s="23"/>
      <c r="AU23" s="7">
        <v>15.5</v>
      </c>
      <c r="AV23">
        <f t="shared" si="8"/>
        <v>1506.91</v>
      </c>
      <c r="AW23">
        <f t="shared" si="9"/>
        <v>124.02551440329218</v>
      </c>
      <c r="BB23" s="5">
        <v>0.75</v>
      </c>
      <c r="BC23">
        <f>(40.08*0.002*BB23*1000*10)</f>
        <v>601.19999999999993</v>
      </c>
      <c r="BD23">
        <f t="shared" si="11"/>
        <v>30.059999999999995</v>
      </c>
      <c r="BJ23" s="4">
        <v>0.62</v>
      </c>
      <c r="BK23" s="24">
        <f t="shared" si="12"/>
        <v>0.82741935483870976</v>
      </c>
      <c r="BL23" s="24">
        <f t="shared" si="13"/>
        <v>1.1820264677419354</v>
      </c>
      <c r="BM23" s="24"/>
      <c r="BN23" s="24"/>
      <c r="BO23" s="8">
        <v>1.1000000000000001</v>
      </c>
      <c r="BP23" s="25">
        <f t="shared" si="14"/>
        <v>15620.000000000004</v>
      </c>
      <c r="BQ23" s="25">
        <f t="shared" si="1"/>
        <v>440.00000000000011</v>
      </c>
      <c r="BR23" s="23"/>
      <c r="BS23" s="23"/>
      <c r="BT23" s="23"/>
      <c r="BU23" s="23"/>
      <c r="BW23" s="6">
        <v>0.24399999999999999</v>
      </c>
      <c r="BX23" s="23">
        <f t="shared" si="15"/>
        <v>10.167364016736402</v>
      </c>
      <c r="BY23" s="23">
        <f t="shared" si="16"/>
        <v>508.36820083682011</v>
      </c>
      <c r="BZ23" s="23"/>
      <c r="CA23" s="23"/>
      <c r="CB23" s="9"/>
      <c r="CC23">
        <f t="shared" si="17"/>
        <v>70.879732964995327</v>
      </c>
      <c r="CD23">
        <f t="shared" si="18"/>
        <v>79.702788813462448</v>
      </c>
      <c r="CE23">
        <f t="shared" si="19"/>
        <v>80.491352404922935</v>
      </c>
      <c r="CF23">
        <f t="shared" si="20"/>
        <v>4.0376267460649791</v>
      </c>
      <c r="CG23">
        <f t="shared" si="21"/>
        <v>-149.08551440329217</v>
      </c>
      <c r="CH23">
        <f t="shared" si="22"/>
        <v>583.65460905349789</v>
      </c>
      <c r="CI23">
        <f t="shared" si="23"/>
        <v>79.702788813462448</v>
      </c>
      <c r="CJ23" s="23"/>
      <c r="CK23" s="23"/>
      <c r="CL23" s="23"/>
      <c r="CM23" s="23"/>
      <c r="CN23" s="23"/>
      <c r="CO23" s="23"/>
      <c r="CP23" s="23"/>
      <c r="CR23" t="s">
        <v>13</v>
      </c>
      <c r="CS23" t="s">
        <v>167</v>
      </c>
      <c r="CT23" t="s">
        <v>167</v>
      </c>
      <c r="CU23" t="s">
        <v>167</v>
      </c>
      <c r="CV23">
        <v>1.5299999999999999E-2</v>
      </c>
      <c r="CW23">
        <v>1.9900000000000001E-2</v>
      </c>
      <c r="CX23">
        <v>4.1999999999999997E-3</v>
      </c>
      <c r="CY23">
        <v>9.3700000000000006E-2</v>
      </c>
      <c r="CZ23">
        <v>8.8000000000000005E-3</v>
      </c>
    </row>
    <row r="24" spans="1:104" x14ac:dyDescent="0.2">
      <c r="A24" t="s">
        <v>19</v>
      </c>
      <c r="C24" t="s">
        <v>95</v>
      </c>
      <c r="E24">
        <v>22.212145</v>
      </c>
      <c r="G24">
        <v>89.131607000000002</v>
      </c>
      <c r="K24" t="s">
        <v>5</v>
      </c>
      <c r="L24" s="2">
        <v>7.62</v>
      </c>
      <c r="M24" s="23">
        <f t="shared" si="24"/>
        <v>7.5166666666666666</v>
      </c>
      <c r="N24" s="23">
        <f t="shared" si="25"/>
        <v>9.6090235369330687E-2</v>
      </c>
      <c r="O24" s="3">
        <v>7.3949999999999996</v>
      </c>
      <c r="P24" s="23">
        <f t="shared" si="26"/>
        <v>7.3549999999999995</v>
      </c>
      <c r="Q24" s="23">
        <f t="shared" si="27"/>
        <v>5.838664230797963E-2</v>
      </c>
      <c r="R24" s="2">
        <f t="shared" si="64"/>
        <v>5916</v>
      </c>
      <c r="S24" s="23">
        <f t="shared" si="29"/>
        <v>5884</v>
      </c>
      <c r="T24" s="23">
        <f t="shared" si="30"/>
        <v>46.709313846383559</v>
      </c>
      <c r="V24" s="4">
        <v>0.8</v>
      </c>
      <c r="W24" s="23">
        <f t="shared" si="3"/>
        <v>4.0000000000000009</v>
      </c>
      <c r="X24" s="23">
        <f t="shared" si="4"/>
        <v>244.00000000000006</v>
      </c>
      <c r="Y24" s="23">
        <f t="shared" si="31"/>
        <v>3.6666666666666665</v>
      </c>
      <c r="Z24" s="23">
        <f t="shared" si="32"/>
        <v>0.28867513459481392</v>
      </c>
      <c r="AA24" s="23">
        <f t="shared" si="33"/>
        <v>223.66666666666666</v>
      </c>
      <c r="AB24" s="23">
        <f t="shared" si="34"/>
        <v>17.60918321028365</v>
      </c>
      <c r="AC24" s="5">
        <v>5.8</v>
      </c>
      <c r="AD24">
        <v>5.5157733243839298</v>
      </c>
      <c r="AE24">
        <v>5535.7332438392996</v>
      </c>
      <c r="AF24">
        <f t="shared" si="5"/>
        <v>240.68405407996954</v>
      </c>
      <c r="AG24">
        <f t="shared" si="35"/>
        <v>235.9363133180739</v>
      </c>
      <c r="AH24">
        <f t="shared" si="36"/>
        <v>4.6096530848442345</v>
      </c>
      <c r="AI24">
        <f t="shared" si="37"/>
        <v>5426.5352063156997</v>
      </c>
      <c r="AJ24">
        <f t="shared" si="38"/>
        <v>106.02202095141745</v>
      </c>
      <c r="AL24" t="s">
        <v>5</v>
      </c>
      <c r="AM24" s="6">
        <v>3.5</v>
      </c>
      <c r="AN24" s="23">
        <f t="shared" si="6"/>
        <v>3.3887919332945509</v>
      </c>
      <c r="AO24" s="23">
        <f t="shared" si="7"/>
        <v>33.887919332945508</v>
      </c>
      <c r="AP24" s="23">
        <f t="shared" si="39"/>
        <v>35.503845905242059</v>
      </c>
      <c r="AQ24" s="23">
        <f t="shared" si="40"/>
        <v>4.5819426277415323</v>
      </c>
      <c r="AR24" s="23">
        <f t="shared" si="0"/>
        <v>0.86892100853706433</v>
      </c>
      <c r="AS24" s="23">
        <f t="shared" si="41"/>
        <v>0.91035502321133499</v>
      </c>
      <c r="AT24" s="23">
        <f t="shared" ref="AT24:AT84" si="65">STDEV(AR24:AR26)</f>
        <v>0.1174857084036285</v>
      </c>
      <c r="AU24" s="7">
        <v>0.6</v>
      </c>
      <c r="AV24">
        <f t="shared" si="8"/>
        <v>58.331999999999994</v>
      </c>
      <c r="AW24">
        <f t="shared" si="9"/>
        <v>4.8009876543209868</v>
      </c>
      <c r="AX24">
        <f t="shared" si="42"/>
        <v>4.0008230452674889</v>
      </c>
      <c r="AY24">
        <f t="shared" si="43"/>
        <v>0.80016460905350273</v>
      </c>
      <c r="AZ24">
        <f t="shared" si="44"/>
        <v>48.609999999999992</v>
      </c>
      <c r="BA24">
        <f t="shared" si="45"/>
        <v>9.7220000000000244</v>
      </c>
      <c r="BB24" s="5">
        <v>0.6</v>
      </c>
      <c r="BC24">
        <f t="shared" ref="BC24:BC87" si="66">(40.08*0.002*BB24*1000*10)</f>
        <v>480.95999999999992</v>
      </c>
      <c r="BD24">
        <f t="shared" si="11"/>
        <v>24.047999999999995</v>
      </c>
      <c r="BE24">
        <f t="shared" si="46"/>
        <v>22.712</v>
      </c>
      <c r="BF24">
        <f t="shared" si="59"/>
        <v>2.3140198789120174</v>
      </c>
      <c r="BG24">
        <f t="shared" si="60"/>
        <v>454.23999999999995</v>
      </c>
      <c r="BH24">
        <f t="shared" si="61"/>
        <v>46.280397578240382</v>
      </c>
      <c r="BI24" t="s">
        <v>5</v>
      </c>
      <c r="BJ24" s="4">
        <v>9.4E-2</v>
      </c>
      <c r="BK24" s="24">
        <f t="shared" si="12"/>
        <v>0.12043010752688171</v>
      </c>
      <c r="BL24" s="24">
        <f t="shared" si="13"/>
        <v>0.1720428387096774</v>
      </c>
      <c r="BM24" s="24">
        <f t="shared" si="50"/>
        <v>0.17012271774193546</v>
      </c>
      <c r="BN24" s="24">
        <f t="shared" si="62"/>
        <v>1.9201209677419395E-3</v>
      </c>
      <c r="BO24" s="8">
        <v>0.5</v>
      </c>
      <c r="BP24" s="25">
        <f t="shared" si="14"/>
        <v>7100</v>
      </c>
      <c r="BQ24" s="25">
        <f t="shared" si="1"/>
        <v>200</v>
      </c>
      <c r="BR24" s="23">
        <f t="shared" si="51"/>
        <v>7100</v>
      </c>
      <c r="BS24" s="23">
        <f t="shared" si="52"/>
        <v>1420</v>
      </c>
      <c r="BT24" s="23">
        <f t="shared" si="53"/>
        <v>200</v>
      </c>
      <c r="BU24" s="23">
        <f t="shared" si="54"/>
        <v>40.000000000000092</v>
      </c>
      <c r="BW24" s="6">
        <v>1.7000000000000001E-2</v>
      </c>
      <c r="BX24" s="23">
        <f t="shared" si="15"/>
        <v>0.66945606694560666</v>
      </c>
      <c r="BY24" s="23">
        <f t="shared" si="16"/>
        <v>33.472803347280333</v>
      </c>
      <c r="BZ24" s="23">
        <f t="shared" si="55"/>
        <v>41.84100418410042</v>
      </c>
      <c r="CA24" s="23">
        <f t="shared" si="56"/>
        <v>8.3682008368200762</v>
      </c>
      <c r="CB24" s="9" t="s">
        <v>5</v>
      </c>
      <c r="CC24">
        <f t="shared" si="17"/>
        <v>63.371943603282524</v>
      </c>
      <c r="CD24">
        <f t="shared" si="18"/>
        <v>89.009728937832449</v>
      </c>
      <c r="CE24">
        <f t="shared" si="19"/>
        <v>16.641789000876425</v>
      </c>
      <c r="CF24">
        <f t="shared" si="20"/>
        <v>8.3428942798247565</v>
      </c>
      <c r="CG24">
        <f t="shared" si="21"/>
        <v>-24.848987654320982</v>
      </c>
      <c r="CH24">
        <f t="shared" si="22"/>
        <v>79.80404938271603</v>
      </c>
      <c r="CI24">
        <f t="shared" si="23"/>
        <v>89.009728937832463</v>
      </c>
      <c r="CJ24" s="23">
        <f t="shared" si="63"/>
        <v>64.683923140511311</v>
      </c>
      <c r="CK24" s="23">
        <f t="shared" si="57"/>
        <v>89.524981550292594</v>
      </c>
      <c r="CL24" s="23">
        <f t="shared" si="57"/>
        <v>15.009897276209186</v>
      </c>
      <c r="CM24" s="23">
        <f t="shared" si="57"/>
        <v>8.879954478924823</v>
      </c>
      <c r="CN24" s="23">
        <f t="shared" si="57"/>
        <v>-23.046156378600816</v>
      </c>
      <c r="CO24" s="23">
        <f t="shared" si="57"/>
        <v>73.183374485596701</v>
      </c>
      <c r="CP24" s="23">
        <f t="shared" si="2"/>
        <v>89.524981550292594</v>
      </c>
      <c r="CR24" t="s">
        <v>14</v>
      </c>
      <c r="CS24" t="s">
        <v>167</v>
      </c>
      <c r="CT24">
        <v>7.7999999999999996E-3</v>
      </c>
      <c r="CU24" t="s">
        <v>167</v>
      </c>
      <c r="CV24">
        <v>4.4000000000000003E-3</v>
      </c>
      <c r="CW24">
        <v>2.2599999999999999E-2</v>
      </c>
      <c r="CX24" t="s">
        <v>167</v>
      </c>
      <c r="CY24">
        <v>7.5999999999999998E-2</v>
      </c>
      <c r="CZ24" t="s">
        <v>167</v>
      </c>
    </row>
    <row r="25" spans="1:104" x14ac:dyDescent="0.2">
      <c r="A25" t="s">
        <v>20</v>
      </c>
      <c r="C25" t="s">
        <v>96</v>
      </c>
      <c r="E25">
        <v>22.220772</v>
      </c>
      <c r="G25">
        <v>89.112857000000005</v>
      </c>
      <c r="L25" s="2">
        <v>7.5</v>
      </c>
      <c r="M25" s="23"/>
      <c r="N25" s="23"/>
      <c r="O25" s="3">
        <v>7.2880000000000003</v>
      </c>
      <c r="P25" s="23"/>
      <c r="Q25" s="23"/>
      <c r="R25" s="2">
        <f t="shared" si="64"/>
        <v>5830.4000000000005</v>
      </c>
      <c r="S25" s="23"/>
      <c r="T25" s="23"/>
      <c r="V25" s="4">
        <v>0.7</v>
      </c>
      <c r="W25" s="23">
        <f t="shared" si="3"/>
        <v>3.4999999999999991</v>
      </c>
      <c r="X25" s="23">
        <f t="shared" si="4"/>
        <v>213.49999999999994</v>
      </c>
      <c r="Y25" s="23"/>
      <c r="Z25" s="23"/>
      <c r="AA25" s="23"/>
      <c r="AB25" s="23"/>
      <c r="AC25" s="5">
        <v>5.7</v>
      </c>
      <c r="AD25">
        <v>5.4198868539649059</v>
      </c>
      <c r="AE25">
        <v>5419.868539649</v>
      </c>
      <c r="AF25">
        <f t="shared" si="5"/>
        <v>235.6464582456087</v>
      </c>
      <c r="AM25" s="6">
        <v>4.2</v>
      </c>
      <c r="AN25" s="23">
        <f t="shared" si="6"/>
        <v>4.0674810936591035</v>
      </c>
      <c r="AO25" s="23">
        <f t="shared" si="7"/>
        <v>40.674810936591037</v>
      </c>
      <c r="AP25" s="23"/>
      <c r="AQ25" s="23"/>
      <c r="AR25" s="23">
        <f t="shared" si="0"/>
        <v>1.042943870169001</v>
      </c>
      <c r="AS25" s="23"/>
      <c r="AT25" s="23"/>
      <c r="AU25" s="7">
        <v>0.5</v>
      </c>
      <c r="AV25">
        <f t="shared" si="8"/>
        <v>48.61</v>
      </c>
      <c r="AW25">
        <f t="shared" si="9"/>
        <v>4.0008230452674898</v>
      </c>
      <c r="BB25" s="5">
        <v>0.5</v>
      </c>
      <c r="BC25">
        <f t="shared" si="66"/>
        <v>400.79999999999995</v>
      </c>
      <c r="BD25">
        <f t="shared" si="11"/>
        <v>20.04</v>
      </c>
      <c r="BJ25" s="4">
        <v>9.2999999999999999E-2</v>
      </c>
      <c r="BK25" s="24">
        <f t="shared" si="12"/>
        <v>0.11908602150537634</v>
      </c>
      <c r="BL25" s="24">
        <f t="shared" si="13"/>
        <v>0.17012271774193546</v>
      </c>
      <c r="BM25" s="24"/>
      <c r="BN25" s="24"/>
      <c r="BO25" s="8">
        <v>0.4</v>
      </c>
      <c r="BP25" s="25">
        <f t="shared" si="14"/>
        <v>5680.0000000000009</v>
      </c>
      <c r="BQ25" s="25">
        <f t="shared" si="1"/>
        <v>160.00000000000003</v>
      </c>
      <c r="BR25" s="23"/>
      <c r="BS25" s="23"/>
      <c r="BT25" s="23"/>
      <c r="BU25" s="23"/>
      <c r="BW25" s="6">
        <v>2.1000000000000001E-2</v>
      </c>
      <c r="BX25" s="23">
        <f t="shared" si="15"/>
        <v>0.83682008368200833</v>
      </c>
      <c r="BY25" s="23">
        <f t="shared" si="16"/>
        <v>41.841004184100413</v>
      </c>
      <c r="BZ25" s="23"/>
      <c r="CA25" s="23"/>
      <c r="CB25" s="9"/>
      <c r="CC25">
        <f t="shared" si="17"/>
        <v>67.967492610386216</v>
      </c>
      <c r="CD25">
        <f t="shared" si="18"/>
        <v>90.379417307700692</v>
      </c>
      <c r="CE25">
        <f t="shared" si="19"/>
        <v>16.641789000876425</v>
      </c>
      <c r="CF25">
        <f t="shared" si="20"/>
        <v>9.8019297343481124</v>
      </c>
      <c r="CG25">
        <f t="shared" si="21"/>
        <v>-20.540823045267487</v>
      </c>
      <c r="CH25">
        <f t="shared" si="22"/>
        <v>66.503374485596709</v>
      </c>
      <c r="CI25">
        <f t="shared" si="23"/>
        <v>90.379417307700692</v>
      </c>
      <c r="CJ25" s="23"/>
      <c r="CK25" s="23"/>
      <c r="CL25" s="23"/>
      <c r="CM25" s="23"/>
      <c r="CN25" s="23"/>
      <c r="CO25" s="23"/>
      <c r="CP25" s="23"/>
      <c r="CR25" t="s">
        <v>15</v>
      </c>
      <c r="CS25">
        <v>0</v>
      </c>
      <c r="CT25" t="s">
        <v>167</v>
      </c>
      <c r="CU25" t="s">
        <v>167</v>
      </c>
      <c r="CV25">
        <v>6.6E-3</v>
      </c>
      <c r="CW25">
        <v>1.35E-2</v>
      </c>
      <c r="CX25">
        <v>9.4999999999999998E-3</v>
      </c>
      <c r="CY25">
        <v>6.0100000000000001E-2</v>
      </c>
      <c r="CZ25" t="s">
        <v>167</v>
      </c>
    </row>
    <row r="26" spans="1:104" x14ac:dyDescent="0.2">
      <c r="A26" t="s">
        <v>21</v>
      </c>
      <c r="C26" t="s">
        <v>96</v>
      </c>
      <c r="E26">
        <v>22.226341999999999</v>
      </c>
      <c r="G26">
        <v>89.106708999999995</v>
      </c>
      <c r="L26" s="2">
        <v>7.43</v>
      </c>
      <c r="M26" s="23"/>
      <c r="N26" s="23"/>
      <c r="O26" s="3">
        <v>7.3819999999999997</v>
      </c>
      <c r="P26" s="23"/>
      <c r="Q26" s="23"/>
      <c r="R26" s="2">
        <f t="shared" si="64"/>
        <v>5905.5999999999995</v>
      </c>
      <c r="S26" s="23"/>
      <c r="T26" s="23"/>
      <c r="V26" s="4">
        <v>0.7</v>
      </c>
      <c r="W26" s="23">
        <f t="shared" si="3"/>
        <v>3.4999999999999991</v>
      </c>
      <c r="X26" s="23">
        <f t="shared" si="4"/>
        <v>213.49999999999994</v>
      </c>
      <c r="Y26" s="23"/>
      <c r="Z26" s="23"/>
      <c r="AA26" s="23"/>
      <c r="AB26" s="23"/>
      <c r="AC26" s="5">
        <v>5.6</v>
      </c>
      <c r="AD26">
        <v>5.324000383545882</v>
      </c>
      <c r="AE26">
        <v>5324.0038354587996</v>
      </c>
      <c r="AF26">
        <f t="shared" si="5"/>
        <v>231.47842762864346</v>
      </c>
      <c r="AM26" s="6">
        <v>3.3</v>
      </c>
      <c r="AN26" s="23">
        <f t="shared" si="6"/>
        <v>3.1948807446189642</v>
      </c>
      <c r="AO26" s="23">
        <f t="shared" si="7"/>
        <v>31.94880744618964</v>
      </c>
      <c r="AP26" s="23"/>
      <c r="AQ26" s="23"/>
      <c r="AR26" s="23">
        <f t="shared" si="0"/>
        <v>0.8192001909279395</v>
      </c>
      <c r="AS26" s="23"/>
      <c r="AT26" s="23"/>
      <c r="AU26" s="7">
        <v>0.4</v>
      </c>
      <c r="AV26">
        <f t="shared" si="8"/>
        <v>38.888000000000005</v>
      </c>
      <c r="AW26">
        <f t="shared" si="9"/>
        <v>3.2006584362139923</v>
      </c>
      <c r="BB26" s="5">
        <v>0.6</v>
      </c>
      <c r="BC26">
        <f t="shared" si="66"/>
        <v>480.95999999999992</v>
      </c>
      <c r="BD26">
        <f t="shared" si="11"/>
        <v>24.047999999999995</v>
      </c>
      <c r="BJ26" s="4">
        <v>9.1999999999999998E-2</v>
      </c>
      <c r="BK26" s="24">
        <f t="shared" si="12"/>
        <v>0.11774193548387096</v>
      </c>
      <c r="BL26" s="24">
        <f t="shared" si="13"/>
        <v>0.16820259677419352</v>
      </c>
      <c r="BM26" s="24"/>
      <c r="BN26" s="24"/>
      <c r="BO26" s="8">
        <v>0.6</v>
      </c>
      <c r="BP26" s="25">
        <f t="shared" si="14"/>
        <v>8520</v>
      </c>
      <c r="BQ26" s="25">
        <f t="shared" si="1"/>
        <v>240</v>
      </c>
      <c r="BR26" s="23"/>
      <c r="BS26" s="23"/>
      <c r="BT26" s="23"/>
      <c r="BU26" s="23"/>
      <c r="BW26" s="6">
        <v>2.5000000000000001E-2</v>
      </c>
      <c r="BX26" s="23">
        <f t="shared" si="15"/>
        <v>1.00418410041841</v>
      </c>
      <c r="BY26" s="23">
        <f t="shared" si="16"/>
        <v>50.2092050209205</v>
      </c>
      <c r="BZ26" s="23"/>
      <c r="CA26" s="23"/>
      <c r="CB26" s="9"/>
      <c r="CC26">
        <f t="shared" si="17"/>
        <v>62.712333207865221</v>
      </c>
      <c r="CD26">
        <f t="shared" si="18"/>
        <v>89.185798405344627</v>
      </c>
      <c r="CE26">
        <f t="shared" si="19"/>
        <v>11.746113826874707</v>
      </c>
      <c r="CF26">
        <f t="shared" si="20"/>
        <v>8.4950394226015984</v>
      </c>
      <c r="CG26">
        <f t="shared" si="21"/>
        <v>-23.748658436213987</v>
      </c>
      <c r="CH26">
        <f t="shared" si="22"/>
        <v>73.242699588477365</v>
      </c>
      <c r="CI26">
        <f t="shared" si="23"/>
        <v>89.185798405344627</v>
      </c>
      <c r="CJ26" s="23"/>
      <c r="CK26" s="23"/>
      <c r="CL26" s="23"/>
      <c r="CM26" s="23"/>
      <c r="CN26" s="23"/>
      <c r="CO26" s="23"/>
      <c r="CP26" s="23"/>
      <c r="CR26" t="s">
        <v>16</v>
      </c>
      <c r="CS26" t="s">
        <v>167</v>
      </c>
      <c r="CT26">
        <v>4.0000000000000002E-4</v>
      </c>
      <c r="CU26">
        <v>0</v>
      </c>
      <c r="CV26">
        <v>5.4399999999999997E-2</v>
      </c>
      <c r="CW26">
        <v>1.4999999999999999E-2</v>
      </c>
      <c r="CX26">
        <v>0</v>
      </c>
      <c r="CY26" t="s">
        <v>167</v>
      </c>
      <c r="CZ26" t="s">
        <v>167</v>
      </c>
    </row>
    <row r="27" spans="1:104" x14ac:dyDescent="0.2">
      <c r="A27" t="s">
        <v>22</v>
      </c>
      <c r="C27" t="s">
        <v>96</v>
      </c>
      <c r="E27">
        <v>22.235918000000002</v>
      </c>
      <c r="G27">
        <v>89.089838999999998</v>
      </c>
      <c r="K27" t="s">
        <v>6</v>
      </c>
      <c r="L27" s="2">
        <v>7.97</v>
      </c>
      <c r="M27" s="23">
        <f t="shared" si="24"/>
        <v>7.93</v>
      </c>
      <c r="N27" s="23">
        <f t="shared" si="25"/>
        <v>3.605551275463962E-2</v>
      </c>
      <c r="O27" s="3">
        <v>3.258</v>
      </c>
      <c r="P27" s="23">
        <f t="shared" si="26"/>
        <v>3.2743333333333333</v>
      </c>
      <c r="Q27" s="23">
        <f t="shared" si="27"/>
        <v>3.0924639582917326E-2</v>
      </c>
      <c r="R27" s="2">
        <f>O27*640</f>
        <v>2085.12</v>
      </c>
      <c r="S27" s="23">
        <f t="shared" si="29"/>
        <v>2095.5733333333333</v>
      </c>
      <c r="T27" s="23">
        <f t="shared" si="30"/>
        <v>19.791769333067187</v>
      </c>
      <c r="U27">
        <v>3258</v>
      </c>
      <c r="V27" s="4">
        <v>1.3</v>
      </c>
      <c r="W27" s="23">
        <f t="shared" si="3"/>
        <v>6.5</v>
      </c>
      <c r="X27" s="23">
        <f t="shared" si="4"/>
        <v>396.5</v>
      </c>
      <c r="Y27" s="23">
        <f t="shared" si="31"/>
        <v>6.333333333333333</v>
      </c>
      <c r="Z27" s="23">
        <f t="shared" si="32"/>
        <v>0.28867513459481287</v>
      </c>
      <c r="AA27" s="23">
        <f t="shared" si="33"/>
        <v>386.33333333333331</v>
      </c>
      <c r="AB27" s="23">
        <f t="shared" si="34"/>
        <v>17.609183210283586</v>
      </c>
      <c r="AC27" s="5">
        <v>7.1</v>
      </c>
      <c r="AD27">
        <v>6.7622974398312401</v>
      </c>
      <c r="AE27">
        <v>6762.9743983123999</v>
      </c>
      <c r="AF27">
        <f t="shared" si="5"/>
        <v>294.04236514401737</v>
      </c>
      <c r="AG27">
        <f t="shared" si="35"/>
        <v>289.84534901980436</v>
      </c>
      <c r="AH27">
        <f t="shared" si="36"/>
        <v>4.1897885467141363</v>
      </c>
      <c r="AI27">
        <f t="shared" si="37"/>
        <v>6666.4430274555007</v>
      </c>
      <c r="AJ27">
        <f t="shared" si="38"/>
        <v>96.36513657442562</v>
      </c>
      <c r="AL27" t="s">
        <v>6</v>
      </c>
      <c r="AM27" s="6">
        <v>9.6</v>
      </c>
      <c r="AN27" s="23">
        <f t="shared" si="6"/>
        <v>9.3030831878999418</v>
      </c>
      <c r="AO27" s="23">
        <f t="shared" si="7"/>
        <v>93.030831878999422</v>
      </c>
      <c r="AP27" s="23">
        <f t="shared" si="39"/>
        <v>94.646758451295966</v>
      </c>
      <c r="AQ27" s="23">
        <f t="shared" si="40"/>
        <v>3.6706795590461363</v>
      </c>
      <c r="AR27" s="23">
        <f t="shared" si="0"/>
        <v>2.38540594561537</v>
      </c>
      <c r="AS27" s="23">
        <f t="shared" si="41"/>
        <v>2.4268399602896404</v>
      </c>
      <c r="AT27" s="23">
        <f t="shared" si="65"/>
        <v>9.4119988693490558E-2</v>
      </c>
      <c r="AU27" s="7">
        <v>2.1</v>
      </c>
      <c r="AV27">
        <f t="shared" si="8"/>
        <v>204.16200000000001</v>
      </c>
      <c r="AW27">
        <f t="shared" si="9"/>
        <v>16.803456790123455</v>
      </c>
      <c r="AX27">
        <f t="shared" si="42"/>
        <v>17.336899862825788</v>
      </c>
      <c r="AY27">
        <f t="shared" si="43"/>
        <v>2.4445432596082735</v>
      </c>
      <c r="AZ27">
        <f t="shared" si="44"/>
        <v>210.64333333333332</v>
      </c>
      <c r="BA27">
        <f t="shared" si="45"/>
        <v>29.701200604240668</v>
      </c>
      <c r="BB27" s="5">
        <v>0.6</v>
      </c>
      <c r="BC27">
        <f t="shared" si="66"/>
        <v>480.95999999999992</v>
      </c>
      <c r="BD27">
        <f t="shared" si="11"/>
        <v>24.047999999999995</v>
      </c>
      <c r="BE27">
        <f t="shared" si="46"/>
        <v>23.379999999999995</v>
      </c>
      <c r="BF27">
        <f t="shared" si="59"/>
        <v>3.0611605642305273</v>
      </c>
      <c r="BG27">
        <f t="shared" si="60"/>
        <v>467.59999999999991</v>
      </c>
      <c r="BH27">
        <f t="shared" si="61"/>
        <v>61.223211284610393</v>
      </c>
      <c r="BI27" t="s">
        <v>6</v>
      </c>
      <c r="BJ27" s="4">
        <v>6.3E-2</v>
      </c>
      <c r="BK27" s="24">
        <f t="shared" si="12"/>
        <v>7.8763440860215056E-2</v>
      </c>
      <c r="BL27" s="24">
        <f t="shared" si="13"/>
        <v>0.11251908870967742</v>
      </c>
      <c r="BM27" s="24">
        <f t="shared" si="50"/>
        <v>0.46198110483870963</v>
      </c>
      <c r="BN27" s="24">
        <f t="shared" si="62"/>
        <v>0.60694960008985166</v>
      </c>
      <c r="BO27" s="8">
        <v>0.9</v>
      </c>
      <c r="BP27" s="25">
        <f t="shared" si="14"/>
        <v>12780</v>
      </c>
      <c r="BQ27" s="25">
        <f t="shared" si="1"/>
        <v>360</v>
      </c>
      <c r="BR27" s="23">
        <f t="shared" si="51"/>
        <v>12306.666666666666</v>
      </c>
      <c r="BS27" s="23">
        <f t="shared" si="52"/>
        <v>819.83738224926753</v>
      </c>
      <c r="BT27" s="23">
        <f t="shared" si="53"/>
        <v>346.66666666666669</v>
      </c>
      <c r="BU27" s="23">
        <f t="shared" si="54"/>
        <v>23.094010767584997</v>
      </c>
      <c r="BW27" s="6">
        <v>4.8000000000000001E-2</v>
      </c>
      <c r="BX27" s="23">
        <f t="shared" si="15"/>
        <v>1.9665271966527196</v>
      </c>
      <c r="BY27" s="23">
        <f t="shared" si="16"/>
        <v>98.326359832635973</v>
      </c>
      <c r="BZ27" s="23">
        <f t="shared" si="55"/>
        <v>99.721059972105991</v>
      </c>
      <c r="CA27" s="23">
        <f t="shared" ref="CA27:CA87" si="67">STDEV(BY27:BY29)</f>
        <v>4.3549497896781011</v>
      </c>
      <c r="CB27" s="9" t="s">
        <v>6</v>
      </c>
      <c r="CC27">
        <f t="shared" si="17"/>
        <v>65.06105944683344</v>
      </c>
      <c r="CD27">
        <f t="shared" si="18"/>
        <v>87.180692090782046</v>
      </c>
      <c r="CE27">
        <f t="shared" si="19"/>
        <v>41.133066261142446</v>
      </c>
      <c r="CF27">
        <f t="shared" si="20"/>
        <v>7.1978428249126045</v>
      </c>
      <c r="CG27">
        <f t="shared" si="21"/>
        <v>-34.35145679012345</v>
      </c>
      <c r="CH27">
        <f t="shared" si="22"/>
        <v>129.01417283950616</v>
      </c>
      <c r="CI27">
        <f t="shared" si="23"/>
        <v>87.180692090782046</v>
      </c>
      <c r="CJ27" s="23">
        <f t="shared" si="63"/>
        <v>64.243491917666745</v>
      </c>
      <c r="CK27" s="23">
        <f t="shared" si="57"/>
        <v>87.04186736991926</v>
      </c>
      <c r="CL27" s="23">
        <f t="shared" si="57"/>
        <v>42.646581911957689</v>
      </c>
      <c r="CM27" s="23">
        <f t="shared" si="57"/>
        <v>7.1199768334536087</v>
      </c>
      <c r="CN27" s="23">
        <f t="shared" si="57"/>
        <v>-34.383566529492455</v>
      </c>
      <c r="CO27" s="23">
        <f t="shared" si="57"/>
        <v>129.53128943758574</v>
      </c>
      <c r="CP27" s="23">
        <f t="shared" si="57"/>
        <v>87.04186736991926</v>
      </c>
      <c r="CR27" t="s">
        <v>17</v>
      </c>
      <c r="CS27" t="s">
        <v>167</v>
      </c>
      <c r="CT27">
        <v>1.6000000000000001E-3</v>
      </c>
      <c r="CU27">
        <v>0</v>
      </c>
      <c r="CV27">
        <v>2.2000000000000001E-3</v>
      </c>
      <c r="CW27">
        <v>1.77E-2</v>
      </c>
      <c r="CX27">
        <v>3.2000000000000002E-3</v>
      </c>
      <c r="CY27">
        <v>9.1999999999999998E-2</v>
      </c>
      <c r="CZ27" t="s">
        <v>167</v>
      </c>
    </row>
    <row r="28" spans="1:104" x14ac:dyDescent="0.2">
      <c r="A28" t="s">
        <v>23</v>
      </c>
      <c r="C28" t="s">
        <v>97</v>
      </c>
      <c r="E28">
        <v>22.233730999999999</v>
      </c>
      <c r="G28">
        <v>89.086395999999993</v>
      </c>
      <c r="L28" s="2">
        <v>7.9</v>
      </c>
      <c r="M28" s="23"/>
      <c r="N28" s="23"/>
      <c r="O28" s="3">
        <v>3.2549999999999999</v>
      </c>
      <c r="P28" s="23"/>
      <c r="Q28" s="23"/>
      <c r="R28" s="2">
        <f t="shared" ref="R28:R32" si="68">O28*640</f>
        <v>2083.1999999999998</v>
      </c>
      <c r="S28" s="23"/>
      <c r="T28" s="23"/>
      <c r="V28" s="4">
        <v>1.3</v>
      </c>
      <c r="W28" s="23">
        <f t="shared" si="3"/>
        <v>6.5</v>
      </c>
      <c r="X28" s="23">
        <f t="shared" si="4"/>
        <v>396.5</v>
      </c>
      <c r="Y28" s="23"/>
      <c r="Z28" s="23"/>
      <c r="AA28" s="23"/>
      <c r="AB28" s="23"/>
      <c r="AC28" s="5">
        <v>7</v>
      </c>
      <c r="AD28">
        <v>6.6664109694122162</v>
      </c>
      <c r="AE28">
        <v>6666.1096941222004</v>
      </c>
      <c r="AF28">
        <f t="shared" si="5"/>
        <v>289.83085626618265</v>
      </c>
      <c r="AM28" s="6">
        <v>9.5</v>
      </c>
      <c r="AN28" s="23">
        <f t="shared" si="6"/>
        <v>9.2061275935621474</v>
      </c>
      <c r="AO28" s="23">
        <f t="shared" si="7"/>
        <v>92.061275935621467</v>
      </c>
      <c r="AP28" s="23"/>
      <c r="AQ28" s="23"/>
      <c r="AR28" s="23">
        <f t="shared" si="0"/>
        <v>2.360545536810807</v>
      </c>
      <c r="AS28" s="23"/>
      <c r="AT28" s="23"/>
      <c r="AU28" s="7">
        <v>2.5</v>
      </c>
      <c r="AV28">
        <f t="shared" si="8"/>
        <v>243.05</v>
      </c>
      <c r="AW28">
        <f t="shared" si="9"/>
        <v>20.004115226337451</v>
      </c>
      <c r="BB28" s="5">
        <v>0.5</v>
      </c>
      <c r="BC28">
        <f t="shared" si="66"/>
        <v>400.79999999999995</v>
      </c>
      <c r="BD28">
        <f t="shared" si="11"/>
        <v>20.04</v>
      </c>
      <c r="BJ28" s="4">
        <v>6.2E-2</v>
      </c>
      <c r="BK28" s="24">
        <f t="shared" si="12"/>
        <v>7.7419354838709681E-2</v>
      </c>
      <c r="BL28" s="24">
        <f t="shared" si="13"/>
        <v>0.11059896774193548</v>
      </c>
      <c r="BM28" s="24"/>
      <c r="BN28" s="24"/>
      <c r="BO28" s="8">
        <v>0.8</v>
      </c>
      <c r="BP28" s="25">
        <f t="shared" si="14"/>
        <v>11360.000000000002</v>
      </c>
      <c r="BQ28" s="25">
        <f t="shared" si="1"/>
        <v>320.00000000000006</v>
      </c>
      <c r="BR28" s="23"/>
      <c r="BS28" s="23"/>
      <c r="BT28" s="23"/>
      <c r="BU28" s="23"/>
      <c r="BW28" s="6">
        <v>4.7E-2</v>
      </c>
      <c r="BX28" s="23">
        <f t="shared" si="15"/>
        <v>1.9246861924686192</v>
      </c>
      <c r="BY28" s="23">
        <f t="shared" si="16"/>
        <v>96.23430962343096</v>
      </c>
      <c r="BZ28" s="23"/>
      <c r="CA28" s="23"/>
      <c r="CB28" s="9"/>
      <c r="CC28">
        <f t="shared" si="17"/>
        <v>64.772441365208323</v>
      </c>
      <c r="CD28">
        <f t="shared" si="18"/>
        <v>87.236566053410641</v>
      </c>
      <c r="CE28">
        <f t="shared" si="19"/>
        <v>49.95519344920006</v>
      </c>
      <c r="CF28">
        <f t="shared" si="20"/>
        <v>7.2377889891685685</v>
      </c>
      <c r="CG28">
        <f t="shared" si="21"/>
        <v>-33.544115226337453</v>
      </c>
      <c r="CH28">
        <f t="shared" si="22"/>
        <v>132.11687242798354</v>
      </c>
      <c r="CI28">
        <f t="shared" si="23"/>
        <v>87.236566053410641</v>
      </c>
      <c r="CJ28" s="23"/>
      <c r="CK28" s="23"/>
      <c r="CL28" s="23"/>
      <c r="CM28" s="23"/>
      <c r="CN28" s="23"/>
      <c r="CO28" s="23"/>
      <c r="CP28" s="23"/>
      <c r="CR28" t="s">
        <v>18</v>
      </c>
      <c r="CS28" t="s">
        <v>167</v>
      </c>
      <c r="CT28">
        <v>1.8E-3</v>
      </c>
      <c r="CU28" t="s">
        <v>167</v>
      </c>
      <c r="CV28">
        <v>5.6599999999999998E-2</v>
      </c>
      <c r="CW28">
        <v>1.6199999999999999E-2</v>
      </c>
      <c r="CX28">
        <v>2.63E-2</v>
      </c>
      <c r="CY28">
        <v>4.4200000000000003E-2</v>
      </c>
      <c r="CZ28">
        <v>1.77E-2</v>
      </c>
    </row>
    <row r="29" spans="1:104" x14ac:dyDescent="0.2">
      <c r="A29" t="s">
        <v>24</v>
      </c>
      <c r="C29" t="s">
        <v>97</v>
      </c>
      <c r="E29">
        <v>22.233733000000001</v>
      </c>
      <c r="G29">
        <v>89.082736999999995</v>
      </c>
      <c r="L29" s="2">
        <v>7.92</v>
      </c>
      <c r="M29" s="23"/>
      <c r="N29" s="23"/>
      <c r="O29" s="3">
        <v>3.31</v>
      </c>
      <c r="P29" s="23"/>
      <c r="Q29" s="23"/>
      <c r="R29" s="2">
        <f t="shared" si="68"/>
        <v>2118.4</v>
      </c>
      <c r="S29" s="23"/>
      <c r="T29" s="23"/>
      <c r="V29" s="4">
        <v>1.2</v>
      </c>
      <c r="W29" s="23">
        <f t="shared" si="3"/>
        <v>6</v>
      </c>
      <c r="X29" s="23">
        <f t="shared" si="4"/>
        <v>366</v>
      </c>
      <c r="Y29" s="23"/>
      <c r="Z29" s="23"/>
      <c r="AA29" s="23"/>
      <c r="AB29" s="23"/>
      <c r="AC29" s="5">
        <v>6.9</v>
      </c>
      <c r="AD29">
        <v>6.5705244989931924</v>
      </c>
      <c r="AE29">
        <v>6570.2449899318999</v>
      </c>
      <c r="AF29">
        <f t="shared" si="5"/>
        <v>285.66282564921306</v>
      </c>
      <c r="AM29" s="6">
        <v>10.199999999999999</v>
      </c>
      <c r="AN29" s="23">
        <f t="shared" si="6"/>
        <v>9.8848167539267013</v>
      </c>
      <c r="AO29" s="23">
        <f t="shared" si="7"/>
        <v>98.84816753926701</v>
      </c>
      <c r="AP29" s="23"/>
      <c r="AQ29" s="23"/>
      <c r="AR29" s="23">
        <f t="shared" si="0"/>
        <v>2.5345683984427438</v>
      </c>
      <c r="AS29" s="23"/>
      <c r="AT29" s="23"/>
      <c r="AU29" s="7">
        <v>1.9</v>
      </c>
      <c r="AV29">
        <f t="shared" si="8"/>
        <v>184.71799999999999</v>
      </c>
      <c r="AW29">
        <f t="shared" si="9"/>
        <v>15.203127572016459</v>
      </c>
      <c r="BB29" s="5">
        <v>0.65</v>
      </c>
      <c r="BC29">
        <f t="shared" si="66"/>
        <v>521.04</v>
      </c>
      <c r="BD29">
        <f t="shared" si="11"/>
        <v>26.052</v>
      </c>
      <c r="BJ29" s="4">
        <v>0.61</v>
      </c>
      <c r="BK29" s="24">
        <f t="shared" si="12"/>
        <v>0.8139784946236559</v>
      </c>
      <c r="BL29" s="24">
        <f t="shared" si="13"/>
        <v>1.162825258064516</v>
      </c>
      <c r="BM29" s="24"/>
      <c r="BN29" s="24"/>
      <c r="BO29" s="8">
        <v>0.9</v>
      </c>
      <c r="BP29" s="25">
        <f t="shared" si="14"/>
        <v>12780</v>
      </c>
      <c r="BQ29" s="25">
        <f t="shared" si="1"/>
        <v>360</v>
      </c>
      <c r="BR29" s="23"/>
      <c r="BS29" s="23"/>
      <c r="BT29" s="23"/>
      <c r="BU29" s="23"/>
      <c r="BW29" s="6">
        <v>5.0999999999999997E-2</v>
      </c>
      <c r="BX29" s="23">
        <f t="shared" si="15"/>
        <v>2.0920502092050208</v>
      </c>
      <c r="BY29" s="23">
        <f t="shared" si="16"/>
        <v>104.60251046025104</v>
      </c>
      <c r="BZ29" s="23"/>
      <c r="CA29" s="23"/>
      <c r="CB29" s="9"/>
      <c r="CC29">
        <f t="shared" si="17"/>
        <v>62.896974940958479</v>
      </c>
      <c r="CD29">
        <f t="shared" si="18"/>
        <v>86.708343965565078</v>
      </c>
      <c r="CE29">
        <f t="shared" si="19"/>
        <v>36.851486025530576</v>
      </c>
      <c r="CF29">
        <f t="shared" si="20"/>
        <v>6.9242986862796529</v>
      </c>
      <c r="CG29">
        <f t="shared" si="21"/>
        <v>-35.255127572016463</v>
      </c>
      <c r="CH29">
        <f t="shared" si="22"/>
        <v>127.46282304526747</v>
      </c>
      <c r="CI29">
        <f t="shared" si="23"/>
        <v>86.708343965565078</v>
      </c>
      <c r="CJ29" s="23"/>
      <c r="CK29" s="23"/>
      <c r="CL29" s="23"/>
      <c r="CM29" s="23"/>
      <c r="CN29" s="23"/>
      <c r="CO29" s="23"/>
      <c r="CP29" s="23"/>
      <c r="CR29" t="s">
        <v>19</v>
      </c>
      <c r="CS29" t="s">
        <v>167</v>
      </c>
      <c r="CT29">
        <v>1.6000000000000001E-3</v>
      </c>
      <c r="CU29">
        <v>1.06E-2</v>
      </c>
      <c r="CV29">
        <v>3.7100000000000001E-2</v>
      </c>
      <c r="CW29">
        <v>1.47E-2</v>
      </c>
      <c r="CX29">
        <v>1.7899999999999999E-2</v>
      </c>
      <c r="CY29">
        <v>4.5900000000000003E-2</v>
      </c>
      <c r="CZ29" t="s">
        <v>167</v>
      </c>
    </row>
    <row r="30" spans="1:104" x14ac:dyDescent="0.2">
      <c r="A30" t="s">
        <v>25</v>
      </c>
      <c r="C30" t="s">
        <v>97</v>
      </c>
      <c r="E30">
        <v>22.237264</v>
      </c>
      <c r="G30">
        <v>89.070071999999996</v>
      </c>
      <c r="K30" t="s">
        <v>7</v>
      </c>
      <c r="L30" s="2">
        <v>7.99</v>
      </c>
      <c r="M30" s="23">
        <f t="shared" si="24"/>
        <v>8.0566666666666666</v>
      </c>
      <c r="N30" s="23">
        <f t="shared" si="25"/>
        <v>0.2177919496522622</v>
      </c>
      <c r="O30" s="3">
        <v>2.681</v>
      </c>
      <c r="P30" s="23">
        <f t="shared" si="26"/>
        <v>2.6686666666666667</v>
      </c>
      <c r="Q30" s="23">
        <f t="shared" si="27"/>
        <v>1.8823743871327452E-2</v>
      </c>
      <c r="R30" s="2">
        <f t="shared" si="68"/>
        <v>1715.8400000000001</v>
      </c>
      <c r="S30" s="23">
        <f t="shared" si="29"/>
        <v>1707.9466666666667</v>
      </c>
      <c r="T30" s="23">
        <f t="shared" si="30"/>
        <v>12.047196077649602</v>
      </c>
      <c r="U30">
        <v>2681</v>
      </c>
      <c r="V30" s="4">
        <v>0.9</v>
      </c>
      <c r="W30" s="23">
        <f t="shared" si="3"/>
        <v>4.5000000000000009</v>
      </c>
      <c r="X30" s="23">
        <f t="shared" si="4"/>
        <v>274.50000000000006</v>
      </c>
      <c r="Y30" s="23">
        <f t="shared" si="31"/>
        <v>4.3333333333333348</v>
      </c>
      <c r="Z30" s="23">
        <f t="shared" si="32"/>
        <v>0.28867513459481292</v>
      </c>
      <c r="AA30" s="23">
        <f t="shared" si="33"/>
        <v>264.33333333333343</v>
      </c>
      <c r="AB30" s="23">
        <f t="shared" si="34"/>
        <v>17.609183210283586</v>
      </c>
      <c r="AC30" s="5">
        <v>7.7</v>
      </c>
      <c r="AD30">
        <v>7.4294297158115583</v>
      </c>
      <c r="AE30">
        <v>742.9429715811558</v>
      </c>
      <c r="AF30">
        <f t="shared" si="5"/>
        <v>32.301868329615466</v>
      </c>
      <c r="AG30">
        <f t="shared" si="35"/>
        <v>31.887236812644602</v>
      </c>
      <c r="AH30">
        <f t="shared" si="36"/>
        <v>0.41463151697086786</v>
      </c>
      <c r="AI30">
        <f t="shared" si="37"/>
        <v>733.40644669082576</v>
      </c>
      <c r="AJ30">
        <f t="shared" si="38"/>
        <v>9.5365248903299857</v>
      </c>
      <c r="AL30" t="s">
        <v>7</v>
      </c>
      <c r="AM30" s="6">
        <v>1.7</v>
      </c>
      <c r="AN30" s="23">
        <f t="shared" si="6"/>
        <v>1.6435912352142719</v>
      </c>
      <c r="AO30" s="23">
        <f t="shared" si="7"/>
        <v>16.435912352142719</v>
      </c>
      <c r="AP30" s="23">
        <f t="shared" si="39"/>
        <v>17.728653609979961</v>
      </c>
      <c r="AQ30" s="23">
        <f t="shared" si="40"/>
        <v>3.1166863037272909</v>
      </c>
      <c r="AR30" s="23">
        <f t="shared" si="0"/>
        <v>0.42143365005494149</v>
      </c>
      <c r="AS30" s="23">
        <f t="shared" si="41"/>
        <v>0.45458086179435808</v>
      </c>
      <c r="AT30" s="23">
        <f t="shared" si="65"/>
        <v>7.9915033428904492E-2</v>
      </c>
      <c r="AU30" s="7">
        <v>2.8</v>
      </c>
      <c r="AV30">
        <f t="shared" si="8"/>
        <v>272.21599999999995</v>
      </c>
      <c r="AW30">
        <f t="shared" si="9"/>
        <v>22.404609053497939</v>
      </c>
      <c r="AX30">
        <f t="shared" si="42"/>
        <v>19.737393689986281</v>
      </c>
      <c r="AY30">
        <f t="shared" si="43"/>
        <v>2.4445432596082384</v>
      </c>
      <c r="AZ30">
        <f t="shared" si="44"/>
        <v>239.80933333333329</v>
      </c>
      <c r="BA30">
        <f t="shared" si="45"/>
        <v>29.701200604240668</v>
      </c>
      <c r="BB30" s="5">
        <v>2</v>
      </c>
      <c r="BC30">
        <f t="shared" si="66"/>
        <v>1603.1999999999998</v>
      </c>
      <c r="BD30">
        <f t="shared" si="11"/>
        <v>80.16</v>
      </c>
      <c r="BE30">
        <f t="shared" si="46"/>
        <v>76.152000000000001</v>
      </c>
      <c r="BF30">
        <f t="shared" si="59"/>
        <v>4.0079999999999956</v>
      </c>
      <c r="BG30">
        <f t="shared" si="60"/>
        <v>1523.04</v>
      </c>
      <c r="BH30">
        <f t="shared" si="61"/>
        <v>80.159999999999854</v>
      </c>
      <c r="BI30" t="s">
        <v>7</v>
      </c>
      <c r="BJ30" s="4">
        <v>0.124</v>
      </c>
      <c r="BK30" s="24">
        <f t="shared" si="12"/>
        <v>0.160752688172043</v>
      </c>
      <c r="BL30" s="24">
        <f t="shared" si="13"/>
        <v>0.22964646774193545</v>
      </c>
      <c r="BM30" s="24">
        <f t="shared" si="50"/>
        <v>0.23156658870967739</v>
      </c>
      <c r="BN30" s="24">
        <f t="shared" si="62"/>
        <v>5.0801625678058475E-3</v>
      </c>
      <c r="BO30" s="8">
        <v>0.7</v>
      </c>
      <c r="BP30" s="25">
        <f t="shared" si="14"/>
        <v>9939.9999999999982</v>
      </c>
      <c r="BQ30" s="25">
        <f t="shared" si="1"/>
        <v>279.99999999999994</v>
      </c>
      <c r="BR30" s="23">
        <f t="shared" si="51"/>
        <v>8520</v>
      </c>
      <c r="BS30" s="23">
        <f t="shared" si="52"/>
        <v>1419.9999999999948</v>
      </c>
      <c r="BT30" s="23">
        <f t="shared" si="53"/>
        <v>240</v>
      </c>
      <c r="BU30" s="23">
        <f t="shared" si="54"/>
        <v>39.999999999999815</v>
      </c>
      <c r="BW30" s="6">
        <v>0.03</v>
      </c>
      <c r="BX30" s="23">
        <f t="shared" si="15"/>
        <v>1.2133891213389121</v>
      </c>
      <c r="BY30" s="23">
        <f t="shared" si="16"/>
        <v>60.669456066945607</v>
      </c>
      <c r="BZ30" s="23">
        <f t="shared" si="55"/>
        <v>53.695955369595538</v>
      </c>
      <c r="CA30" s="23">
        <f t="shared" si="67"/>
        <v>8.7098995793561702</v>
      </c>
      <c r="CB30" s="9" t="s">
        <v>7</v>
      </c>
      <c r="CC30">
        <f t="shared" si="17"/>
        <v>4.5106992946543079</v>
      </c>
      <c r="CD30">
        <f t="shared" si="18"/>
        <v>23.87638931145597</v>
      </c>
      <c r="CE30">
        <f t="shared" si="19"/>
        <v>21.84438595364961</v>
      </c>
      <c r="CF30">
        <f t="shared" si="20"/>
        <v>0.31494166094628934</v>
      </c>
      <c r="CG30">
        <f t="shared" si="21"/>
        <v>-98.064609053497932</v>
      </c>
      <c r="CH30">
        <f t="shared" si="22"/>
        <v>292.25889711934155</v>
      </c>
      <c r="CI30">
        <f t="shared" si="23"/>
        <v>23.87638931145597</v>
      </c>
      <c r="CJ30" s="23">
        <f t="shared" si="63"/>
        <v>4.608997825524912</v>
      </c>
      <c r="CK30" s="23">
        <f t="shared" si="63"/>
        <v>24.901800896759323</v>
      </c>
      <c r="CL30" s="23">
        <f t="shared" si="63"/>
        <v>20.532731619463622</v>
      </c>
      <c r="CM30" s="23">
        <f t="shared" si="63"/>
        <v>0.33334094058320202</v>
      </c>
      <c r="CN30" s="23">
        <f t="shared" si="63"/>
        <v>-91.556060356652949</v>
      </c>
      <c r="CO30" s="23">
        <f t="shared" si="63"/>
        <v>271.30331412894378</v>
      </c>
      <c r="CP30" s="23">
        <f t="shared" si="63"/>
        <v>24.901800896759323</v>
      </c>
      <c r="CR30" t="s">
        <v>20</v>
      </c>
      <c r="CS30" t="s">
        <v>167</v>
      </c>
      <c r="CT30">
        <v>4.0000000000000002E-4</v>
      </c>
      <c r="CU30">
        <v>8.0000000000000002E-3</v>
      </c>
      <c r="CV30" t="s">
        <v>167</v>
      </c>
      <c r="CW30">
        <v>4.8999999999999998E-3</v>
      </c>
      <c r="CX30">
        <v>1.6799999999999999E-2</v>
      </c>
      <c r="CY30">
        <v>2.3E-2</v>
      </c>
      <c r="CZ30" t="s">
        <v>167</v>
      </c>
    </row>
    <row r="31" spans="1:104" x14ac:dyDescent="0.2">
      <c r="A31" t="s">
        <v>26</v>
      </c>
      <c r="C31" t="s">
        <v>97</v>
      </c>
      <c r="E31">
        <v>22.237943000000001</v>
      </c>
      <c r="G31">
        <v>89.070256000000001</v>
      </c>
      <c r="L31" s="2">
        <v>7.88</v>
      </c>
      <c r="M31" s="23"/>
      <c r="N31" s="23"/>
      <c r="O31" s="3">
        <v>2.6469999999999998</v>
      </c>
      <c r="P31" s="23"/>
      <c r="Q31" s="23"/>
      <c r="R31" s="2">
        <f t="shared" si="68"/>
        <v>1694.08</v>
      </c>
      <c r="S31" s="23"/>
      <c r="T31" s="23"/>
      <c r="V31" s="4">
        <v>0.9</v>
      </c>
      <c r="W31" s="23">
        <f t="shared" si="3"/>
        <v>4.5000000000000009</v>
      </c>
      <c r="X31" s="23">
        <f t="shared" si="4"/>
        <v>274.50000000000006</v>
      </c>
      <c r="Y31" s="23"/>
      <c r="Z31" s="23"/>
      <c r="AA31" s="23"/>
      <c r="AB31" s="23"/>
      <c r="AC31" s="5">
        <v>7.6</v>
      </c>
      <c r="AD31">
        <v>7.3340644669082584</v>
      </c>
      <c r="AE31">
        <v>733.40644669082587</v>
      </c>
      <c r="AF31">
        <f t="shared" si="5"/>
        <v>31.887236812644602</v>
      </c>
      <c r="AM31" s="6">
        <v>1.6</v>
      </c>
      <c r="AN31" s="23">
        <f t="shared" si="6"/>
        <v>1.5466356408764785</v>
      </c>
      <c r="AO31" s="23">
        <f t="shared" si="7"/>
        <v>15.466356408764785</v>
      </c>
      <c r="AP31" s="23"/>
      <c r="AQ31" s="23"/>
      <c r="AR31" s="23">
        <f t="shared" si="0"/>
        <v>0.39657324125037913</v>
      </c>
      <c r="AS31" s="23"/>
      <c r="AT31" s="23"/>
      <c r="AU31" s="7">
        <v>2.4</v>
      </c>
      <c r="AV31">
        <f t="shared" si="8"/>
        <v>233.32799999999997</v>
      </c>
      <c r="AW31">
        <f t="shared" si="9"/>
        <v>19.203950617283947</v>
      </c>
      <c r="BB31" s="5">
        <v>1.9</v>
      </c>
      <c r="BC31">
        <f t="shared" si="66"/>
        <v>1523.04</v>
      </c>
      <c r="BD31">
        <f t="shared" si="11"/>
        <v>76.152000000000001</v>
      </c>
      <c r="BJ31" s="4">
        <v>0.123</v>
      </c>
      <c r="BK31" s="24">
        <f t="shared" si="12"/>
        <v>0.15940860215053762</v>
      </c>
      <c r="BL31" s="24">
        <f t="shared" si="13"/>
        <v>0.22772634677419351</v>
      </c>
      <c r="BM31" s="24"/>
      <c r="BN31" s="24"/>
      <c r="BO31" s="8">
        <v>0.6</v>
      </c>
      <c r="BP31" s="25">
        <f t="shared" si="14"/>
        <v>8520</v>
      </c>
      <c r="BQ31" s="25">
        <f t="shared" si="1"/>
        <v>240</v>
      </c>
      <c r="BR31" s="23"/>
      <c r="BS31" s="23"/>
      <c r="BT31" s="23"/>
      <c r="BU31" s="23"/>
      <c r="BW31" s="6">
        <v>2.8000000000000001E-2</v>
      </c>
      <c r="BX31" s="23">
        <f t="shared" si="15"/>
        <v>1.1297071129707112</v>
      </c>
      <c r="BY31" s="23">
        <f t="shared" si="16"/>
        <v>56.48535564853556</v>
      </c>
      <c r="BZ31" s="23"/>
      <c r="CA31" s="23"/>
      <c r="CB31" s="9"/>
      <c r="CC31">
        <f t="shared" si="17"/>
        <v>4.6180431324808957</v>
      </c>
      <c r="CD31">
        <f t="shared" si="18"/>
        <v>24.98221294443773</v>
      </c>
      <c r="CE31">
        <f t="shared" si="19"/>
        <v>20.139226228638837</v>
      </c>
      <c r="CF31">
        <f t="shared" si="20"/>
        <v>0.33440217003997663</v>
      </c>
      <c r="CG31">
        <f t="shared" si="21"/>
        <v>-90.855950617283952</v>
      </c>
      <c r="CH31">
        <f t="shared" si="22"/>
        <v>269.11619753086416</v>
      </c>
      <c r="CI31">
        <f t="shared" si="23"/>
        <v>24.98221294443773</v>
      </c>
      <c r="CJ31" s="23"/>
      <c r="CK31" s="23"/>
      <c r="CL31" s="23"/>
      <c r="CM31" s="23"/>
      <c r="CN31" s="23"/>
      <c r="CO31" s="23"/>
      <c r="CP31" s="23"/>
      <c r="CR31" t="s">
        <v>21</v>
      </c>
      <c r="CS31" t="s">
        <v>167</v>
      </c>
      <c r="CT31" t="s">
        <v>167</v>
      </c>
      <c r="CU31" t="s">
        <v>167</v>
      </c>
      <c r="CV31">
        <v>3.49E-2</v>
      </c>
      <c r="CW31">
        <v>2.0199999999999999E-2</v>
      </c>
      <c r="CX31">
        <v>1.37E-2</v>
      </c>
      <c r="CY31">
        <v>1.8E-3</v>
      </c>
      <c r="CZ31" t="s">
        <v>167</v>
      </c>
    </row>
    <row r="32" spans="1:104" x14ac:dyDescent="0.2">
      <c r="A32" t="s">
        <v>27</v>
      </c>
      <c r="C32" t="s">
        <v>97</v>
      </c>
      <c r="E32">
        <v>22.239276</v>
      </c>
      <c r="G32">
        <v>89.884399999999999</v>
      </c>
      <c r="L32" s="2">
        <v>8.3000000000000007</v>
      </c>
      <c r="M32" s="23"/>
      <c r="N32" s="23"/>
      <c r="O32" s="3">
        <v>2.6779999999999999</v>
      </c>
      <c r="P32" s="23"/>
      <c r="Q32" s="23"/>
      <c r="R32" s="2">
        <f t="shared" si="68"/>
        <v>1713.92</v>
      </c>
      <c r="S32" s="23"/>
      <c r="T32" s="23"/>
      <c r="V32" s="4">
        <v>0.8</v>
      </c>
      <c r="W32" s="23">
        <f t="shared" si="3"/>
        <v>4.0000000000000009</v>
      </c>
      <c r="X32" s="23">
        <f t="shared" si="4"/>
        <v>244.00000000000006</v>
      </c>
      <c r="Y32" s="23"/>
      <c r="Z32" s="23"/>
      <c r="AA32" s="23"/>
      <c r="AB32" s="23"/>
      <c r="AC32" s="5">
        <v>7.5</v>
      </c>
      <c r="AD32">
        <v>7.2386992180049585</v>
      </c>
      <c r="AE32">
        <v>723.86992180049583</v>
      </c>
      <c r="AF32">
        <f t="shared" si="5"/>
        <v>31.472605295673731</v>
      </c>
      <c r="AM32" s="6">
        <v>2.2000000000000002</v>
      </c>
      <c r="AN32" s="23">
        <f t="shared" si="6"/>
        <v>2.1283692069032383</v>
      </c>
      <c r="AO32" s="23">
        <f t="shared" si="7"/>
        <v>21.283692069032384</v>
      </c>
      <c r="AP32" s="23"/>
      <c r="AQ32" s="23"/>
      <c r="AR32" s="23">
        <f t="shared" si="0"/>
        <v>0.54573569407775346</v>
      </c>
      <c r="AS32" s="23"/>
      <c r="AT32" s="23"/>
      <c r="AU32" s="7">
        <v>2.2000000000000002</v>
      </c>
      <c r="AV32">
        <f t="shared" si="8"/>
        <v>213.88400000000001</v>
      </c>
      <c r="AW32">
        <f t="shared" si="9"/>
        <v>17.603621399176955</v>
      </c>
      <c r="BB32" s="5">
        <v>1.8</v>
      </c>
      <c r="BC32">
        <f t="shared" si="66"/>
        <v>1442.88</v>
      </c>
      <c r="BD32">
        <f t="shared" si="11"/>
        <v>72.144000000000005</v>
      </c>
      <c r="BJ32" s="4">
        <v>0.128</v>
      </c>
      <c r="BK32" s="24">
        <f t="shared" si="12"/>
        <v>0.16612903225806452</v>
      </c>
      <c r="BL32" s="24">
        <f t="shared" si="13"/>
        <v>0.23732695161290321</v>
      </c>
      <c r="BM32" s="24"/>
      <c r="BN32" s="24"/>
      <c r="BO32" s="8">
        <v>0.5</v>
      </c>
      <c r="BP32" s="25">
        <f t="shared" si="14"/>
        <v>7100</v>
      </c>
      <c r="BQ32" s="25">
        <f t="shared" si="1"/>
        <v>200</v>
      </c>
      <c r="BR32" s="23"/>
      <c r="BS32" s="23"/>
      <c r="BT32" s="23"/>
      <c r="BU32" s="23"/>
      <c r="BW32" s="6">
        <v>2.1999999999999999E-2</v>
      </c>
      <c r="BX32" s="23">
        <f t="shared" si="15"/>
        <v>0.87866108786610864</v>
      </c>
      <c r="BY32" s="23">
        <f t="shared" si="16"/>
        <v>43.933054393305433</v>
      </c>
      <c r="BZ32" s="23"/>
      <c r="CA32" s="23"/>
      <c r="CB32" s="9"/>
      <c r="CC32">
        <f t="shared" si="17"/>
        <v>4.6982510494395298</v>
      </c>
      <c r="CD32">
        <f t="shared" si="18"/>
        <v>25.84680043438426</v>
      </c>
      <c r="CE32">
        <f t="shared" si="19"/>
        <v>19.614582676102422</v>
      </c>
      <c r="CF32">
        <f t="shared" si="20"/>
        <v>0.35067899076334019</v>
      </c>
      <c r="CG32">
        <f t="shared" si="21"/>
        <v>-85.747621399176964</v>
      </c>
      <c r="CH32">
        <f t="shared" si="22"/>
        <v>252.53484773662552</v>
      </c>
      <c r="CI32">
        <f t="shared" si="23"/>
        <v>25.84680043438426</v>
      </c>
      <c r="CJ32" s="23"/>
      <c r="CK32" s="23"/>
      <c r="CL32" s="23"/>
      <c r="CM32" s="23"/>
      <c r="CN32" s="23"/>
      <c r="CO32" s="23"/>
      <c r="CP32" s="23"/>
      <c r="CR32" t="s">
        <v>22</v>
      </c>
      <c r="CS32">
        <v>0</v>
      </c>
      <c r="CT32">
        <v>2.3E-3</v>
      </c>
      <c r="CU32">
        <v>2.7000000000000001E-3</v>
      </c>
      <c r="CV32">
        <v>2.1899999999999999E-2</v>
      </c>
      <c r="CW32">
        <v>9.1999999999999998E-3</v>
      </c>
      <c r="CX32">
        <v>2.52E-2</v>
      </c>
      <c r="CY32">
        <v>2.47E-2</v>
      </c>
      <c r="CZ32" t="s">
        <v>167</v>
      </c>
    </row>
    <row r="33" spans="1:104" x14ac:dyDescent="0.2">
      <c r="A33" t="s">
        <v>28</v>
      </c>
      <c r="C33" t="s">
        <v>97</v>
      </c>
      <c r="E33">
        <v>22.240523</v>
      </c>
      <c r="G33">
        <v>89.088256000000001</v>
      </c>
      <c r="K33" t="s">
        <v>8</v>
      </c>
      <c r="L33" s="2">
        <v>8.42</v>
      </c>
      <c r="M33" s="23">
        <f t="shared" si="24"/>
        <v>8.3566666666666674</v>
      </c>
      <c r="N33" s="23">
        <f t="shared" si="25"/>
        <v>6.0277137733416725E-2</v>
      </c>
      <c r="O33" s="3">
        <v>27.18</v>
      </c>
      <c r="P33" s="23">
        <f t="shared" si="26"/>
        <v>27.169999999999998</v>
      </c>
      <c r="Q33" s="23">
        <f t="shared" si="27"/>
        <v>1.7320508075689429E-2</v>
      </c>
      <c r="R33" s="2">
        <f t="shared" si="64"/>
        <v>21744</v>
      </c>
      <c r="S33" s="23">
        <f t="shared" si="29"/>
        <v>21736</v>
      </c>
      <c r="T33" s="23">
        <f t="shared" si="30"/>
        <v>13.856406460551018</v>
      </c>
      <c r="V33" s="4">
        <v>1.2</v>
      </c>
      <c r="W33" s="23">
        <f t="shared" si="3"/>
        <v>6</v>
      </c>
      <c r="X33" s="23">
        <f t="shared" si="4"/>
        <v>366</v>
      </c>
      <c r="Y33" s="23">
        <f t="shared" si="31"/>
        <v>6.166666666666667</v>
      </c>
      <c r="Z33" s="23">
        <f t="shared" si="32"/>
        <v>0.28867513459481287</v>
      </c>
      <c r="AA33" s="23">
        <f t="shared" si="33"/>
        <v>376.16666666666669</v>
      </c>
      <c r="AB33" s="23">
        <f t="shared" si="34"/>
        <v>17.609183210283586</v>
      </c>
      <c r="AC33" s="5">
        <v>9.9</v>
      </c>
      <c r="AD33">
        <v>9.4471186115639103</v>
      </c>
      <c r="AE33">
        <v>6447.1861156390996</v>
      </c>
      <c r="AF33">
        <f t="shared" si="5"/>
        <v>280.31243981039563</v>
      </c>
      <c r="AG33">
        <f t="shared" si="35"/>
        <v>280.46324977313913</v>
      </c>
      <c r="AH33">
        <f t="shared" ref="AH33:AH93" si="69">STDEV(AF33:AF35)</f>
        <v>4.3961860498302423</v>
      </c>
      <c r="AI33">
        <f t="shared" ref="AI33:AI93" si="70">AVERAGE(AE33:AE35)</f>
        <v>6450.6547447822004</v>
      </c>
      <c r="AJ33">
        <f t="shared" ref="AJ33:AJ93" si="71">STDEV(AE33:AE35)</f>
        <v>101.11227914609557</v>
      </c>
      <c r="AL33" t="s">
        <v>8</v>
      </c>
      <c r="AM33" s="6">
        <v>8.3000000000000007</v>
      </c>
      <c r="AN33" s="23">
        <f t="shared" si="6"/>
        <v>8.0426604615086301</v>
      </c>
      <c r="AO33" s="23">
        <f t="shared" si="7"/>
        <v>80.426604615086305</v>
      </c>
      <c r="AP33" s="23">
        <f t="shared" si="39"/>
        <v>83.335272445220099</v>
      </c>
      <c r="AQ33" s="23">
        <f t="shared" si="40"/>
        <v>4.2261963772936424</v>
      </c>
      <c r="AR33" s="23">
        <f t="shared" si="0"/>
        <v>2.0622206311560589</v>
      </c>
      <c r="AS33" s="23">
        <f t="shared" si="41"/>
        <v>2.1368018575697456</v>
      </c>
      <c r="AT33" s="23">
        <f t="shared" si="65"/>
        <v>0.1083640096741961</v>
      </c>
      <c r="AU33" s="7">
        <v>7.5</v>
      </c>
      <c r="AV33">
        <f t="shared" si="8"/>
        <v>729.15</v>
      </c>
      <c r="AW33">
        <f t="shared" si="9"/>
        <v>60.012345679012341</v>
      </c>
      <c r="AX33">
        <f t="shared" si="42"/>
        <v>58.145294924554179</v>
      </c>
      <c r="AY33">
        <f t="shared" si="43"/>
        <v>2.572169347006132</v>
      </c>
      <c r="AZ33">
        <f t="shared" si="44"/>
        <v>706.46533333333321</v>
      </c>
      <c r="BA33">
        <f t="shared" si="45"/>
        <v>31.251857566124528</v>
      </c>
      <c r="BB33" s="5">
        <v>0.4</v>
      </c>
      <c r="BC33">
        <f t="shared" si="66"/>
        <v>320.64</v>
      </c>
      <c r="BD33">
        <f t="shared" si="11"/>
        <v>16.032</v>
      </c>
      <c r="BE33">
        <f t="shared" si="46"/>
        <v>20.039999999999996</v>
      </c>
      <c r="BF33">
        <f t="shared" si="59"/>
        <v>6.942059636736059</v>
      </c>
      <c r="BG33">
        <f t="shared" si="60"/>
        <v>400.79999999999995</v>
      </c>
      <c r="BH33">
        <f t="shared" si="61"/>
        <v>138.84119273472109</v>
      </c>
      <c r="BI33" t="s">
        <v>8</v>
      </c>
      <c r="BJ33" s="4">
        <v>0.246</v>
      </c>
      <c r="BK33" s="24">
        <f t="shared" si="12"/>
        <v>0.32473118279569896</v>
      </c>
      <c r="BL33" s="24">
        <f t="shared" si="13"/>
        <v>0.4639012258064516</v>
      </c>
      <c r="BM33" s="24">
        <f t="shared" si="50"/>
        <v>0.47286179032258069</v>
      </c>
      <c r="BN33" s="24">
        <f t="shared" si="62"/>
        <v>1.7209826184612233E-2</v>
      </c>
      <c r="BO33" s="8">
        <v>0.9</v>
      </c>
      <c r="BP33" s="25">
        <f t="shared" si="14"/>
        <v>12780</v>
      </c>
      <c r="BQ33" s="25">
        <f t="shared" si="1"/>
        <v>360</v>
      </c>
      <c r="BR33" s="23">
        <f t="shared" si="51"/>
        <v>11360</v>
      </c>
      <c r="BS33" s="23">
        <f t="shared" si="52"/>
        <v>1420</v>
      </c>
      <c r="BT33" s="23">
        <f t="shared" si="53"/>
        <v>320</v>
      </c>
      <c r="BU33" s="23">
        <f t="shared" si="54"/>
        <v>40</v>
      </c>
      <c r="BW33" s="6">
        <v>3.1E-2</v>
      </c>
      <c r="BX33" s="23">
        <f t="shared" si="15"/>
        <v>1.2552301255230125</v>
      </c>
      <c r="BY33" s="23">
        <f t="shared" si="16"/>
        <v>62.761506276150627</v>
      </c>
      <c r="BZ33" s="23">
        <f t="shared" si="55"/>
        <v>60.669456066945607</v>
      </c>
      <c r="CA33" s="23">
        <f t="shared" si="67"/>
        <v>2.0920502092050199</v>
      </c>
      <c r="CB33" s="9" t="s">
        <v>8</v>
      </c>
      <c r="CC33">
        <f t="shared" si="17"/>
        <v>45.459421590540813</v>
      </c>
      <c r="CD33">
        <f t="shared" si="18"/>
        <v>78.208028877828212</v>
      </c>
      <c r="CE33">
        <f t="shared" si="19"/>
        <v>78.917564669867744</v>
      </c>
      <c r="CF33">
        <f t="shared" si="20"/>
        <v>3.6861707114110884</v>
      </c>
      <c r="CG33">
        <f t="shared" si="21"/>
        <v>-70.044345679012338</v>
      </c>
      <c r="CH33">
        <f t="shared" si="22"/>
        <v>286.13061728395058</v>
      </c>
      <c r="CI33">
        <f t="shared" si="23"/>
        <v>78.208028877828227</v>
      </c>
      <c r="CJ33" s="23">
        <f t="shared" ref="CJ33:CP48" si="72">AVERAGE(CC33:CC35)</f>
        <v>44.879828306008051</v>
      </c>
      <c r="CK33" s="23">
        <f t="shared" si="72"/>
        <v>77.7471090908722</v>
      </c>
      <c r="CL33" s="23">
        <f t="shared" si="72"/>
        <v>74.639019372159751</v>
      </c>
      <c r="CM33" s="23">
        <f t="shared" si="72"/>
        <v>3.5926838621760617</v>
      </c>
      <c r="CN33" s="23">
        <f t="shared" si="72"/>
        <v>-72.018628257887528</v>
      </c>
      <c r="CO33" s="23">
        <f t="shared" si="72"/>
        <v>288.49570919067213</v>
      </c>
      <c r="CP33" s="23">
        <f t="shared" si="72"/>
        <v>77.747109090872215</v>
      </c>
      <c r="CR33" t="s">
        <v>23</v>
      </c>
      <c r="CS33" t="s">
        <v>167</v>
      </c>
      <c r="CT33" t="s">
        <v>167</v>
      </c>
      <c r="CU33" t="s">
        <v>167</v>
      </c>
      <c r="CV33">
        <v>4.4000000000000003E-3</v>
      </c>
      <c r="CW33">
        <v>1.01E-2</v>
      </c>
      <c r="CX33">
        <v>3.0499999999999999E-2</v>
      </c>
      <c r="CY33" t="s">
        <v>167</v>
      </c>
      <c r="CZ33" t="s">
        <v>167</v>
      </c>
    </row>
    <row r="34" spans="1:104" x14ac:dyDescent="0.2">
      <c r="A34" t="s">
        <v>29</v>
      </c>
      <c r="C34" t="s">
        <v>97</v>
      </c>
      <c r="E34">
        <v>22.245716000000002</v>
      </c>
      <c r="G34">
        <v>89.088772000000006</v>
      </c>
      <c r="L34" s="2">
        <v>8.3000000000000007</v>
      </c>
      <c r="M34" s="23"/>
      <c r="N34" s="23"/>
      <c r="O34" s="3">
        <v>27.15</v>
      </c>
      <c r="P34" s="23"/>
      <c r="Q34" s="23"/>
      <c r="R34" s="2">
        <f t="shared" si="64"/>
        <v>21720</v>
      </c>
      <c r="S34" s="23"/>
      <c r="T34" s="23"/>
      <c r="V34" s="4">
        <v>1.3</v>
      </c>
      <c r="W34" s="23">
        <f t="shared" si="3"/>
        <v>6.5</v>
      </c>
      <c r="X34" s="23">
        <f t="shared" si="4"/>
        <v>396.5</v>
      </c>
      <c r="Y34" s="23"/>
      <c r="Z34" s="23"/>
      <c r="AA34" s="23"/>
      <c r="AB34" s="23"/>
      <c r="AC34" s="5">
        <v>9.8000000000000007</v>
      </c>
      <c r="AD34">
        <v>9.3512321411448873</v>
      </c>
      <c r="AE34">
        <v>6351.3214114489001</v>
      </c>
      <c r="AF34">
        <f t="shared" si="5"/>
        <v>276.14440919343042</v>
      </c>
      <c r="AM34" s="6">
        <v>9.1</v>
      </c>
      <c r="AN34" s="23">
        <f t="shared" si="6"/>
        <v>8.818305216210975</v>
      </c>
      <c r="AO34" s="23">
        <f t="shared" si="7"/>
        <v>88.183052162109746</v>
      </c>
      <c r="AP34" s="23"/>
      <c r="AQ34" s="23"/>
      <c r="AR34" s="23">
        <f t="shared" si="0"/>
        <v>2.2611039015925578</v>
      </c>
      <c r="AS34" s="23"/>
      <c r="AT34" s="23"/>
      <c r="AU34" s="7">
        <v>7.4</v>
      </c>
      <c r="AV34">
        <f t="shared" si="8"/>
        <v>719.42800000000011</v>
      </c>
      <c r="AW34">
        <f t="shared" si="9"/>
        <v>59.212181069958852</v>
      </c>
      <c r="BB34" s="5">
        <v>0.4</v>
      </c>
      <c r="BC34">
        <f t="shared" si="66"/>
        <v>320.64</v>
      </c>
      <c r="BD34">
        <f t="shared" si="11"/>
        <v>16.032</v>
      </c>
      <c r="BJ34" s="4">
        <v>0.245</v>
      </c>
      <c r="BK34" s="24">
        <f t="shared" si="12"/>
        <v>0.32338709677419358</v>
      </c>
      <c r="BL34" s="24">
        <f t="shared" si="13"/>
        <v>0.46198110483870969</v>
      </c>
      <c r="BM34" s="24"/>
      <c r="BN34" s="24"/>
      <c r="BO34" s="8">
        <v>0.8</v>
      </c>
      <c r="BP34" s="25">
        <f t="shared" si="14"/>
        <v>11360.000000000002</v>
      </c>
      <c r="BQ34" s="25">
        <f t="shared" si="1"/>
        <v>320.00000000000006</v>
      </c>
      <c r="BR34" s="23"/>
      <c r="BS34" s="23"/>
      <c r="BT34" s="23"/>
      <c r="BU34" s="23"/>
      <c r="BW34" s="6">
        <v>0.03</v>
      </c>
      <c r="BX34" s="23">
        <f t="shared" si="15"/>
        <v>1.2133891213389121</v>
      </c>
      <c r="BY34" s="23">
        <f t="shared" si="16"/>
        <v>60.669456066945607</v>
      </c>
      <c r="BZ34" s="23"/>
      <c r="CA34" s="23"/>
      <c r="CB34" s="9"/>
      <c r="CC34">
        <f t="shared" si="17"/>
        <v>45.020964296794702</v>
      </c>
      <c r="CD34">
        <f t="shared" si="18"/>
        <v>78.084164570097357</v>
      </c>
      <c r="CE34">
        <f t="shared" si="19"/>
        <v>78.693369012689331</v>
      </c>
      <c r="CF34">
        <f t="shared" si="20"/>
        <v>3.6699769373087205</v>
      </c>
      <c r="CG34">
        <f t="shared" si="21"/>
        <v>-68.744181069958856</v>
      </c>
      <c r="CH34">
        <f t="shared" si="22"/>
        <v>282.84994238683129</v>
      </c>
      <c r="CI34">
        <f t="shared" si="23"/>
        <v>78.084164570097371</v>
      </c>
      <c r="CJ34" s="23"/>
      <c r="CK34" s="23"/>
      <c r="CL34" s="23"/>
      <c r="CM34" s="23"/>
      <c r="CN34" s="23"/>
      <c r="CO34" s="23"/>
      <c r="CP34" s="23"/>
      <c r="CR34" t="s">
        <v>24</v>
      </c>
      <c r="CS34" t="s">
        <v>167</v>
      </c>
      <c r="CT34">
        <v>2.3E-3</v>
      </c>
      <c r="CU34">
        <v>0</v>
      </c>
      <c r="CV34">
        <v>8.8000000000000005E-3</v>
      </c>
      <c r="CW34">
        <v>6.3E-3</v>
      </c>
      <c r="CX34">
        <v>1.6799999999999999E-2</v>
      </c>
      <c r="CY34">
        <v>3.5299999999999998E-2</v>
      </c>
      <c r="CZ34">
        <v>8.2000000000000007E-3</v>
      </c>
    </row>
    <row r="35" spans="1:104" x14ac:dyDescent="0.2">
      <c r="A35" t="s">
        <v>30</v>
      </c>
      <c r="C35" t="s">
        <v>97</v>
      </c>
      <c r="E35">
        <v>22.245735</v>
      </c>
      <c r="G35">
        <v>89.088952000000006</v>
      </c>
      <c r="L35" s="2">
        <v>8.35</v>
      </c>
      <c r="M35" s="23"/>
      <c r="N35" s="23"/>
      <c r="O35" s="3">
        <v>27.18</v>
      </c>
      <c r="P35" s="23"/>
      <c r="Q35" s="23"/>
      <c r="R35" s="2">
        <f t="shared" si="64"/>
        <v>21744</v>
      </c>
      <c r="S35" s="23"/>
      <c r="T35" s="23"/>
      <c r="V35" s="4">
        <v>1.2</v>
      </c>
      <c r="W35" s="23">
        <f t="shared" si="3"/>
        <v>6</v>
      </c>
      <c r="X35" s="23">
        <f t="shared" si="4"/>
        <v>366</v>
      </c>
      <c r="Y35" s="23"/>
      <c r="Z35" s="23"/>
      <c r="AA35" s="23"/>
      <c r="AB35" s="23"/>
      <c r="AC35" s="5">
        <v>9.6999999999999993</v>
      </c>
      <c r="AD35">
        <v>9.2553456707258608</v>
      </c>
      <c r="AE35">
        <v>6553.4567072585996</v>
      </c>
      <c r="AF35">
        <f t="shared" si="5"/>
        <v>284.93290031559127</v>
      </c>
      <c r="AM35" s="6">
        <v>8.4</v>
      </c>
      <c r="AN35" s="23">
        <f t="shared" si="6"/>
        <v>8.1396160558464228</v>
      </c>
      <c r="AO35" s="23">
        <f t="shared" si="7"/>
        <v>81.396160558464231</v>
      </c>
      <c r="AP35" s="23"/>
      <c r="AQ35" s="23"/>
      <c r="AR35" s="23">
        <f t="shared" si="0"/>
        <v>2.0870810399606214</v>
      </c>
      <c r="AS35" s="23"/>
      <c r="AT35" s="23"/>
      <c r="AU35" s="7">
        <v>6.9</v>
      </c>
      <c r="AV35">
        <f t="shared" si="8"/>
        <v>670.81799999999998</v>
      </c>
      <c r="AW35">
        <f t="shared" si="9"/>
        <v>55.211358024691357</v>
      </c>
      <c r="BB35" s="5">
        <v>0.7</v>
      </c>
      <c r="BC35">
        <f t="shared" si="66"/>
        <v>561.11999999999989</v>
      </c>
      <c r="BD35">
        <f t="shared" si="11"/>
        <v>28.055999999999994</v>
      </c>
      <c r="BJ35" s="4">
        <v>0.26100000000000001</v>
      </c>
      <c r="BK35" s="24">
        <f t="shared" si="12"/>
        <v>0.34489247311827959</v>
      </c>
      <c r="BL35" s="24">
        <f t="shared" si="13"/>
        <v>0.49270304032258061</v>
      </c>
      <c r="BM35" s="24"/>
      <c r="BN35" s="24"/>
      <c r="BO35" s="8">
        <v>0.7</v>
      </c>
      <c r="BP35" s="25">
        <f t="shared" si="14"/>
        <v>9939.9999999999982</v>
      </c>
      <c r="BQ35" s="25">
        <f t="shared" si="1"/>
        <v>279.99999999999994</v>
      </c>
      <c r="BR35" s="23"/>
      <c r="BS35" s="23"/>
      <c r="BT35" s="23"/>
      <c r="BU35" s="23"/>
      <c r="BW35" s="6">
        <v>2.9000000000000001E-2</v>
      </c>
      <c r="BX35" s="23">
        <f t="shared" si="15"/>
        <v>1.1715481171548117</v>
      </c>
      <c r="BY35" s="23">
        <f t="shared" si="16"/>
        <v>58.577405857740587</v>
      </c>
      <c r="BZ35" s="23"/>
      <c r="CA35" s="23"/>
      <c r="CB35" s="9"/>
      <c r="CC35">
        <f t="shared" si="17"/>
        <v>44.159099030688644</v>
      </c>
      <c r="CD35">
        <f t="shared" si="18"/>
        <v>76.949133824691046</v>
      </c>
      <c r="CE35">
        <f t="shared" si="19"/>
        <v>66.306124433922207</v>
      </c>
      <c r="CF35">
        <f t="shared" si="20"/>
        <v>3.4219039378083767</v>
      </c>
      <c r="CG35">
        <f t="shared" si="21"/>
        <v>-77.267358024691347</v>
      </c>
      <c r="CH35">
        <f t="shared" si="22"/>
        <v>296.50656790123452</v>
      </c>
      <c r="CI35">
        <f t="shared" si="23"/>
        <v>76.949133824691046</v>
      </c>
      <c r="CJ35" s="23"/>
      <c r="CK35" s="23"/>
      <c r="CL35" s="23"/>
      <c r="CM35" s="23"/>
      <c r="CN35" s="23"/>
      <c r="CO35" s="23"/>
      <c r="CP35" s="23"/>
      <c r="CR35" t="s">
        <v>25</v>
      </c>
      <c r="CS35" t="s">
        <v>167</v>
      </c>
      <c r="CT35">
        <v>1.1999999999999999E-3</v>
      </c>
      <c r="CU35" t="s">
        <v>167</v>
      </c>
      <c r="CV35" t="s">
        <v>167</v>
      </c>
      <c r="CW35">
        <v>4.5999999999999999E-3</v>
      </c>
      <c r="CX35">
        <v>1.1599999999999999E-2</v>
      </c>
      <c r="CY35">
        <v>4.4200000000000003E-2</v>
      </c>
      <c r="CZ35" t="s">
        <v>167</v>
      </c>
    </row>
    <row r="36" spans="1:104" x14ac:dyDescent="0.2">
      <c r="A36" t="s">
        <v>31</v>
      </c>
      <c r="C36" t="s">
        <v>98</v>
      </c>
      <c r="E36">
        <v>22.254988000000001</v>
      </c>
      <c r="G36">
        <v>89.093576999999996</v>
      </c>
      <c r="K36" t="s">
        <v>9</v>
      </c>
      <c r="L36" s="2">
        <v>7.96</v>
      </c>
      <c r="M36" s="23">
        <f t="shared" si="24"/>
        <v>7.95</v>
      </c>
      <c r="N36" s="23">
        <f t="shared" si="25"/>
        <v>3.6055512754639987E-2</v>
      </c>
      <c r="O36" s="3">
        <v>0.63100000000000001</v>
      </c>
      <c r="P36" s="23">
        <f t="shared" si="26"/>
        <v>0.622</v>
      </c>
      <c r="Q36" s="23">
        <f t="shared" si="27"/>
        <v>1.0148891565092228E-2</v>
      </c>
      <c r="R36" s="2">
        <f>O36*640</f>
        <v>403.84000000000003</v>
      </c>
      <c r="S36" s="23">
        <f t="shared" si="29"/>
        <v>398.08</v>
      </c>
      <c r="T36" s="23">
        <f t="shared" si="30"/>
        <v>6.4952906016590557</v>
      </c>
      <c r="U36">
        <v>630.9</v>
      </c>
      <c r="V36" s="4">
        <v>1</v>
      </c>
      <c r="W36" s="23">
        <f t="shared" si="3"/>
        <v>5</v>
      </c>
      <c r="X36" s="23">
        <f t="shared" si="4"/>
        <v>305</v>
      </c>
      <c r="Y36" s="23">
        <f t="shared" si="31"/>
        <v>5</v>
      </c>
      <c r="Z36" s="23">
        <f t="shared" si="32"/>
        <v>0</v>
      </c>
      <c r="AA36" s="23">
        <f t="shared" si="33"/>
        <v>305</v>
      </c>
      <c r="AB36" s="23">
        <f t="shared" si="34"/>
        <v>0</v>
      </c>
      <c r="AC36" s="5">
        <v>1.4</v>
      </c>
      <c r="AD36">
        <v>1.421419034903681</v>
      </c>
      <c r="AE36">
        <v>122.14190349036799</v>
      </c>
      <c r="AF36">
        <f t="shared" si="5"/>
        <v>5.3105175430594782</v>
      </c>
      <c r="AG36">
        <f t="shared" si="35"/>
        <v>5.47559617101615</v>
      </c>
      <c r="AH36">
        <f t="shared" si="69"/>
        <v>0.25182938425138934</v>
      </c>
      <c r="AI36">
        <f t="shared" si="70"/>
        <v>125.93871193337145</v>
      </c>
      <c r="AJ36">
        <f t="shared" si="71"/>
        <v>5.7920758377819537</v>
      </c>
      <c r="AL36" t="s">
        <v>9</v>
      </c>
      <c r="AM36" s="6">
        <v>4.0999999999999996</v>
      </c>
      <c r="AN36" s="23">
        <f t="shared" si="6"/>
        <v>3.9705254993213099</v>
      </c>
      <c r="AO36" s="23">
        <f t="shared" si="7"/>
        <v>39.705254993213103</v>
      </c>
      <c r="AP36" s="23">
        <f t="shared" si="39"/>
        <v>39.705254993213103</v>
      </c>
      <c r="AQ36" s="23">
        <f t="shared" si="40"/>
        <v>2.9086678301337976</v>
      </c>
      <c r="AR36" s="23">
        <f t="shared" si="0"/>
        <v>1.0180834613644385</v>
      </c>
      <c r="AS36" s="23">
        <f t="shared" si="41"/>
        <v>1.0180834613644385</v>
      </c>
      <c r="AT36" s="23">
        <f t="shared" si="65"/>
        <v>7.4581226413687085E-2</v>
      </c>
      <c r="AU36" s="7">
        <v>1.7</v>
      </c>
      <c r="AV36">
        <f t="shared" si="8"/>
        <v>165.274</v>
      </c>
      <c r="AW36">
        <f t="shared" si="9"/>
        <v>13.602798353909465</v>
      </c>
      <c r="AX36">
        <f t="shared" si="42"/>
        <v>13.3360768175583</v>
      </c>
      <c r="AY36">
        <f t="shared" si="43"/>
        <v>0.46197525243304766</v>
      </c>
      <c r="AZ36">
        <f t="shared" si="44"/>
        <v>162.03333333333333</v>
      </c>
      <c r="BA36">
        <f t="shared" si="45"/>
        <v>5.6129993170615302</v>
      </c>
      <c r="BB36" s="5">
        <v>2.2999999999999998</v>
      </c>
      <c r="BC36">
        <f t="shared" si="66"/>
        <v>1843.6799999999996</v>
      </c>
      <c r="BD36">
        <f t="shared" si="11"/>
        <v>92.183999999999983</v>
      </c>
      <c r="BE36">
        <f t="shared" si="46"/>
        <v>92.183999999999983</v>
      </c>
      <c r="BF36">
        <f t="shared" si="59"/>
        <v>0</v>
      </c>
      <c r="BG36">
        <f t="shared" si="60"/>
        <v>1843.6799999999996</v>
      </c>
      <c r="BH36">
        <f t="shared" si="61"/>
        <v>0</v>
      </c>
      <c r="BI36" t="s">
        <v>9</v>
      </c>
      <c r="BJ36" s="4">
        <v>2.8000000000000001E-2</v>
      </c>
      <c r="BK36" s="24">
        <f t="shared" si="12"/>
        <v>3.1720430107526884E-2</v>
      </c>
      <c r="BL36" s="24">
        <f t="shared" si="13"/>
        <v>4.531485483870968E-2</v>
      </c>
      <c r="BM36" s="24">
        <f t="shared" si="50"/>
        <v>4.3394733870967733E-2</v>
      </c>
      <c r="BN36" s="24">
        <f t="shared" si="62"/>
        <v>1.9201209677419395E-3</v>
      </c>
      <c r="BO36" s="8">
        <v>0.3</v>
      </c>
      <c r="BP36" s="25">
        <f t="shared" si="14"/>
        <v>4260</v>
      </c>
      <c r="BQ36" s="25">
        <f t="shared" si="1"/>
        <v>120</v>
      </c>
      <c r="BR36" s="23">
        <f t="shared" si="51"/>
        <v>3313.3333333333335</v>
      </c>
      <c r="BS36" s="23">
        <f t="shared" si="52"/>
        <v>1639.6747644985373</v>
      </c>
      <c r="BT36" s="23">
        <f t="shared" si="53"/>
        <v>93.333333333333329</v>
      </c>
      <c r="BU36" s="23">
        <f t="shared" si="54"/>
        <v>46.188021535170066</v>
      </c>
      <c r="BW36" s="6">
        <v>1.8200000000000001E-2</v>
      </c>
      <c r="BX36" s="23">
        <f t="shared" si="15"/>
        <v>0.71966527196652719</v>
      </c>
      <c r="BY36" s="23">
        <f t="shared" si="16"/>
        <v>35.98326359832636</v>
      </c>
      <c r="BZ36" s="23">
        <f t="shared" si="55"/>
        <v>36.471408647140862</v>
      </c>
      <c r="CA36" s="23">
        <f t="shared" si="67"/>
        <v>1.0319838624092499</v>
      </c>
      <c r="CB36" s="9" t="s">
        <v>9</v>
      </c>
      <c r="CC36">
        <f t="shared" si="17"/>
        <v>0.73019038339773823</v>
      </c>
      <c r="CD36">
        <f t="shared" si="18"/>
        <v>4.736653103367602</v>
      </c>
      <c r="CE36">
        <f t="shared" si="19"/>
        <v>12.858691789122251</v>
      </c>
      <c r="CF36">
        <f t="shared" si="20"/>
        <v>5.0200191571099034E-2</v>
      </c>
      <c r="CG36">
        <f t="shared" si="21"/>
        <v>-100.78679835390945</v>
      </c>
      <c r="CH36">
        <f t="shared" si="22"/>
        <v>286.23147325102877</v>
      </c>
      <c r="CI36">
        <f t="shared" si="23"/>
        <v>4.736653103367602</v>
      </c>
      <c r="CJ36" s="23">
        <f t="shared" si="72"/>
        <v>0.75389359710546378</v>
      </c>
      <c r="CK36" s="23">
        <f t="shared" si="72"/>
        <v>4.888527579008751</v>
      </c>
      <c r="CL36" s="23">
        <f t="shared" si="72"/>
        <v>12.637306811086466</v>
      </c>
      <c r="CM36" s="23">
        <f t="shared" si="72"/>
        <v>5.1899136278933944E-2</v>
      </c>
      <c r="CN36" s="23">
        <f t="shared" si="72"/>
        <v>-100.52007681755828</v>
      </c>
      <c r="CO36" s="23">
        <f t="shared" si="72"/>
        <v>285.13791495198899</v>
      </c>
      <c r="CP36" s="23">
        <f t="shared" si="72"/>
        <v>4.888527579008751</v>
      </c>
      <c r="CR36" t="s">
        <v>26</v>
      </c>
      <c r="CS36" t="s">
        <v>167</v>
      </c>
      <c r="CT36">
        <v>2.3E-3</v>
      </c>
      <c r="CU36">
        <v>5.3E-3</v>
      </c>
      <c r="CV36" t="s">
        <v>167</v>
      </c>
      <c r="CW36">
        <v>1.9900000000000001E-2</v>
      </c>
      <c r="CX36">
        <v>2.8400000000000002E-2</v>
      </c>
      <c r="CY36">
        <v>6.0100000000000001E-2</v>
      </c>
      <c r="CZ36">
        <v>2.7000000000000001E-3</v>
      </c>
    </row>
    <row r="37" spans="1:104" x14ac:dyDescent="0.2">
      <c r="A37" t="s">
        <v>32</v>
      </c>
      <c r="C37" t="s">
        <v>98</v>
      </c>
      <c r="E37">
        <v>22.257321000000001</v>
      </c>
      <c r="G37">
        <v>89.094697999999994</v>
      </c>
      <c r="L37" s="2">
        <v>7.91</v>
      </c>
      <c r="M37" s="23"/>
      <c r="N37" s="23"/>
      <c r="O37" s="3">
        <v>0.61099999999999999</v>
      </c>
      <c r="P37" s="23"/>
      <c r="Q37" s="23"/>
      <c r="R37" s="2">
        <f t="shared" ref="R37:R38" si="73">O37*640</f>
        <v>391.03999999999996</v>
      </c>
      <c r="S37" s="23"/>
      <c r="T37" s="23"/>
      <c r="V37" s="4">
        <v>1</v>
      </c>
      <c r="W37" s="23">
        <f t="shared" si="3"/>
        <v>5</v>
      </c>
      <c r="X37" s="23">
        <f t="shared" si="4"/>
        <v>305</v>
      </c>
      <c r="Y37" s="23"/>
      <c r="Z37" s="23"/>
      <c r="AA37" s="23"/>
      <c r="AB37" s="23"/>
      <c r="AC37" s="5">
        <v>1.3</v>
      </c>
      <c r="AD37">
        <v>1.3260537860003816</v>
      </c>
      <c r="AE37">
        <v>132.60537860003816</v>
      </c>
      <c r="AF37">
        <f t="shared" si="5"/>
        <v>5.7654512434799203</v>
      </c>
      <c r="AM37" s="6">
        <v>4.4000000000000004</v>
      </c>
      <c r="AN37" s="23">
        <f t="shared" si="6"/>
        <v>4.2613922823346906</v>
      </c>
      <c r="AO37" s="23">
        <f t="shared" si="7"/>
        <v>42.613922823346904</v>
      </c>
      <c r="AP37" s="23"/>
      <c r="AQ37" s="23"/>
      <c r="AR37" s="23">
        <f t="shared" si="0"/>
        <v>1.0926646877781256</v>
      </c>
      <c r="AS37" s="23"/>
      <c r="AT37" s="23"/>
      <c r="AU37" s="7">
        <v>1.6</v>
      </c>
      <c r="AV37">
        <f t="shared" si="8"/>
        <v>155.55200000000002</v>
      </c>
      <c r="AW37">
        <f t="shared" si="9"/>
        <v>12.802633744855969</v>
      </c>
      <c r="BB37" s="5">
        <v>2.2999999999999998</v>
      </c>
      <c r="BC37">
        <f t="shared" si="66"/>
        <v>1843.6799999999996</v>
      </c>
      <c r="BD37">
        <f t="shared" si="11"/>
        <v>92.183999999999983</v>
      </c>
      <c r="BJ37" s="4">
        <v>2.7E-2</v>
      </c>
      <c r="BK37" s="24">
        <f t="shared" si="12"/>
        <v>3.0376344086021502E-2</v>
      </c>
      <c r="BL37" s="24">
        <f t="shared" si="13"/>
        <v>4.3394733870967733E-2</v>
      </c>
      <c r="BM37" s="24"/>
      <c r="BN37" s="24"/>
      <c r="BO37" s="8">
        <v>0.3</v>
      </c>
      <c r="BP37" s="25">
        <f t="shared" si="14"/>
        <v>4260</v>
      </c>
      <c r="BQ37" s="25">
        <f t="shared" si="1"/>
        <v>120</v>
      </c>
      <c r="BR37" s="23"/>
      <c r="BS37" s="23"/>
      <c r="BT37" s="23"/>
      <c r="BU37" s="23"/>
      <c r="BW37" s="6">
        <v>1.8100000000000002E-2</v>
      </c>
      <c r="BX37" s="23">
        <f t="shared" si="15"/>
        <v>0.71548117154811719</v>
      </c>
      <c r="BY37" s="23">
        <f t="shared" si="16"/>
        <v>35.77405857740586</v>
      </c>
      <c r="BZ37" s="23"/>
      <c r="CA37" s="23"/>
      <c r="CB37" s="9"/>
      <c r="CC37">
        <f t="shared" si="17"/>
        <v>0.79575851815243059</v>
      </c>
      <c r="CD37">
        <f t="shared" si="18"/>
        <v>5.1548698174709342</v>
      </c>
      <c r="CE37">
        <f t="shared" si="19"/>
        <v>12.194536855014901</v>
      </c>
      <c r="CF37">
        <f t="shared" si="20"/>
        <v>5.4916050146835108E-2</v>
      </c>
      <c r="CG37">
        <f t="shared" si="21"/>
        <v>-99.986633744855951</v>
      </c>
      <c r="CH37">
        <f t="shared" si="22"/>
        <v>282.95079835390942</v>
      </c>
      <c r="CI37">
        <f t="shared" si="23"/>
        <v>5.1548698174709342</v>
      </c>
      <c r="CJ37" s="23"/>
      <c r="CK37" s="23"/>
      <c r="CL37" s="23"/>
      <c r="CM37" s="23"/>
      <c r="CN37" s="23"/>
      <c r="CO37" s="23"/>
      <c r="CP37" s="23"/>
      <c r="CR37" t="s">
        <v>27</v>
      </c>
      <c r="CS37">
        <v>6.7599999999999993E-2</v>
      </c>
      <c r="CT37">
        <v>5.4999999999999997E-3</v>
      </c>
      <c r="CU37">
        <v>2.7000000000000001E-3</v>
      </c>
      <c r="CV37">
        <v>7.3800000000000004E-2</v>
      </c>
      <c r="CW37">
        <v>1.04E-2</v>
      </c>
      <c r="CX37">
        <v>2.9399999999999999E-2</v>
      </c>
      <c r="CY37">
        <v>3.5299999999999998E-2</v>
      </c>
      <c r="CZ37" t="s">
        <v>167</v>
      </c>
    </row>
    <row r="38" spans="1:104" x14ac:dyDescent="0.2">
      <c r="A38" t="s">
        <v>33</v>
      </c>
      <c r="C38" t="s">
        <v>98</v>
      </c>
      <c r="E38">
        <v>22.266558</v>
      </c>
      <c r="G38">
        <v>89.099018000000001</v>
      </c>
      <c r="L38" s="2">
        <v>7.98</v>
      </c>
      <c r="M38" s="23"/>
      <c r="N38" s="23"/>
      <c r="O38" s="3">
        <v>0.624</v>
      </c>
      <c r="P38" s="23"/>
      <c r="Q38" s="23"/>
      <c r="R38" s="2">
        <f t="shared" si="73"/>
        <v>399.36</v>
      </c>
      <c r="S38" s="23"/>
      <c r="T38" s="23"/>
      <c r="V38" s="4">
        <v>1</v>
      </c>
      <c r="W38" s="23">
        <f t="shared" si="3"/>
        <v>5</v>
      </c>
      <c r="X38" s="23">
        <f t="shared" si="4"/>
        <v>305</v>
      </c>
      <c r="Y38" s="23"/>
      <c r="Z38" s="23"/>
      <c r="AA38" s="23"/>
      <c r="AB38" s="23"/>
      <c r="AC38" s="5">
        <v>1.2</v>
      </c>
      <c r="AD38">
        <v>1.2306885370970819</v>
      </c>
      <c r="AE38">
        <v>123.06885370970819</v>
      </c>
      <c r="AF38">
        <f t="shared" si="5"/>
        <v>5.3508197265090516</v>
      </c>
      <c r="AM38" s="6">
        <v>3.8</v>
      </c>
      <c r="AN38" s="23">
        <f t="shared" si="6"/>
        <v>3.6796587163079306</v>
      </c>
      <c r="AO38" s="23">
        <f t="shared" si="7"/>
        <v>36.796587163079309</v>
      </c>
      <c r="AP38" s="23"/>
      <c r="AQ38" s="23"/>
      <c r="AR38" s="23">
        <f t="shared" si="0"/>
        <v>0.94350223495075147</v>
      </c>
      <c r="AS38" s="23"/>
      <c r="AT38" s="23"/>
      <c r="AU38" s="7">
        <v>1.7</v>
      </c>
      <c r="AV38">
        <f t="shared" si="8"/>
        <v>165.274</v>
      </c>
      <c r="AW38">
        <f t="shared" si="9"/>
        <v>13.602798353909465</v>
      </c>
      <c r="BB38" s="5">
        <v>2.2999999999999998</v>
      </c>
      <c r="BC38">
        <f t="shared" si="66"/>
        <v>1843.6799999999996</v>
      </c>
      <c r="BD38">
        <f t="shared" si="11"/>
        <v>92.183999999999983</v>
      </c>
      <c r="BJ38" s="4">
        <v>2.5999999999999999E-2</v>
      </c>
      <c r="BK38" s="24">
        <f t="shared" si="12"/>
        <v>2.9032258064516127E-2</v>
      </c>
      <c r="BL38" s="24">
        <f t="shared" si="13"/>
        <v>4.1474612903225801E-2</v>
      </c>
      <c r="BM38" s="24"/>
      <c r="BN38" s="24"/>
      <c r="BO38" s="8">
        <v>0.1</v>
      </c>
      <c r="BP38" s="25">
        <f t="shared" si="14"/>
        <v>1420.0000000000002</v>
      </c>
      <c r="BQ38" s="25">
        <f t="shared" si="1"/>
        <v>40.000000000000007</v>
      </c>
      <c r="BR38" s="23"/>
      <c r="BS38" s="23"/>
      <c r="BT38" s="23"/>
      <c r="BU38" s="23"/>
      <c r="BW38" s="6">
        <v>1.9E-2</v>
      </c>
      <c r="BX38" s="23">
        <f t="shared" si="15"/>
        <v>0.75313807531380739</v>
      </c>
      <c r="BY38" s="23">
        <f t="shared" si="16"/>
        <v>37.656903765690366</v>
      </c>
      <c r="BZ38" s="23"/>
      <c r="CA38" s="23"/>
      <c r="CB38" s="9"/>
      <c r="CC38">
        <f t="shared" si="17"/>
        <v>0.73573188976622217</v>
      </c>
      <c r="CD38">
        <f t="shared" si="18"/>
        <v>4.7740598161877177</v>
      </c>
      <c r="CE38">
        <f t="shared" si="19"/>
        <v>12.858691789122251</v>
      </c>
      <c r="CF38">
        <f t="shared" si="20"/>
        <v>5.0581167118867697E-2</v>
      </c>
      <c r="CG38">
        <f t="shared" si="21"/>
        <v>-100.78679835390945</v>
      </c>
      <c r="CH38">
        <f t="shared" si="22"/>
        <v>286.23147325102877</v>
      </c>
      <c r="CI38">
        <f t="shared" si="23"/>
        <v>4.7740598161877177</v>
      </c>
      <c r="CJ38" s="23"/>
      <c r="CK38" s="23"/>
      <c r="CL38" s="23"/>
      <c r="CM38" s="23"/>
      <c r="CN38" s="23"/>
      <c r="CO38" s="23"/>
      <c r="CP38" s="23"/>
      <c r="CR38" t="s">
        <v>28</v>
      </c>
      <c r="CS38">
        <v>0.16300000000000001</v>
      </c>
      <c r="CT38">
        <v>0</v>
      </c>
      <c r="CU38" t="s">
        <v>167</v>
      </c>
      <c r="CV38" t="s">
        <v>167</v>
      </c>
      <c r="CW38">
        <v>4.4999999999999997E-3</v>
      </c>
      <c r="CX38">
        <v>2.2100000000000002E-2</v>
      </c>
      <c r="CY38">
        <v>8.8000000000000005E-3</v>
      </c>
      <c r="CZ38">
        <v>2E-3</v>
      </c>
    </row>
    <row r="39" spans="1:104" x14ac:dyDescent="0.2">
      <c r="A39" t="s">
        <v>34</v>
      </c>
      <c r="C39" t="s">
        <v>98</v>
      </c>
      <c r="E39">
        <v>22.274127</v>
      </c>
      <c r="G39">
        <v>89.100408000000002</v>
      </c>
      <c r="K39" t="s">
        <v>10</v>
      </c>
      <c r="L39" s="2">
        <v>7.43</v>
      </c>
      <c r="M39" s="23">
        <f t="shared" si="24"/>
        <v>7.3633333333333324</v>
      </c>
      <c r="N39" s="23">
        <f t="shared" si="25"/>
        <v>6.1101009266077921E-2</v>
      </c>
      <c r="O39" s="3">
        <v>25.4</v>
      </c>
      <c r="P39" s="23">
        <f t="shared" si="26"/>
        <v>25.48</v>
      </c>
      <c r="Q39" s="23">
        <f t="shared" si="27"/>
        <v>0.11357816691600571</v>
      </c>
      <c r="R39" s="2">
        <f t="shared" si="64"/>
        <v>20320</v>
      </c>
      <c r="S39" s="23">
        <f t="shared" si="29"/>
        <v>20384</v>
      </c>
      <c r="T39" s="23">
        <f t="shared" si="30"/>
        <v>90.862533532804378</v>
      </c>
      <c r="V39" s="4">
        <v>1</v>
      </c>
      <c r="W39" s="23">
        <f t="shared" si="3"/>
        <v>5</v>
      </c>
      <c r="X39" s="23">
        <f t="shared" si="4"/>
        <v>305</v>
      </c>
      <c r="Y39" s="23">
        <f t="shared" si="31"/>
        <v>5</v>
      </c>
      <c r="Z39" s="23">
        <f t="shared" si="32"/>
        <v>0</v>
      </c>
      <c r="AA39" s="23">
        <f t="shared" si="33"/>
        <v>305</v>
      </c>
      <c r="AB39" s="23">
        <f t="shared" si="34"/>
        <v>0</v>
      </c>
      <c r="AC39" s="5">
        <v>7.4</v>
      </c>
      <c r="AD39">
        <v>7.0499568510883117</v>
      </c>
      <c r="AE39">
        <v>7049.5685108831003</v>
      </c>
      <c r="AF39">
        <f t="shared" si="5"/>
        <v>306.50297873404782</v>
      </c>
      <c r="AG39">
        <f t="shared" si="35"/>
        <v>302.36393362432756</v>
      </c>
      <c r="AH39">
        <f t="shared" si="69"/>
        <v>4.1463104829743935</v>
      </c>
      <c r="AI39">
        <f t="shared" si="70"/>
        <v>6954.3704733595332</v>
      </c>
      <c r="AJ39">
        <f t="shared" si="71"/>
        <v>95.365141108411493</v>
      </c>
      <c r="AL39" t="s">
        <v>10</v>
      </c>
      <c r="AM39" s="6">
        <v>18.100000000000001</v>
      </c>
      <c r="AN39" s="23">
        <f t="shared" si="6"/>
        <v>17.544308706612373</v>
      </c>
      <c r="AO39" s="23">
        <f t="shared" si="7"/>
        <v>175.44308706612372</v>
      </c>
      <c r="AP39" s="23">
        <f t="shared" si="39"/>
        <v>178.35175489625749</v>
      </c>
      <c r="AQ39" s="23">
        <f t="shared" si="40"/>
        <v>6.7868916036455209</v>
      </c>
      <c r="AR39" s="23">
        <f t="shared" si="0"/>
        <v>4.4985406940031725</v>
      </c>
      <c r="AS39" s="23">
        <f t="shared" si="41"/>
        <v>4.5731219204168587</v>
      </c>
      <c r="AT39" s="23">
        <f t="shared" si="65"/>
        <v>0.17402286163193642</v>
      </c>
      <c r="AU39" s="7">
        <v>15.3</v>
      </c>
      <c r="AV39">
        <f t="shared" si="8"/>
        <v>1487.4660000000001</v>
      </c>
      <c r="AW39">
        <f t="shared" si="9"/>
        <v>122.42518518518519</v>
      </c>
      <c r="AX39">
        <f t="shared" si="42"/>
        <v>116.82403292181071</v>
      </c>
      <c r="AY39">
        <f t="shared" si="43"/>
        <v>5.2470302331904524</v>
      </c>
      <c r="AZ39">
        <f t="shared" si="44"/>
        <v>1419.4120000000003</v>
      </c>
      <c r="BA39">
        <f t="shared" si="45"/>
        <v>63.751417333264044</v>
      </c>
      <c r="BB39" s="5">
        <v>1.3</v>
      </c>
      <c r="BC39">
        <f t="shared" si="66"/>
        <v>1042.08</v>
      </c>
      <c r="BD39">
        <f t="shared" si="11"/>
        <v>52.103999999999999</v>
      </c>
      <c r="BE39">
        <f t="shared" si="46"/>
        <v>51.436</v>
      </c>
      <c r="BF39">
        <f t="shared" si="59"/>
        <v>3.0611605642305086</v>
      </c>
      <c r="BG39">
        <f t="shared" si="60"/>
        <v>1028.72</v>
      </c>
      <c r="BH39">
        <f t="shared" si="61"/>
        <v>61.223211284610137</v>
      </c>
      <c r="BI39" t="s">
        <v>10</v>
      </c>
      <c r="BJ39" s="4">
        <v>0.106</v>
      </c>
      <c r="BK39" s="24">
        <f t="shared" si="12"/>
        <v>0.13655913978494624</v>
      </c>
      <c r="BL39" s="24">
        <f t="shared" si="13"/>
        <v>0.19508429032258065</v>
      </c>
      <c r="BM39" s="24">
        <f t="shared" si="50"/>
        <v>0.19956457258064517</v>
      </c>
      <c r="BN39" s="24">
        <f t="shared" si="62"/>
        <v>9.4717318153482704E-3</v>
      </c>
      <c r="BO39" s="8">
        <v>1.1000000000000001</v>
      </c>
      <c r="BP39" s="25">
        <f t="shared" si="14"/>
        <v>15620.000000000004</v>
      </c>
      <c r="BQ39" s="25">
        <f t="shared" si="1"/>
        <v>440.00000000000011</v>
      </c>
      <c r="BR39" s="23">
        <f t="shared" si="51"/>
        <v>15146.666666666666</v>
      </c>
      <c r="BS39" s="23">
        <f t="shared" si="52"/>
        <v>2169.0858289457733</v>
      </c>
      <c r="BT39" s="23">
        <f t="shared" si="53"/>
        <v>426.66666666666669</v>
      </c>
      <c r="BU39" s="23">
        <f t="shared" si="54"/>
        <v>61.101009266078186</v>
      </c>
      <c r="BW39" s="6">
        <v>2.3E-2</v>
      </c>
      <c r="BX39" s="23">
        <f t="shared" si="15"/>
        <v>0.92050209205020916</v>
      </c>
      <c r="BY39" s="23">
        <f t="shared" si="16"/>
        <v>46.02510460251046</v>
      </c>
      <c r="BZ39" s="23">
        <f t="shared" si="55"/>
        <v>43.93305439330544</v>
      </c>
      <c r="CA39" s="23">
        <f t="shared" si="67"/>
        <v>2.0920502092050235</v>
      </c>
      <c r="CB39" s="9" t="s">
        <v>10</v>
      </c>
      <c r="CC39">
        <f t="shared" si="17"/>
        <v>32.81071290932168</v>
      </c>
      <c r="CD39">
        <f t="shared" si="18"/>
        <v>63.127414151531745</v>
      </c>
      <c r="CE39">
        <f t="shared" si="19"/>
        <v>70.145967309298584</v>
      </c>
      <c r="CF39">
        <f t="shared" si="20"/>
        <v>1.7561703414178613</v>
      </c>
      <c r="CG39">
        <f t="shared" si="21"/>
        <v>-169.52918518518518</v>
      </c>
      <c r="CH39">
        <f t="shared" si="22"/>
        <v>632.2032592592592</v>
      </c>
      <c r="CI39">
        <f t="shared" si="23"/>
        <v>63.127414151531745</v>
      </c>
      <c r="CJ39" s="23">
        <f t="shared" si="72"/>
        <v>32.979333338074262</v>
      </c>
      <c r="CK39" s="23">
        <f t="shared" si="72"/>
        <v>63.638452422670014</v>
      </c>
      <c r="CL39" s="23">
        <f t="shared" si="72"/>
        <v>69.434916971175696</v>
      </c>
      <c r="CM39" s="23">
        <f t="shared" si="72"/>
        <v>1.7991498578909495</v>
      </c>
      <c r="CN39" s="23">
        <f t="shared" si="72"/>
        <v>-163.26003292181068</v>
      </c>
      <c r="CO39" s="23">
        <f t="shared" si="72"/>
        <v>607.56853497942382</v>
      </c>
      <c r="CP39" s="23">
        <f t="shared" si="72"/>
        <v>63.638452422670014</v>
      </c>
      <c r="CR39" t="s">
        <v>29</v>
      </c>
      <c r="CS39" t="s">
        <v>167</v>
      </c>
      <c r="CT39" t="s">
        <v>167</v>
      </c>
      <c r="CU39" t="s">
        <v>167</v>
      </c>
      <c r="CV39">
        <v>0.1166</v>
      </c>
      <c r="CW39" t="s">
        <v>167</v>
      </c>
      <c r="CX39">
        <v>1.89E-2</v>
      </c>
      <c r="CY39">
        <v>9.0200000000000002E-2</v>
      </c>
      <c r="CZ39" t="s">
        <v>167</v>
      </c>
    </row>
    <row r="40" spans="1:104" x14ac:dyDescent="0.2">
      <c r="A40" t="s">
        <v>35</v>
      </c>
      <c r="C40" t="s">
        <v>98</v>
      </c>
      <c r="E40">
        <v>22.274114000000001</v>
      </c>
      <c r="G40">
        <v>89.10051</v>
      </c>
      <c r="L40" s="2">
        <v>7.31</v>
      </c>
      <c r="M40" s="23"/>
      <c r="N40" s="23"/>
      <c r="O40" s="3">
        <v>25.61</v>
      </c>
      <c r="P40" s="23"/>
      <c r="Q40" s="23"/>
      <c r="R40" s="2">
        <f t="shared" si="64"/>
        <v>20488</v>
      </c>
      <c r="S40" s="23"/>
      <c r="T40" s="23"/>
      <c r="V40" s="4">
        <v>1</v>
      </c>
      <c r="W40" s="23">
        <f t="shared" si="3"/>
        <v>5</v>
      </c>
      <c r="X40" s="23">
        <f t="shared" si="4"/>
        <v>305</v>
      </c>
      <c r="Y40" s="23"/>
      <c r="Z40" s="23"/>
      <c r="AA40" s="23"/>
      <c r="AB40" s="23"/>
      <c r="AC40" s="5">
        <v>7.3</v>
      </c>
      <c r="AD40">
        <v>6.9540703806692878</v>
      </c>
      <c r="AE40">
        <v>6954.7038066928999</v>
      </c>
      <c r="AF40">
        <f t="shared" si="5"/>
        <v>302.37842637795217</v>
      </c>
      <c r="AM40" s="6">
        <v>17.899999999999999</v>
      </c>
      <c r="AN40" s="23">
        <f t="shared" si="6"/>
        <v>17.350397517936784</v>
      </c>
      <c r="AO40" s="23">
        <f t="shared" si="7"/>
        <v>173.50397517936784</v>
      </c>
      <c r="AP40" s="23"/>
      <c r="AQ40" s="23"/>
      <c r="AR40" s="23">
        <f t="shared" si="0"/>
        <v>4.4488198763940474</v>
      </c>
      <c r="AS40" s="23"/>
      <c r="AT40" s="23"/>
      <c r="AU40" s="7">
        <v>14</v>
      </c>
      <c r="AV40">
        <f t="shared" si="8"/>
        <v>1361.0800000000002</v>
      </c>
      <c r="AW40">
        <f t="shared" si="9"/>
        <v>112.02304526748972</v>
      </c>
      <c r="BB40" s="5">
        <v>1.2</v>
      </c>
      <c r="BC40">
        <f t="shared" si="66"/>
        <v>961.91999999999985</v>
      </c>
      <c r="BD40">
        <f t="shared" si="11"/>
        <v>48.095999999999989</v>
      </c>
      <c r="BJ40" s="4">
        <v>0.105</v>
      </c>
      <c r="BK40" s="24">
        <f t="shared" si="12"/>
        <v>0.13521505376344087</v>
      </c>
      <c r="BL40" s="24">
        <f t="shared" si="13"/>
        <v>0.19316416935483871</v>
      </c>
      <c r="BM40" s="24"/>
      <c r="BN40" s="24"/>
      <c r="BO40" s="8">
        <v>1.2</v>
      </c>
      <c r="BP40" s="25">
        <f t="shared" si="14"/>
        <v>17040</v>
      </c>
      <c r="BQ40" s="25">
        <f t="shared" si="1"/>
        <v>480</v>
      </c>
      <c r="BR40" s="23"/>
      <c r="BS40" s="23"/>
      <c r="BT40" s="23"/>
      <c r="BU40" s="23"/>
      <c r="BW40" s="6">
        <v>2.1999999999999999E-2</v>
      </c>
      <c r="BX40" s="23">
        <f t="shared" si="15"/>
        <v>0.87866108786610864</v>
      </c>
      <c r="BY40" s="23">
        <f t="shared" si="16"/>
        <v>43.933054393305433</v>
      </c>
      <c r="BZ40" s="23"/>
      <c r="CA40" s="23"/>
      <c r="CB40" s="9"/>
      <c r="CC40">
        <f t="shared" si="17"/>
        <v>33.794366092690652</v>
      </c>
      <c r="CD40">
        <f t="shared" si="18"/>
        <v>64.756575192505196</v>
      </c>
      <c r="CE40">
        <f t="shared" si="19"/>
        <v>69.962349001236959</v>
      </c>
      <c r="CF40">
        <f t="shared" si="20"/>
        <v>1.8884600883849174</v>
      </c>
      <c r="CG40">
        <f t="shared" si="21"/>
        <v>-155.1190452674897</v>
      </c>
      <c r="CH40">
        <f t="shared" si="22"/>
        <v>579.53448559670778</v>
      </c>
      <c r="CI40">
        <f t="shared" si="23"/>
        <v>64.756575192505181</v>
      </c>
      <c r="CJ40" s="23"/>
      <c r="CK40" s="23"/>
      <c r="CL40" s="23"/>
      <c r="CM40" s="23"/>
      <c r="CN40" s="23"/>
      <c r="CO40" s="23"/>
      <c r="CP40" s="23"/>
      <c r="CR40" t="s">
        <v>30</v>
      </c>
      <c r="CS40" t="s">
        <v>167</v>
      </c>
      <c r="CT40">
        <v>2.0000000000000001E-4</v>
      </c>
      <c r="CU40">
        <v>1.5900000000000001E-2</v>
      </c>
      <c r="CV40">
        <v>2.2000000000000001E-3</v>
      </c>
      <c r="CW40">
        <v>2.29E-2</v>
      </c>
      <c r="CX40">
        <v>3.2000000000000002E-3</v>
      </c>
      <c r="CY40">
        <v>3.8899999999999997E-2</v>
      </c>
      <c r="CZ40">
        <v>6.1000000000000004E-3</v>
      </c>
    </row>
    <row r="41" spans="1:104" x14ac:dyDescent="0.2">
      <c r="A41" t="s">
        <v>36</v>
      </c>
      <c r="C41" t="s">
        <v>98</v>
      </c>
      <c r="E41">
        <v>22.287956000000001</v>
      </c>
      <c r="G41">
        <v>89.100212999999997</v>
      </c>
      <c r="L41" s="2">
        <v>7.35</v>
      </c>
      <c r="M41" s="23"/>
      <c r="N41" s="23"/>
      <c r="O41" s="3">
        <v>25.43</v>
      </c>
      <c r="P41" s="23"/>
      <c r="Q41" s="23"/>
      <c r="R41" s="2">
        <f t="shared" si="64"/>
        <v>20344</v>
      </c>
      <c r="S41" s="23"/>
      <c r="T41" s="23"/>
      <c r="V41" s="4">
        <v>1</v>
      </c>
      <c r="W41" s="23">
        <f t="shared" si="3"/>
        <v>5</v>
      </c>
      <c r="X41" s="23">
        <f t="shared" si="4"/>
        <v>305</v>
      </c>
      <c r="Y41" s="23"/>
      <c r="Z41" s="23"/>
      <c r="AA41" s="23"/>
      <c r="AB41" s="23"/>
      <c r="AC41" s="5">
        <v>7.2</v>
      </c>
      <c r="AD41">
        <v>6.858183910250264</v>
      </c>
      <c r="AE41">
        <v>6858.8391025026003</v>
      </c>
      <c r="AF41">
        <f t="shared" si="5"/>
        <v>298.21039576098264</v>
      </c>
      <c r="AM41" s="6">
        <v>19.2</v>
      </c>
      <c r="AN41" s="23">
        <f t="shared" si="6"/>
        <v>18.610820244328096</v>
      </c>
      <c r="AO41" s="23">
        <f t="shared" si="7"/>
        <v>186.10820244328096</v>
      </c>
      <c r="AP41" s="23"/>
      <c r="AQ41" s="23"/>
      <c r="AR41" s="23">
        <f t="shared" si="0"/>
        <v>4.7720051908533581</v>
      </c>
      <c r="AS41" s="23"/>
      <c r="AT41" s="23"/>
      <c r="AU41" s="7">
        <v>14.5</v>
      </c>
      <c r="AV41">
        <f t="shared" si="8"/>
        <v>1409.69</v>
      </c>
      <c r="AW41">
        <f t="shared" si="9"/>
        <v>116.0238683127572</v>
      </c>
      <c r="BB41" s="5">
        <v>1.35</v>
      </c>
      <c r="BC41">
        <f t="shared" si="66"/>
        <v>1082.1600000000001</v>
      </c>
      <c r="BD41">
        <f t="shared" si="11"/>
        <v>54.108000000000004</v>
      </c>
      <c r="BJ41" s="4">
        <v>0.114</v>
      </c>
      <c r="BK41" s="24">
        <f t="shared" si="12"/>
        <v>0.14731182795698924</v>
      </c>
      <c r="BL41" s="24">
        <f t="shared" si="13"/>
        <v>0.21044525806451611</v>
      </c>
      <c r="BM41" s="24"/>
      <c r="BN41" s="24"/>
      <c r="BO41" s="8">
        <v>0.9</v>
      </c>
      <c r="BP41" s="25">
        <f t="shared" si="14"/>
        <v>12780</v>
      </c>
      <c r="BQ41" s="25">
        <f t="shared" si="1"/>
        <v>360</v>
      </c>
      <c r="BR41" s="23"/>
      <c r="BS41" s="23"/>
      <c r="BT41" s="23"/>
      <c r="BU41" s="23"/>
      <c r="BW41" s="6">
        <v>2.1000000000000001E-2</v>
      </c>
      <c r="BX41" s="23">
        <f t="shared" si="15"/>
        <v>0.83682008368200833</v>
      </c>
      <c r="BY41" s="23">
        <f t="shared" si="16"/>
        <v>41.841004184100413</v>
      </c>
      <c r="BZ41" s="23"/>
      <c r="CA41" s="23"/>
      <c r="CB41" s="9"/>
      <c r="CC41">
        <f t="shared" si="17"/>
        <v>32.332921012210463</v>
      </c>
      <c r="CD41">
        <f t="shared" si="18"/>
        <v>63.031367923973121</v>
      </c>
      <c r="CE41">
        <f t="shared" si="19"/>
        <v>68.196434602991559</v>
      </c>
      <c r="CF41">
        <f t="shared" si="20"/>
        <v>1.7528191438700704</v>
      </c>
      <c r="CG41">
        <f t="shared" si="21"/>
        <v>-165.13186831275721</v>
      </c>
      <c r="CH41">
        <f t="shared" si="22"/>
        <v>610.96786008230447</v>
      </c>
      <c r="CI41">
        <f t="shared" si="23"/>
        <v>63.031367923973121</v>
      </c>
      <c r="CJ41" s="23"/>
      <c r="CK41" s="23"/>
      <c r="CL41" s="23"/>
      <c r="CM41" s="23"/>
      <c r="CN41" s="23"/>
      <c r="CO41" s="23"/>
      <c r="CP41" s="23"/>
      <c r="CR41" t="s">
        <v>31</v>
      </c>
      <c r="CS41" t="s">
        <v>167</v>
      </c>
      <c r="CT41">
        <v>3.3E-3</v>
      </c>
      <c r="CU41">
        <v>1.32E-2</v>
      </c>
      <c r="CV41">
        <v>5.8799999999999998E-2</v>
      </c>
      <c r="CW41">
        <v>1.23E-2</v>
      </c>
      <c r="CX41">
        <v>1.47E-2</v>
      </c>
      <c r="CY41" t="s">
        <v>167</v>
      </c>
      <c r="CZ41">
        <v>1.0200000000000001E-2</v>
      </c>
    </row>
    <row r="42" spans="1:104" x14ac:dyDescent="0.2">
      <c r="A42" t="s">
        <v>37</v>
      </c>
      <c r="C42" t="s">
        <v>98</v>
      </c>
      <c r="E42">
        <v>22.29626</v>
      </c>
      <c r="G42">
        <v>89.103082000000001</v>
      </c>
      <c r="K42" t="s">
        <v>11</v>
      </c>
      <c r="L42" s="2">
        <v>7.96</v>
      </c>
      <c r="M42" s="23">
        <f t="shared" si="24"/>
        <v>7.94</v>
      </c>
      <c r="N42" s="23">
        <f t="shared" si="25"/>
        <v>2.6457513110645845E-2</v>
      </c>
      <c r="O42" s="3">
        <v>18.48</v>
      </c>
      <c r="P42" s="23">
        <f t="shared" si="26"/>
        <v>18.459999999999997</v>
      </c>
      <c r="Q42" s="23">
        <f t="shared" si="27"/>
        <v>9.1651513899116785E-2</v>
      </c>
      <c r="R42" s="2">
        <f t="shared" si="64"/>
        <v>14784</v>
      </c>
      <c r="S42" s="23">
        <f t="shared" si="29"/>
        <v>14768</v>
      </c>
      <c r="T42" s="23">
        <f t="shared" si="30"/>
        <v>73.321211119293437</v>
      </c>
      <c r="V42" s="4">
        <v>1.3</v>
      </c>
      <c r="W42" s="23">
        <f t="shared" si="3"/>
        <v>6.5</v>
      </c>
      <c r="X42" s="23">
        <f t="shared" si="4"/>
        <v>396.5</v>
      </c>
      <c r="Y42" s="23">
        <f t="shared" si="31"/>
        <v>6.5</v>
      </c>
      <c r="Z42" s="23">
        <f t="shared" si="32"/>
        <v>0.49999999999999911</v>
      </c>
      <c r="AA42" s="23">
        <f t="shared" si="33"/>
        <v>396.5</v>
      </c>
      <c r="AB42" s="23">
        <f t="shared" si="34"/>
        <v>30.499999999999943</v>
      </c>
      <c r="AC42" s="5">
        <v>5.0999999999999996</v>
      </c>
      <c r="AD42">
        <v>4.8445680314507618</v>
      </c>
      <c r="AE42">
        <v>4844.6803145076001</v>
      </c>
      <c r="AF42">
        <f t="shared" si="5"/>
        <v>210.63827454380871</v>
      </c>
      <c r="AG42">
        <f t="shared" si="35"/>
        <v>206.47024392684202</v>
      </c>
      <c r="AH42">
        <f t="shared" si="69"/>
        <v>4.1680306169673997</v>
      </c>
      <c r="AI42">
        <f t="shared" si="70"/>
        <v>4748.8156103173669</v>
      </c>
      <c r="AJ42">
        <f t="shared" si="71"/>
        <v>95.864704190249995</v>
      </c>
      <c r="AL42" t="s">
        <v>11</v>
      </c>
      <c r="AM42" s="6">
        <v>17.100000000000001</v>
      </c>
      <c r="AN42" s="23">
        <f t="shared" si="6"/>
        <v>16.574752763234439</v>
      </c>
      <c r="AO42" s="23">
        <f t="shared" si="7"/>
        <v>165.7475276323444</v>
      </c>
      <c r="AP42" s="23">
        <f t="shared" si="39"/>
        <v>184.16909055652511</v>
      </c>
      <c r="AQ42" s="23">
        <f t="shared" si="40"/>
        <v>16.019693273083469</v>
      </c>
      <c r="AR42" s="23">
        <f t="shared" si="0"/>
        <v>4.249936605957549</v>
      </c>
      <c r="AS42" s="23">
        <f t="shared" si="41"/>
        <v>4.722284373244233</v>
      </c>
      <c r="AT42" s="23">
        <f t="shared" si="65"/>
        <v>0.41076136597649909</v>
      </c>
      <c r="AU42" s="7">
        <v>10.199999999999999</v>
      </c>
      <c r="AV42">
        <f t="shared" si="8"/>
        <v>991.64400000000001</v>
      </c>
      <c r="AW42">
        <f t="shared" si="9"/>
        <v>81.616790123456795</v>
      </c>
      <c r="AX42">
        <f t="shared" si="42"/>
        <v>79.483017832647462</v>
      </c>
      <c r="AY42">
        <f t="shared" si="43"/>
        <v>3.0293743175786214</v>
      </c>
      <c r="AZ42">
        <f t="shared" si="44"/>
        <v>965.71866666666665</v>
      </c>
      <c r="BA42">
        <f t="shared" si="45"/>
        <v>36.806897958580201</v>
      </c>
      <c r="BB42" s="5">
        <v>1.1000000000000001</v>
      </c>
      <c r="BC42">
        <f t="shared" si="66"/>
        <v>881.76</v>
      </c>
      <c r="BD42">
        <f t="shared" si="11"/>
        <v>44.088000000000001</v>
      </c>
      <c r="BE42">
        <f t="shared" si="46"/>
        <v>44.088000000000001</v>
      </c>
      <c r="BF42">
        <f t="shared" si="59"/>
        <v>4.0079999999999956</v>
      </c>
      <c r="BG42">
        <f t="shared" si="60"/>
        <v>881.75999999999988</v>
      </c>
      <c r="BH42">
        <f t="shared" si="61"/>
        <v>80.159999999999968</v>
      </c>
      <c r="BI42" t="s">
        <v>11</v>
      </c>
      <c r="BJ42" s="4">
        <v>0.41799999999999998</v>
      </c>
      <c r="BK42" s="24">
        <f t="shared" si="12"/>
        <v>0.55591397849462365</v>
      </c>
      <c r="BL42" s="24">
        <f t="shared" si="13"/>
        <v>0.79416203225806448</v>
      </c>
      <c r="BM42" s="24">
        <f t="shared" si="50"/>
        <v>0.7986423145161291</v>
      </c>
      <c r="BN42" s="24">
        <f t="shared" si="62"/>
        <v>1.125088213828156E-2</v>
      </c>
      <c r="BO42" s="8">
        <v>1.7</v>
      </c>
      <c r="BP42" s="25">
        <f t="shared" si="14"/>
        <v>24140</v>
      </c>
      <c r="BQ42" s="25">
        <f t="shared" si="1"/>
        <v>680</v>
      </c>
      <c r="BR42" s="23">
        <f t="shared" si="51"/>
        <v>22720</v>
      </c>
      <c r="BS42" s="23">
        <f t="shared" si="52"/>
        <v>1420</v>
      </c>
      <c r="BT42" s="23">
        <f t="shared" si="53"/>
        <v>640</v>
      </c>
      <c r="BU42" s="23">
        <f t="shared" si="54"/>
        <v>40</v>
      </c>
      <c r="BW42" s="6">
        <v>0.115</v>
      </c>
      <c r="BX42" s="23">
        <f t="shared" si="15"/>
        <v>4.7698744769874475</v>
      </c>
      <c r="BY42" s="23">
        <f t="shared" si="16"/>
        <v>238.49372384937237</v>
      </c>
      <c r="BZ42" s="23">
        <f t="shared" si="55"/>
        <v>247.55927475592748</v>
      </c>
      <c r="CA42" s="23">
        <f t="shared" si="67"/>
        <v>9.4335768887508156</v>
      </c>
      <c r="CB42" s="9" t="s">
        <v>11</v>
      </c>
      <c r="CC42">
        <f t="shared" si="17"/>
        <v>26.569071207192337</v>
      </c>
      <c r="CD42">
        <f t="shared" si="18"/>
        <v>61.8445692531524</v>
      </c>
      <c r="CE42">
        <f t="shared" si="19"/>
        <v>64.927350853773802</v>
      </c>
      <c r="CF42">
        <f t="shared" si="20"/>
        <v>1.6756582970063216</v>
      </c>
      <c r="CG42">
        <f t="shared" si="21"/>
        <v>-119.2047901234568</v>
      </c>
      <c r="CH42">
        <f t="shared" si="22"/>
        <v>444.84883950617279</v>
      </c>
      <c r="CI42">
        <f t="shared" si="23"/>
        <v>61.8445692531524</v>
      </c>
      <c r="CJ42" s="23">
        <f t="shared" si="72"/>
        <v>26.268695521331299</v>
      </c>
      <c r="CK42" s="23">
        <f t="shared" si="72"/>
        <v>61.674415362944238</v>
      </c>
      <c r="CL42" s="23">
        <f t="shared" si="72"/>
        <v>64.340950936107461</v>
      </c>
      <c r="CM42" s="23">
        <f t="shared" si="72"/>
        <v>1.6711616552498867</v>
      </c>
      <c r="CN42" s="23">
        <f t="shared" si="72"/>
        <v>-117.07101783264746</v>
      </c>
      <c r="CO42" s="23">
        <f t="shared" si="72"/>
        <v>436.10037311385457</v>
      </c>
      <c r="CP42" s="23">
        <f t="shared" si="72"/>
        <v>61.674415362944238</v>
      </c>
      <c r="CR42" t="s">
        <v>32</v>
      </c>
      <c r="CS42">
        <v>6.7599999999999993E-2</v>
      </c>
      <c r="CT42">
        <v>1E-3</v>
      </c>
      <c r="CU42">
        <v>2.7000000000000001E-3</v>
      </c>
      <c r="CV42">
        <v>5.0099999999999999E-2</v>
      </c>
      <c r="CW42">
        <v>1.49E-2</v>
      </c>
      <c r="CX42">
        <v>1.0500000000000001E-2</v>
      </c>
      <c r="CY42">
        <v>2.8299999999999999E-2</v>
      </c>
      <c r="CZ42">
        <v>0</v>
      </c>
    </row>
    <row r="43" spans="1:104" x14ac:dyDescent="0.2">
      <c r="A43" t="s">
        <v>38</v>
      </c>
      <c r="C43" t="s">
        <v>98</v>
      </c>
      <c r="E43">
        <v>22.300802000000001</v>
      </c>
      <c r="G43">
        <v>89.104791000000006</v>
      </c>
      <c r="L43" s="2">
        <v>7.95</v>
      </c>
      <c r="M43" s="23"/>
      <c r="N43" s="23"/>
      <c r="O43" s="3">
        <v>18.54</v>
      </c>
      <c r="P43" s="23"/>
      <c r="Q43" s="23"/>
      <c r="R43" s="2">
        <f t="shared" si="64"/>
        <v>14832</v>
      </c>
      <c r="S43" s="23"/>
      <c r="T43" s="23"/>
      <c r="V43" s="4">
        <v>1.2</v>
      </c>
      <c r="W43" s="23">
        <f t="shared" si="3"/>
        <v>6</v>
      </c>
      <c r="X43" s="23">
        <f t="shared" si="4"/>
        <v>366</v>
      </c>
      <c r="Y43" s="23"/>
      <c r="Z43" s="23"/>
      <c r="AA43" s="23"/>
      <c r="AB43" s="23"/>
      <c r="AC43" s="5">
        <v>5</v>
      </c>
      <c r="AD43">
        <v>4.7486815610317388</v>
      </c>
      <c r="AE43">
        <v>4748.8156103173997</v>
      </c>
      <c r="AF43">
        <f t="shared" si="5"/>
        <v>206.47024392684347</v>
      </c>
      <c r="AM43" s="6">
        <v>20.100000000000001</v>
      </c>
      <c r="AN43" s="23">
        <f t="shared" si="6"/>
        <v>19.483420593368237</v>
      </c>
      <c r="AO43" s="23">
        <f t="shared" si="7"/>
        <v>194.83420593368237</v>
      </c>
      <c r="AP43" s="23"/>
      <c r="AQ43" s="23"/>
      <c r="AR43" s="23">
        <f t="shared" si="0"/>
        <v>4.9957488700944195</v>
      </c>
      <c r="AS43" s="23"/>
      <c r="AT43" s="23"/>
      <c r="AU43" s="7">
        <v>10.1</v>
      </c>
      <c r="AV43">
        <f t="shared" si="8"/>
        <v>981.92199999999991</v>
      </c>
      <c r="AW43">
        <f t="shared" si="9"/>
        <v>80.816625514403285</v>
      </c>
      <c r="BB43" s="5">
        <v>1</v>
      </c>
      <c r="BC43">
        <f t="shared" si="66"/>
        <v>801.59999999999991</v>
      </c>
      <c r="BD43">
        <f t="shared" si="11"/>
        <v>40.08</v>
      </c>
      <c r="BJ43" s="4">
        <v>0.42699999999999999</v>
      </c>
      <c r="BK43" s="24">
        <f t="shared" si="12"/>
        <v>0.56801075268817203</v>
      </c>
      <c r="BL43" s="24">
        <f t="shared" si="13"/>
        <v>0.81144312096774185</v>
      </c>
      <c r="BM43" s="24"/>
      <c r="BN43" s="24"/>
      <c r="BO43" s="8">
        <v>1.6</v>
      </c>
      <c r="BP43" s="25">
        <f t="shared" si="14"/>
        <v>22720.000000000004</v>
      </c>
      <c r="BQ43" s="25">
        <f t="shared" si="1"/>
        <v>640.00000000000011</v>
      </c>
      <c r="BR43" s="23"/>
      <c r="BS43" s="23"/>
      <c r="BT43" s="23"/>
      <c r="BU43" s="23"/>
      <c r="BW43" s="6">
        <v>0.124</v>
      </c>
      <c r="BX43" s="23">
        <f t="shared" si="15"/>
        <v>5.1464435146443508</v>
      </c>
      <c r="BY43" s="23">
        <f t="shared" si="16"/>
        <v>257.32217573221754</v>
      </c>
      <c r="BZ43" s="23"/>
      <c r="CA43" s="23"/>
      <c r="CB43" s="9"/>
      <c r="CC43">
        <f t="shared" si="17"/>
        <v>26.556166275814604</v>
      </c>
      <c r="CD43">
        <f t="shared" si="18"/>
        <v>62.121981399674787</v>
      </c>
      <c r="CE43">
        <f t="shared" si="19"/>
        <v>66.847709909632698</v>
      </c>
      <c r="CF43">
        <f t="shared" si="20"/>
        <v>1.7078247060108818</v>
      </c>
      <c r="CG43">
        <f t="shared" si="21"/>
        <v>-114.89662551440328</v>
      </c>
      <c r="CH43">
        <f t="shared" si="22"/>
        <v>431.5481646090534</v>
      </c>
      <c r="CI43">
        <f t="shared" si="23"/>
        <v>62.121981399674794</v>
      </c>
      <c r="CJ43" s="23"/>
      <c r="CK43" s="23"/>
      <c r="CL43" s="23"/>
      <c r="CM43" s="23"/>
      <c r="CN43" s="23"/>
      <c r="CO43" s="23"/>
      <c r="CP43" s="23"/>
      <c r="CR43" t="s">
        <v>33</v>
      </c>
      <c r="CS43">
        <v>0.19350000000000001</v>
      </c>
      <c r="CT43">
        <v>1.4E-3</v>
      </c>
      <c r="CU43">
        <v>1.06E-2</v>
      </c>
      <c r="CV43">
        <v>1.7500000000000002E-2</v>
      </c>
      <c r="CW43">
        <v>1.49E-2</v>
      </c>
      <c r="CX43">
        <v>8.3999999999999995E-3</v>
      </c>
      <c r="CY43">
        <v>8.1299999999999997E-2</v>
      </c>
      <c r="CZ43">
        <v>2.7000000000000001E-3</v>
      </c>
    </row>
    <row r="44" spans="1:104" x14ac:dyDescent="0.2">
      <c r="A44" t="s">
        <v>39</v>
      </c>
      <c r="C44" t="s">
        <v>98</v>
      </c>
      <c r="E44">
        <v>22.307221999999999</v>
      </c>
      <c r="G44">
        <v>89.104775000000004</v>
      </c>
      <c r="L44" s="2">
        <v>7.91</v>
      </c>
      <c r="M44" s="23"/>
      <c r="N44" s="23"/>
      <c r="O44" s="3">
        <v>18.36</v>
      </c>
      <c r="P44" s="23"/>
      <c r="Q44" s="23"/>
      <c r="R44" s="2">
        <f t="shared" si="64"/>
        <v>14688</v>
      </c>
      <c r="S44" s="23"/>
      <c r="T44" s="23"/>
      <c r="V44" s="4">
        <v>1.4</v>
      </c>
      <c r="W44" s="23">
        <f t="shared" si="3"/>
        <v>6.9999999999999982</v>
      </c>
      <c r="X44" s="23">
        <f t="shared" si="4"/>
        <v>426.99999999999989</v>
      </c>
      <c r="Y44" s="23"/>
      <c r="Z44" s="23"/>
      <c r="AA44" s="23"/>
      <c r="AB44" s="23"/>
      <c r="AC44" s="5">
        <v>4.9000000000000004</v>
      </c>
      <c r="AD44">
        <v>4.6527950906127149</v>
      </c>
      <c r="AE44">
        <v>4652.9509061271001</v>
      </c>
      <c r="AF44">
        <f t="shared" si="5"/>
        <v>202.30221330987391</v>
      </c>
      <c r="AM44" s="6">
        <v>19.8</v>
      </c>
      <c r="AN44" s="23">
        <f t="shared" si="6"/>
        <v>19.192553810354855</v>
      </c>
      <c r="AO44" s="23">
        <f t="shared" si="7"/>
        <v>191.92553810354855</v>
      </c>
      <c r="AP44" s="23"/>
      <c r="AQ44" s="23"/>
      <c r="AR44" s="23">
        <f t="shared" si="0"/>
        <v>4.9211676436807323</v>
      </c>
      <c r="AS44" s="23"/>
      <c r="AT44" s="23"/>
      <c r="AU44" s="7">
        <v>9.5</v>
      </c>
      <c r="AV44">
        <f t="shared" si="8"/>
        <v>923.58999999999992</v>
      </c>
      <c r="AW44">
        <f t="shared" si="9"/>
        <v>76.015637860082293</v>
      </c>
      <c r="BB44" s="5">
        <v>1.2</v>
      </c>
      <c r="BC44">
        <f t="shared" si="66"/>
        <v>961.91999999999985</v>
      </c>
      <c r="BD44">
        <f t="shared" si="11"/>
        <v>48.095999999999989</v>
      </c>
      <c r="BJ44" s="4">
        <v>0.41599999999999998</v>
      </c>
      <c r="BK44" s="24">
        <f t="shared" si="12"/>
        <v>0.5532258064516129</v>
      </c>
      <c r="BL44" s="24">
        <f t="shared" si="13"/>
        <v>0.79032179032258054</v>
      </c>
      <c r="BM44" s="24"/>
      <c r="BN44" s="24"/>
      <c r="BO44" s="8">
        <v>1.5</v>
      </c>
      <c r="BP44" s="25">
        <f t="shared" si="14"/>
        <v>21300</v>
      </c>
      <c r="BQ44" s="25">
        <f t="shared" si="1"/>
        <v>600</v>
      </c>
      <c r="BR44" s="23"/>
      <c r="BS44" s="23"/>
      <c r="BT44" s="23"/>
      <c r="BU44" s="23"/>
      <c r="BW44" s="6">
        <v>0.11899999999999999</v>
      </c>
      <c r="BX44" s="23">
        <f t="shared" si="15"/>
        <v>4.9372384937238492</v>
      </c>
      <c r="BY44" s="23">
        <f t="shared" si="16"/>
        <v>246.86192468619245</v>
      </c>
      <c r="BZ44" s="23"/>
      <c r="CA44" s="23"/>
      <c r="CB44" s="9"/>
      <c r="CC44">
        <f t="shared" si="17"/>
        <v>25.680849080986963</v>
      </c>
      <c r="CD44">
        <f t="shared" si="18"/>
        <v>61.056695436005526</v>
      </c>
      <c r="CE44">
        <f t="shared" si="19"/>
        <v>61.247792044915897</v>
      </c>
      <c r="CF44">
        <f t="shared" si="20"/>
        <v>1.630001962732456</v>
      </c>
      <c r="CG44">
        <f t="shared" si="21"/>
        <v>-117.11163786008228</v>
      </c>
      <c r="CH44">
        <f t="shared" si="22"/>
        <v>431.90411522633735</v>
      </c>
      <c r="CI44">
        <f t="shared" si="23"/>
        <v>61.056695436005526</v>
      </c>
      <c r="CJ44" s="23"/>
      <c r="CK44" s="23"/>
      <c r="CL44" s="23"/>
      <c r="CM44" s="23"/>
      <c r="CN44" s="23"/>
      <c r="CO44" s="23"/>
      <c r="CP44" s="23"/>
      <c r="CR44" t="s">
        <v>34</v>
      </c>
      <c r="CS44" t="s">
        <v>167</v>
      </c>
      <c r="CT44">
        <v>3.5000000000000001E-3</v>
      </c>
      <c r="CU44">
        <v>5.3E-3</v>
      </c>
      <c r="CV44">
        <v>5.2299999999999999E-2</v>
      </c>
      <c r="CW44">
        <v>2.1499999999999998E-2</v>
      </c>
      <c r="CX44">
        <v>4.1999999999999997E-3</v>
      </c>
      <c r="CY44">
        <v>8.1299999999999997E-2</v>
      </c>
      <c r="CZ44">
        <v>1.6299999999999999E-2</v>
      </c>
    </row>
    <row r="45" spans="1:104" x14ac:dyDescent="0.2">
      <c r="A45" t="s">
        <v>40</v>
      </c>
      <c r="C45" t="s">
        <v>98</v>
      </c>
      <c r="E45">
        <v>22.311851000000001</v>
      </c>
      <c r="G45">
        <v>89.104547999999994</v>
      </c>
      <c r="K45" t="s">
        <v>12</v>
      </c>
      <c r="L45" s="2">
        <v>7.45</v>
      </c>
      <c r="M45" s="23">
        <f t="shared" si="24"/>
        <v>7.37</v>
      </c>
      <c r="N45" s="23">
        <f t="shared" si="25"/>
        <v>7.2111025509280099E-2</v>
      </c>
      <c r="O45" s="3">
        <v>1.2999999999999999E-2</v>
      </c>
      <c r="P45" s="23">
        <f t="shared" si="26"/>
        <v>1.2000000000000002E-2</v>
      </c>
      <c r="Q45" s="23">
        <f t="shared" si="27"/>
        <v>1E-3</v>
      </c>
      <c r="R45" s="2">
        <f>O45*640</f>
        <v>8.32</v>
      </c>
      <c r="S45" s="23">
        <f t="shared" si="29"/>
        <v>7.68</v>
      </c>
      <c r="T45" s="23">
        <f t="shared" si="30"/>
        <v>0.64000000000000057</v>
      </c>
      <c r="U45">
        <v>13.25</v>
      </c>
      <c r="V45" s="4">
        <v>0.7</v>
      </c>
      <c r="W45" s="23">
        <f t="shared" si="3"/>
        <v>3.4999999999999991</v>
      </c>
      <c r="X45" s="23">
        <f t="shared" si="4"/>
        <v>213.49999999999994</v>
      </c>
      <c r="Y45" s="23">
        <f t="shared" si="31"/>
        <v>4</v>
      </c>
      <c r="Z45" s="23">
        <f t="shared" si="32"/>
        <v>0.50000000000000355</v>
      </c>
      <c r="AA45" s="23">
        <f t="shared" si="33"/>
        <v>244</v>
      </c>
      <c r="AB45" s="23">
        <f t="shared" si="34"/>
        <v>30.500000000000238</v>
      </c>
      <c r="AC45" s="5">
        <v>4.8</v>
      </c>
      <c r="AD45">
        <v>4.6638374976158685</v>
      </c>
      <c r="AE45">
        <v>466.38374976158684</v>
      </c>
      <c r="AF45">
        <f t="shared" si="5"/>
        <v>20.277554337460298</v>
      </c>
      <c r="AG45">
        <f t="shared" si="35"/>
        <v>19.746980791503923</v>
      </c>
      <c r="AH45">
        <f t="shared" si="69"/>
        <v>0.59704825198489075</v>
      </c>
      <c r="AI45">
        <f t="shared" si="70"/>
        <v>454.18055820459023</v>
      </c>
      <c r="AJ45">
        <f t="shared" si="71"/>
        <v>13.732109795652482</v>
      </c>
      <c r="AL45" t="s">
        <v>12</v>
      </c>
      <c r="AM45" s="6">
        <v>7.1</v>
      </c>
      <c r="AN45" s="23">
        <f t="shared" si="6"/>
        <v>6.8791933294551084</v>
      </c>
      <c r="AO45" s="23">
        <f t="shared" si="7"/>
        <v>68.791933294551086</v>
      </c>
      <c r="AP45" s="23">
        <f t="shared" si="39"/>
        <v>73.316527696981439</v>
      </c>
      <c r="AQ45" s="23">
        <f t="shared" si="40"/>
        <v>9.565411794291748</v>
      </c>
      <c r="AR45" s="23">
        <f t="shared" si="0"/>
        <v>1.7638957255013099</v>
      </c>
      <c r="AS45" s="23">
        <f t="shared" si="41"/>
        <v>1.8799109665892677</v>
      </c>
      <c r="AT45" s="23">
        <f t="shared" si="65"/>
        <v>0.24526696908440365</v>
      </c>
      <c r="AU45" s="7">
        <v>4.8</v>
      </c>
      <c r="AV45">
        <f t="shared" si="8"/>
        <v>466.65599999999995</v>
      </c>
      <c r="AW45">
        <f t="shared" si="9"/>
        <v>38.407901234567895</v>
      </c>
      <c r="AX45">
        <f t="shared" si="42"/>
        <v>35.207242798353903</v>
      </c>
      <c r="AY45">
        <f t="shared" si="43"/>
        <v>2.8850345267539814</v>
      </c>
      <c r="AZ45">
        <f t="shared" si="44"/>
        <v>427.76800000000003</v>
      </c>
      <c r="BA45">
        <f t="shared" si="45"/>
        <v>35.053169500060889</v>
      </c>
      <c r="BB45" s="5">
        <v>5.6</v>
      </c>
      <c r="BC45">
        <f t="shared" si="66"/>
        <v>4488.9599999999991</v>
      </c>
      <c r="BD45">
        <f t="shared" si="11"/>
        <v>224.44799999999995</v>
      </c>
      <c r="BE45">
        <f t="shared" si="46"/>
        <v>223.11199999999997</v>
      </c>
      <c r="BF45">
        <f t="shared" si="59"/>
        <v>2.3140198789119926</v>
      </c>
      <c r="BG45">
        <f t="shared" si="60"/>
        <v>4462.2399999999989</v>
      </c>
      <c r="BH45">
        <f t="shared" si="61"/>
        <v>46.280397578239793</v>
      </c>
      <c r="BI45" t="s">
        <v>12</v>
      </c>
      <c r="BJ45" s="4">
        <v>9.2999999999999999E-2</v>
      </c>
      <c r="BK45" s="24">
        <f t="shared" si="12"/>
        <v>0.11908602150537634</v>
      </c>
      <c r="BL45" s="24">
        <f t="shared" si="13"/>
        <v>0.17012271774193546</v>
      </c>
      <c r="BM45" s="24">
        <f t="shared" si="50"/>
        <v>0.17332291935483871</v>
      </c>
      <c r="BN45" s="24">
        <f t="shared" si="62"/>
        <v>9.0741376736501386E-3</v>
      </c>
      <c r="BO45" s="8">
        <v>1.6</v>
      </c>
      <c r="BP45" s="25">
        <f t="shared" si="14"/>
        <v>22720.000000000004</v>
      </c>
      <c r="BQ45" s="25">
        <f t="shared" si="1"/>
        <v>640.00000000000011</v>
      </c>
      <c r="BR45" s="23">
        <f t="shared" si="51"/>
        <v>23193.333333333332</v>
      </c>
      <c r="BS45" s="23">
        <f t="shared" si="52"/>
        <v>819.83738224926651</v>
      </c>
      <c r="BT45" s="23">
        <f t="shared" si="53"/>
        <v>653.33333333333337</v>
      </c>
      <c r="BU45" s="23">
        <f t="shared" si="54"/>
        <v>23.094010767584965</v>
      </c>
      <c r="BW45" s="6">
        <v>1.4E-2</v>
      </c>
      <c r="BX45" s="23">
        <f t="shared" si="15"/>
        <v>0.54393305439330542</v>
      </c>
      <c r="BY45" s="23">
        <f t="shared" si="16"/>
        <v>27.19665271966527</v>
      </c>
      <c r="BZ45" s="23">
        <f t="shared" si="55"/>
        <v>29.28870292887029</v>
      </c>
      <c r="CA45" s="23">
        <f t="shared" si="67"/>
        <v>5.5350445838171405</v>
      </c>
      <c r="CB45" s="9" t="s">
        <v>12</v>
      </c>
      <c r="CC45">
        <f t="shared" si="17"/>
        <v>1.7687713941076426</v>
      </c>
      <c r="CD45">
        <f t="shared" si="18"/>
        <v>7.1174948609064659</v>
      </c>
      <c r="CE45">
        <f t="shared" si="19"/>
        <v>14.611770576264666</v>
      </c>
      <c r="CF45">
        <f t="shared" si="20"/>
        <v>7.7143234153092016E-2</v>
      </c>
      <c r="CG45">
        <f t="shared" si="21"/>
        <v>-259.35590123456785</v>
      </c>
      <c r="CH45">
        <f t="shared" si="22"/>
        <v>718.59239506172821</v>
      </c>
      <c r="CI45">
        <f t="shared" si="23"/>
        <v>7.1174948609064659</v>
      </c>
      <c r="CJ45" s="23">
        <f t="shared" si="72"/>
        <v>1.7375084745649525</v>
      </c>
      <c r="CK45" s="23">
        <f t="shared" si="72"/>
        <v>7.0536942755513108</v>
      </c>
      <c r="CL45" s="23">
        <f t="shared" si="72"/>
        <v>13.621823319077928</v>
      </c>
      <c r="CM45" s="23">
        <f t="shared" si="72"/>
        <v>7.6443689647286261E-2</v>
      </c>
      <c r="CN45" s="23">
        <f t="shared" si="72"/>
        <v>-254.31924279835388</v>
      </c>
      <c r="CO45" s="23">
        <f t="shared" si="72"/>
        <v>702.12969547325099</v>
      </c>
      <c r="CP45" s="23">
        <f t="shared" si="72"/>
        <v>7.0536942755513108</v>
      </c>
      <c r="CR45" t="s">
        <v>35</v>
      </c>
      <c r="CS45" t="s">
        <v>167</v>
      </c>
      <c r="CT45" t="s">
        <v>167</v>
      </c>
      <c r="CU45" t="s">
        <v>167</v>
      </c>
      <c r="CV45">
        <v>4.36E-2</v>
      </c>
      <c r="CW45">
        <v>3.7000000000000002E-3</v>
      </c>
      <c r="CX45">
        <v>2.0999999999999999E-3</v>
      </c>
      <c r="CY45">
        <v>5.1200000000000002E-2</v>
      </c>
      <c r="CZ45">
        <v>4.1000000000000003E-3</v>
      </c>
    </row>
    <row r="46" spans="1:104" x14ac:dyDescent="0.2">
      <c r="A46" t="s">
        <v>41</v>
      </c>
      <c r="C46" t="s">
        <v>99</v>
      </c>
      <c r="E46">
        <v>22.322237999999999</v>
      </c>
      <c r="G46">
        <v>89.106145999999995</v>
      </c>
      <c r="L46" s="2">
        <v>7.31</v>
      </c>
      <c r="M46" s="23"/>
      <c r="N46" s="23"/>
      <c r="O46" s="3">
        <v>1.2E-2</v>
      </c>
      <c r="P46" s="23"/>
      <c r="Q46" s="23"/>
      <c r="R46" s="2">
        <f t="shared" ref="R46:R47" si="74">O46*640</f>
        <v>7.68</v>
      </c>
      <c r="S46" s="23"/>
      <c r="T46" s="23"/>
      <c r="V46" s="4">
        <v>0.9</v>
      </c>
      <c r="W46" s="23">
        <f t="shared" si="3"/>
        <v>4.5000000000000009</v>
      </c>
      <c r="X46" s="23">
        <f t="shared" si="4"/>
        <v>274.50000000000006</v>
      </c>
      <c r="Y46" s="23"/>
      <c r="Z46" s="23"/>
      <c r="AA46" s="23"/>
      <c r="AB46" s="23"/>
      <c r="AC46" s="5">
        <v>4.7</v>
      </c>
      <c r="AD46">
        <v>4.5684722487125686</v>
      </c>
      <c r="AE46">
        <v>456.84722487125686</v>
      </c>
      <c r="AF46">
        <f t="shared" si="5"/>
        <v>19.862922820489427</v>
      </c>
      <c r="AM46" s="6">
        <v>6.9</v>
      </c>
      <c r="AN46" s="23">
        <f t="shared" si="6"/>
        <v>6.6852821407795222</v>
      </c>
      <c r="AO46" s="23">
        <f t="shared" si="7"/>
        <v>66.852821407795219</v>
      </c>
      <c r="AP46" s="23"/>
      <c r="AQ46" s="23"/>
      <c r="AR46" s="23">
        <f t="shared" si="0"/>
        <v>1.7141749078921851</v>
      </c>
      <c r="AS46" s="23"/>
      <c r="AT46" s="23"/>
      <c r="AU46" s="7">
        <v>4.3</v>
      </c>
      <c r="AV46">
        <f t="shared" si="8"/>
        <v>418.04599999999999</v>
      </c>
      <c r="AW46">
        <f t="shared" si="9"/>
        <v>34.407078189300407</v>
      </c>
      <c r="BB46" s="5">
        <v>5.5</v>
      </c>
      <c r="BC46">
        <f t="shared" si="66"/>
        <v>4408.8</v>
      </c>
      <c r="BD46">
        <f t="shared" si="11"/>
        <v>220.44</v>
      </c>
      <c r="BJ46" s="4">
        <v>0.1</v>
      </c>
      <c r="BK46" s="24">
        <f t="shared" si="12"/>
        <v>0.12849462365591399</v>
      </c>
      <c r="BL46" s="24">
        <f t="shared" si="13"/>
        <v>0.18356356451612904</v>
      </c>
      <c r="BM46" s="24"/>
      <c r="BN46" s="24"/>
      <c r="BO46" s="8">
        <v>1.6</v>
      </c>
      <c r="BP46" s="25">
        <f t="shared" si="14"/>
        <v>22720.000000000004</v>
      </c>
      <c r="BQ46" s="25">
        <f t="shared" si="1"/>
        <v>640.00000000000011</v>
      </c>
      <c r="BR46" s="23"/>
      <c r="BS46" s="23"/>
      <c r="BT46" s="23"/>
      <c r="BU46" s="23"/>
      <c r="BW46" s="6">
        <v>1.2999999999999999E-2</v>
      </c>
      <c r="BX46" s="23">
        <f t="shared" si="15"/>
        <v>0.502092050209205</v>
      </c>
      <c r="BY46" s="23">
        <f t="shared" si="16"/>
        <v>25.10460251046025</v>
      </c>
      <c r="BZ46" s="23"/>
      <c r="CA46" s="23"/>
      <c r="CB46" s="9"/>
      <c r="CC46">
        <f t="shared" si="17"/>
        <v>1.759617706682435</v>
      </c>
      <c r="CD46">
        <f t="shared" si="18"/>
        <v>7.1856677349395532</v>
      </c>
      <c r="CE46">
        <f t="shared" si="19"/>
        <v>13.501068340184316</v>
      </c>
      <c r="CF46">
        <f t="shared" si="20"/>
        <v>7.7940555417061699E-2</v>
      </c>
      <c r="CG46">
        <f t="shared" si="21"/>
        <v>-250.34707818930042</v>
      </c>
      <c r="CH46">
        <f t="shared" si="22"/>
        <v>692.16902057613174</v>
      </c>
      <c r="CI46">
        <f t="shared" si="23"/>
        <v>7.1856677349395532</v>
      </c>
      <c r="CJ46" s="23"/>
      <c r="CK46" s="23"/>
      <c r="CL46" s="23"/>
      <c r="CM46" s="23"/>
      <c r="CN46" s="23"/>
      <c r="CO46" s="23"/>
      <c r="CP46" s="23"/>
      <c r="CR46" t="s">
        <v>36</v>
      </c>
      <c r="CS46">
        <v>0.10009999999999999</v>
      </c>
      <c r="CT46">
        <v>1E-3</v>
      </c>
      <c r="CU46">
        <v>8.0000000000000002E-3</v>
      </c>
      <c r="CV46">
        <v>2.8400000000000002E-2</v>
      </c>
      <c r="CW46">
        <v>7.7999999999999996E-3</v>
      </c>
      <c r="CX46">
        <v>6.3E-3</v>
      </c>
      <c r="CY46">
        <v>1.9400000000000001E-2</v>
      </c>
      <c r="CZ46">
        <v>1.4999999999999999E-2</v>
      </c>
    </row>
    <row r="47" spans="1:104" x14ac:dyDescent="0.2">
      <c r="A47" t="s">
        <v>42</v>
      </c>
      <c r="C47" t="s">
        <v>99</v>
      </c>
      <c r="E47">
        <v>22.327804</v>
      </c>
      <c r="G47">
        <v>89.105676000000003</v>
      </c>
      <c r="L47" s="2">
        <v>7.35</v>
      </c>
      <c r="M47" s="23"/>
      <c r="N47" s="23"/>
      <c r="O47" s="3">
        <v>1.0999999999999999E-2</v>
      </c>
      <c r="P47" s="23"/>
      <c r="Q47" s="23"/>
      <c r="R47" s="2">
        <f t="shared" si="74"/>
        <v>7.0399999999999991</v>
      </c>
      <c r="S47" s="23"/>
      <c r="T47" s="23"/>
      <c r="V47" s="4">
        <v>0.8</v>
      </c>
      <c r="W47" s="23">
        <f t="shared" si="3"/>
        <v>4.0000000000000009</v>
      </c>
      <c r="X47" s="23">
        <f t="shared" si="4"/>
        <v>244.00000000000006</v>
      </c>
      <c r="Y47" s="23"/>
      <c r="Z47" s="23"/>
      <c r="AA47" s="23"/>
      <c r="AB47" s="23"/>
      <c r="AC47" s="5">
        <v>4.5999999999999996</v>
      </c>
      <c r="AD47">
        <v>4.4731069998092687</v>
      </c>
      <c r="AE47">
        <v>439.31069998092698</v>
      </c>
      <c r="AF47">
        <f t="shared" si="5"/>
        <v>19.100465216562043</v>
      </c>
      <c r="AM47" s="6">
        <v>8.6999999999999993</v>
      </c>
      <c r="AN47" s="23">
        <f t="shared" si="6"/>
        <v>8.4304828388598008</v>
      </c>
      <c r="AO47" s="23">
        <f t="shared" si="7"/>
        <v>84.304828388598011</v>
      </c>
      <c r="AP47" s="23"/>
      <c r="AQ47" s="23"/>
      <c r="AR47" s="23">
        <f t="shared" si="0"/>
        <v>2.1616622663743081</v>
      </c>
      <c r="AS47" s="23"/>
      <c r="AT47" s="23"/>
      <c r="AU47" s="7">
        <v>4.0999999999999996</v>
      </c>
      <c r="AV47">
        <f t="shared" si="8"/>
        <v>398.60199999999998</v>
      </c>
      <c r="AW47">
        <f t="shared" si="9"/>
        <v>32.806748971193414</v>
      </c>
      <c r="BB47" s="5">
        <v>5.6</v>
      </c>
      <c r="BC47">
        <f t="shared" si="66"/>
        <v>4488.9599999999991</v>
      </c>
      <c r="BD47">
        <f t="shared" si="11"/>
        <v>224.44799999999995</v>
      </c>
      <c r="BJ47" s="4">
        <v>9.0999999999999998E-2</v>
      </c>
      <c r="BK47" s="24">
        <f t="shared" si="12"/>
        <v>0.11639784946236559</v>
      </c>
      <c r="BL47" s="24">
        <f t="shared" si="13"/>
        <v>0.16628247580645159</v>
      </c>
      <c r="BM47" s="24"/>
      <c r="BN47" s="24"/>
      <c r="BO47" s="8">
        <v>1.7</v>
      </c>
      <c r="BP47" s="25">
        <f t="shared" si="14"/>
        <v>24140</v>
      </c>
      <c r="BQ47" s="25">
        <f t="shared" si="1"/>
        <v>680</v>
      </c>
      <c r="BR47" s="23"/>
      <c r="BS47" s="23"/>
      <c r="BT47" s="23"/>
      <c r="BU47" s="23"/>
      <c r="BW47" s="6">
        <v>1.7999999999999999E-2</v>
      </c>
      <c r="BX47" s="23">
        <f t="shared" si="15"/>
        <v>0.71129707112970697</v>
      </c>
      <c r="BY47" s="23">
        <f t="shared" si="16"/>
        <v>35.564853556485346</v>
      </c>
      <c r="BZ47" s="23"/>
      <c r="CA47" s="23"/>
      <c r="CB47" s="9"/>
      <c r="CC47">
        <f t="shared" si="17"/>
        <v>1.6841363229047799</v>
      </c>
      <c r="CD47">
        <f t="shared" si="18"/>
        <v>6.8579202308079141</v>
      </c>
      <c r="CE47">
        <f t="shared" si="19"/>
        <v>12.752631040784799</v>
      </c>
      <c r="CF47">
        <f t="shared" si="20"/>
        <v>7.4247279371705041E-2</v>
      </c>
      <c r="CG47">
        <f t="shared" si="21"/>
        <v>-253.25474897119335</v>
      </c>
      <c r="CH47">
        <f t="shared" si="22"/>
        <v>695.6276707818929</v>
      </c>
      <c r="CI47">
        <f t="shared" si="23"/>
        <v>6.8579202308079141</v>
      </c>
      <c r="CJ47" s="23"/>
      <c r="CK47" s="23"/>
      <c r="CL47" s="23"/>
      <c r="CM47" s="23"/>
      <c r="CN47" s="23"/>
      <c r="CO47" s="23"/>
      <c r="CP47" s="23"/>
      <c r="CR47" t="s">
        <v>37</v>
      </c>
      <c r="CS47">
        <v>0.10009999999999999</v>
      </c>
      <c r="CT47">
        <v>3.7000000000000002E-3</v>
      </c>
      <c r="CU47">
        <v>0</v>
      </c>
      <c r="CV47">
        <v>7.17E-2</v>
      </c>
      <c r="CW47">
        <v>1.49E-2</v>
      </c>
      <c r="CX47">
        <v>4.1999999999999997E-3</v>
      </c>
      <c r="CY47">
        <v>4.7699999999999999E-2</v>
      </c>
      <c r="CZ47">
        <v>0.73370000000000002</v>
      </c>
    </row>
    <row r="48" spans="1:104" x14ac:dyDescent="0.2">
      <c r="A48" t="s">
        <v>43</v>
      </c>
      <c r="C48" t="s">
        <v>99</v>
      </c>
      <c r="E48">
        <v>22.33323</v>
      </c>
      <c r="G48">
        <v>89.106388999999993</v>
      </c>
      <c r="K48" t="s">
        <v>13</v>
      </c>
      <c r="L48" s="2">
        <v>8.33</v>
      </c>
      <c r="M48" s="23">
        <f t="shared" si="24"/>
        <v>8.3966666666666665</v>
      </c>
      <c r="N48" s="23">
        <f t="shared" si="25"/>
        <v>5.8594652770822916E-2</v>
      </c>
      <c r="O48" s="3">
        <v>6.2450000000000001</v>
      </c>
      <c r="P48" s="23">
        <f t="shared" si="26"/>
        <v>6.2989999999999995</v>
      </c>
      <c r="Q48" s="23">
        <f t="shared" si="27"/>
        <v>5.4506880299646572E-2</v>
      </c>
      <c r="R48" s="2">
        <f t="shared" si="64"/>
        <v>4996</v>
      </c>
      <c r="S48" s="23">
        <f t="shared" si="29"/>
        <v>5039.2</v>
      </c>
      <c r="T48" s="23">
        <f t="shared" si="30"/>
        <v>43.60550423971717</v>
      </c>
      <c r="U48">
        <v>6245</v>
      </c>
      <c r="V48" s="4">
        <v>1.4</v>
      </c>
      <c r="W48" s="23">
        <f t="shared" si="3"/>
        <v>6.9999999999999982</v>
      </c>
      <c r="X48" s="23">
        <f t="shared" si="4"/>
        <v>426.99999999999989</v>
      </c>
      <c r="Y48" s="23">
        <f t="shared" si="31"/>
        <v>6.8333333333333321</v>
      </c>
      <c r="Z48" s="23">
        <f t="shared" si="32"/>
        <v>0.28867513459481187</v>
      </c>
      <c r="AA48" s="23">
        <f t="shared" si="33"/>
        <v>416.83333333333326</v>
      </c>
      <c r="AB48" s="23">
        <f t="shared" si="34"/>
        <v>17.609183210283522</v>
      </c>
      <c r="AC48" s="5">
        <v>17.100000000000001</v>
      </c>
      <c r="AD48">
        <v>16.393763112721725</v>
      </c>
      <c r="AE48">
        <v>1639.3763112721724</v>
      </c>
      <c r="AF48">
        <f t="shared" si="5"/>
        <v>71.27723092487706</v>
      </c>
      <c r="AG48">
        <f t="shared" si="35"/>
        <v>71.007526944138036</v>
      </c>
      <c r="AH48">
        <f t="shared" si="69"/>
        <v>0.23378771256051745</v>
      </c>
      <c r="AI48">
        <f t="shared" si="70"/>
        <v>1633.1731197151748</v>
      </c>
      <c r="AJ48">
        <f t="shared" si="71"/>
        <v>5.3771173888919561</v>
      </c>
      <c r="AL48" t="s">
        <v>13</v>
      </c>
      <c r="AM48" s="6">
        <v>3.1</v>
      </c>
      <c r="AN48" s="23">
        <f t="shared" si="6"/>
        <v>3.000969555943378</v>
      </c>
      <c r="AO48" s="23">
        <f t="shared" si="7"/>
        <v>30.00969555943378</v>
      </c>
      <c r="AP48" s="23">
        <f t="shared" si="39"/>
        <v>30.332880873893089</v>
      </c>
      <c r="AQ48" s="23">
        <f t="shared" si="40"/>
        <v>3.4049685711501314</v>
      </c>
      <c r="AR48" s="23">
        <f t="shared" si="0"/>
        <v>0.76947937331881489</v>
      </c>
      <c r="AS48" s="23">
        <f t="shared" si="41"/>
        <v>0.77776617625366884</v>
      </c>
      <c r="AT48" s="23">
        <f t="shared" si="65"/>
        <v>8.7306886439746989E-2</v>
      </c>
      <c r="AU48" s="7">
        <v>4.3</v>
      </c>
      <c r="AV48">
        <f t="shared" si="8"/>
        <v>418.04599999999999</v>
      </c>
      <c r="AW48">
        <f t="shared" si="9"/>
        <v>34.407078189300407</v>
      </c>
      <c r="AX48">
        <f t="shared" si="42"/>
        <v>34.140356652949244</v>
      </c>
      <c r="AY48">
        <f t="shared" si="43"/>
        <v>2.0137034397723474</v>
      </c>
      <c r="AZ48">
        <f t="shared" si="44"/>
        <v>414.80533333333329</v>
      </c>
      <c r="BA48">
        <f t="shared" si="45"/>
        <v>24.466496793234054</v>
      </c>
      <c r="BB48" s="5">
        <v>3.1</v>
      </c>
      <c r="BC48">
        <f t="shared" si="66"/>
        <v>2484.96</v>
      </c>
      <c r="BD48">
        <f t="shared" si="11"/>
        <v>124.248</v>
      </c>
      <c r="BE48">
        <f t="shared" si="46"/>
        <v>125.58399999999999</v>
      </c>
      <c r="BF48">
        <f t="shared" si="59"/>
        <v>6.1223211284609995</v>
      </c>
      <c r="BG48">
        <f t="shared" si="60"/>
        <v>2511.6799999999998</v>
      </c>
      <c r="BH48">
        <f t="shared" si="61"/>
        <v>122.44642256922002</v>
      </c>
      <c r="BI48" t="s">
        <v>13</v>
      </c>
      <c r="BJ48" s="4">
        <v>0.11899999999999999</v>
      </c>
      <c r="BK48" s="24">
        <f t="shared" si="12"/>
        <v>0.15403225806451612</v>
      </c>
      <c r="BL48" s="24">
        <f t="shared" si="13"/>
        <v>0.22004586290322578</v>
      </c>
      <c r="BM48" s="24">
        <f t="shared" si="50"/>
        <v>0.22196598387096769</v>
      </c>
      <c r="BN48" s="24">
        <f t="shared" si="62"/>
        <v>5.0801625678058319E-3</v>
      </c>
      <c r="BO48" s="8">
        <v>0.7</v>
      </c>
      <c r="BP48" s="25">
        <f t="shared" si="14"/>
        <v>9939.9999999999982</v>
      </c>
      <c r="BQ48" s="25">
        <f t="shared" si="1"/>
        <v>279.99999999999994</v>
      </c>
      <c r="BR48" s="23">
        <f t="shared" si="51"/>
        <v>9939.9999999999982</v>
      </c>
      <c r="BS48" s="23">
        <f t="shared" si="52"/>
        <v>0</v>
      </c>
      <c r="BT48" s="23">
        <f t="shared" si="53"/>
        <v>279.99999999999994</v>
      </c>
      <c r="BU48" s="23">
        <f t="shared" si="54"/>
        <v>0</v>
      </c>
      <c r="BW48" s="6">
        <v>3.5999999999999997E-2</v>
      </c>
      <c r="BX48" s="23">
        <f t="shared" si="15"/>
        <v>1.4644351464435144</v>
      </c>
      <c r="BY48" s="23">
        <f t="shared" si="16"/>
        <v>73.221757322175719</v>
      </c>
      <c r="BZ48" s="23">
        <f t="shared" si="55"/>
        <v>68.340306834030685</v>
      </c>
      <c r="CA48" s="23">
        <f t="shared" si="67"/>
        <v>5.2648775699238088</v>
      </c>
      <c r="CB48" s="9" t="s">
        <v>13</v>
      </c>
      <c r="CC48">
        <f t="shared" si="17"/>
        <v>8.0027422300085789</v>
      </c>
      <c r="CD48">
        <f t="shared" si="18"/>
        <v>30.895829370104856</v>
      </c>
      <c r="CE48">
        <f t="shared" si="19"/>
        <v>21.686717237154781</v>
      </c>
      <c r="CF48">
        <f t="shared" si="20"/>
        <v>0.44925905768885716</v>
      </c>
      <c r="CG48">
        <f t="shared" si="21"/>
        <v>-151.65507818930041</v>
      </c>
      <c r="CH48">
        <f t="shared" si="22"/>
        <v>451.68902057613167</v>
      </c>
      <c r="CI48">
        <f t="shared" si="23"/>
        <v>30.895829370104856</v>
      </c>
      <c r="CJ48" s="23">
        <f t="shared" si="72"/>
        <v>7.9507856990132417</v>
      </c>
      <c r="CK48" s="23">
        <f t="shared" si="72"/>
        <v>30.695692396818746</v>
      </c>
      <c r="CL48" s="23">
        <f t="shared" si="72"/>
        <v>21.369329002209199</v>
      </c>
      <c r="CM48" s="23">
        <f t="shared" si="72"/>
        <v>0.4453153011237232</v>
      </c>
      <c r="CN48" s="23">
        <f t="shared" si="72"/>
        <v>-152.8910233196159</v>
      </c>
      <c r="CO48" s="23">
        <f t="shared" si="72"/>
        <v>453.93546227709186</v>
      </c>
      <c r="CP48" s="23">
        <f t="shared" si="72"/>
        <v>30.695692396818746</v>
      </c>
      <c r="CR48" t="s">
        <v>38</v>
      </c>
      <c r="CS48" t="s">
        <v>167</v>
      </c>
      <c r="CT48">
        <v>2.8999999999999998E-3</v>
      </c>
      <c r="CU48" t="s">
        <v>167</v>
      </c>
      <c r="CV48">
        <v>1.0999999999999999E-2</v>
      </c>
      <c r="CW48">
        <v>9.2999999999999992E-3</v>
      </c>
      <c r="CX48">
        <v>1.1000000000000001E-3</v>
      </c>
      <c r="CY48">
        <v>4.9500000000000002E-2</v>
      </c>
      <c r="CZ48">
        <v>1.2200000000000001E-2</v>
      </c>
    </row>
    <row r="49" spans="1:104" x14ac:dyDescent="0.2">
      <c r="A49" t="s">
        <v>44</v>
      </c>
      <c r="C49" t="s">
        <v>99</v>
      </c>
      <c r="E49">
        <v>22.341474000000002</v>
      </c>
      <c r="G49">
        <v>89.103868000000006</v>
      </c>
      <c r="L49" s="2">
        <v>8.42</v>
      </c>
      <c r="M49" s="23"/>
      <c r="N49" s="23"/>
      <c r="O49" s="3">
        <v>6.3540000000000001</v>
      </c>
      <c r="P49" s="23"/>
      <c r="Q49" s="23"/>
      <c r="R49" s="2">
        <f t="shared" si="64"/>
        <v>5083.2</v>
      </c>
      <c r="S49" s="23"/>
      <c r="T49" s="23"/>
      <c r="V49" s="4">
        <v>1.4</v>
      </c>
      <c r="W49" s="23">
        <f t="shared" si="3"/>
        <v>6.9999999999999982</v>
      </c>
      <c r="X49" s="23">
        <f t="shared" si="4"/>
        <v>426.99999999999989</v>
      </c>
      <c r="Y49" s="23"/>
      <c r="Z49" s="23"/>
      <c r="AA49" s="23"/>
      <c r="AB49" s="23"/>
      <c r="AC49" s="5">
        <v>17</v>
      </c>
      <c r="AD49">
        <v>16.298397863818423</v>
      </c>
      <c r="AE49">
        <v>1629.8397863818423</v>
      </c>
      <c r="AF49">
        <f t="shared" si="5"/>
        <v>70.862599407906188</v>
      </c>
      <c r="AM49" s="6">
        <v>3.5</v>
      </c>
      <c r="AN49" s="23">
        <f t="shared" si="6"/>
        <v>3.3887919332945509</v>
      </c>
      <c r="AO49" s="23">
        <f t="shared" si="7"/>
        <v>33.887919332945508</v>
      </c>
      <c r="AP49" s="23"/>
      <c r="AQ49" s="23"/>
      <c r="AR49" s="23">
        <f t="shared" si="0"/>
        <v>0.86892100853706433</v>
      </c>
      <c r="AS49" s="23"/>
      <c r="AT49" s="23"/>
      <c r="AU49" s="7">
        <v>4</v>
      </c>
      <c r="AV49">
        <f t="shared" si="8"/>
        <v>388.88</v>
      </c>
      <c r="AW49">
        <f t="shared" si="9"/>
        <v>32.006584362139918</v>
      </c>
      <c r="BB49" s="5">
        <v>3</v>
      </c>
      <c r="BC49">
        <f t="shared" si="66"/>
        <v>2404.7999999999997</v>
      </c>
      <c r="BD49">
        <f t="shared" si="11"/>
        <v>120.23999999999998</v>
      </c>
      <c r="BJ49" s="4">
        <v>0.11799999999999999</v>
      </c>
      <c r="BK49" s="24">
        <f t="shared" si="12"/>
        <v>0.15268817204301074</v>
      </c>
      <c r="BL49" s="24">
        <f t="shared" si="13"/>
        <v>0.21812574193548384</v>
      </c>
      <c r="BM49" s="24"/>
      <c r="BN49" s="24"/>
      <c r="BO49" s="8">
        <v>0.7</v>
      </c>
      <c r="BP49" s="25">
        <f t="shared" si="14"/>
        <v>9939.9999999999982</v>
      </c>
      <c r="BQ49" s="25">
        <f t="shared" si="1"/>
        <v>279.99999999999994</v>
      </c>
      <c r="BR49" s="23"/>
      <c r="BS49" s="23"/>
      <c r="BT49" s="23"/>
      <c r="BU49" s="23"/>
      <c r="BW49" s="6">
        <v>3.1E-2</v>
      </c>
      <c r="BX49" s="23">
        <f t="shared" si="15"/>
        <v>1.2552301255230125</v>
      </c>
      <c r="BY49" s="23">
        <f t="shared" si="16"/>
        <v>62.761506276150627</v>
      </c>
      <c r="BZ49" s="23"/>
      <c r="CA49" s="23"/>
      <c r="CB49" s="9"/>
      <c r="CC49">
        <f t="shared" si="17"/>
        <v>8.1219123439970673</v>
      </c>
      <c r="CD49">
        <f t="shared" si="18"/>
        <v>31.638181543664036</v>
      </c>
      <c r="CE49">
        <f t="shared" si="19"/>
        <v>21.022858736855309</v>
      </c>
      <c r="CF49">
        <f t="shared" si="20"/>
        <v>0.46544623450697276</v>
      </c>
      <c r="CG49">
        <f t="shared" si="21"/>
        <v>-145.24658436213991</v>
      </c>
      <c r="CH49">
        <f t="shared" si="22"/>
        <v>431.82699588477362</v>
      </c>
      <c r="CI49">
        <f t="shared" si="23"/>
        <v>31.638181543664036</v>
      </c>
      <c r="CJ49" s="23"/>
      <c r="CK49" s="23"/>
      <c r="CL49" s="23"/>
      <c r="CM49" s="23"/>
      <c r="CN49" s="23"/>
      <c r="CO49" s="23"/>
      <c r="CP49" s="23"/>
      <c r="CR49" t="s">
        <v>39</v>
      </c>
      <c r="CS49" t="s">
        <v>167</v>
      </c>
      <c r="CT49">
        <v>4.4999999999999997E-3</v>
      </c>
      <c r="CU49" t="s">
        <v>167</v>
      </c>
      <c r="CV49">
        <v>2.8400000000000002E-2</v>
      </c>
      <c r="CW49">
        <v>1.2500000000000001E-2</v>
      </c>
      <c r="CX49" t="s">
        <v>167</v>
      </c>
      <c r="CY49">
        <v>2.12E-2</v>
      </c>
      <c r="CZ49">
        <v>2.7000000000000001E-3</v>
      </c>
    </row>
    <row r="50" spans="1:104" x14ac:dyDescent="0.2">
      <c r="A50" t="s">
        <v>45</v>
      </c>
      <c r="C50" t="s">
        <v>99</v>
      </c>
      <c r="E50">
        <v>22.339597999999999</v>
      </c>
      <c r="G50">
        <v>89.104574999999997</v>
      </c>
      <c r="L50" s="2">
        <v>8.44</v>
      </c>
      <c r="M50" s="23"/>
      <c r="N50" s="23"/>
      <c r="O50" s="3">
        <v>6.298</v>
      </c>
      <c r="P50" s="23"/>
      <c r="Q50" s="23"/>
      <c r="R50" s="2">
        <f t="shared" si="64"/>
        <v>5038.3999999999996</v>
      </c>
      <c r="S50" s="23"/>
      <c r="T50" s="23"/>
      <c r="V50" s="4">
        <v>1.3</v>
      </c>
      <c r="W50" s="23">
        <f t="shared" si="3"/>
        <v>6.5</v>
      </c>
      <c r="X50" s="23">
        <f t="shared" si="4"/>
        <v>396.5</v>
      </c>
      <c r="Y50" s="23"/>
      <c r="Z50" s="23"/>
      <c r="AA50" s="23"/>
      <c r="AB50" s="23"/>
      <c r="AC50" s="5">
        <v>16.899999999999999</v>
      </c>
      <c r="AD50">
        <v>16.203032614915124</v>
      </c>
      <c r="AE50">
        <v>1630.3032614915101</v>
      </c>
      <c r="AF50">
        <f t="shared" si="5"/>
        <v>70.882750499630873</v>
      </c>
      <c r="AM50" s="6">
        <v>2.8</v>
      </c>
      <c r="AN50" s="23">
        <f t="shared" si="6"/>
        <v>2.7101027729299978</v>
      </c>
      <c r="AO50" s="23">
        <f t="shared" si="7"/>
        <v>27.101027729299979</v>
      </c>
      <c r="AP50" s="23"/>
      <c r="AQ50" s="23"/>
      <c r="AR50" s="23">
        <f t="shared" si="0"/>
        <v>0.69489814690512763</v>
      </c>
      <c r="AS50" s="23"/>
      <c r="AT50" s="23"/>
      <c r="AU50" s="7">
        <v>4.5</v>
      </c>
      <c r="AV50">
        <f t="shared" si="8"/>
        <v>437.48999999999995</v>
      </c>
      <c r="AW50">
        <f t="shared" si="9"/>
        <v>36.007407407407399</v>
      </c>
      <c r="BB50" s="5">
        <v>3.3</v>
      </c>
      <c r="BC50">
        <f t="shared" si="66"/>
        <v>2645.2799999999997</v>
      </c>
      <c r="BD50">
        <f t="shared" si="11"/>
        <v>132.26399999999998</v>
      </c>
      <c r="BJ50" s="4">
        <v>0.123</v>
      </c>
      <c r="BK50" s="24">
        <f t="shared" si="12"/>
        <v>0.15940860215053762</v>
      </c>
      <c r="BL50" s="24">
        <f t="shared" si="13"/>
        <v>0.22772634677419351</v>
      </c>
      <c r="BM50" s="24"/>
      <c r="BN50" s="24"/>
      <c r="BO50" s="8">
        <v>0.7</v>
      </c>
      <c r="BP50" s="25">
        <f t="shared" si="14"/>
        <v>9939.9999999999982</v>
      </c>
      <c r="BQ50" s="25">
        <f t="shared" si="1"/>
        <v>279.99999999999994</v>
      </c>
      <c r="BR50" s="23"/>
      <c r="BS50" s="23"/>
      <c r="BT50" s="23"/>
      <c r="BU50" s="23"/>
      <c r="BW50" s="6">
        <v>3.4000000000000002E-2</v>
      </c>
      <c r="BX50" s="23">
        <f t="shared" si="15"/>
        <v>1.3807531380753137</v>
      </c>
      <c r="BY50" s="23">
        <f t="shared" si="16"/>
        <v>69.037656903765694</v>
      </c>
      <c r="BZ50" s="23"/>
      <c r="CA50" s="23"/>
      <c r="CB50" s="9"/>
      <c r="CC50">
        <f t="shared" si="17"/>
        <v>7.727702523034079</v>
      </c>
      <c r="CD50">
        <f t="shared" si="18"/>
        <v>29.55306627668735</v>
      </c>
      <c r="CE50">
        <f t="shared" si="19"/>
        <v>21.398411032617499</v>
      </c>
      <c r="CF50">
        <f t="shared" si="20"/>
        <v>0.42124061117533979</v>
      </c>
      <c r="CG50">
        <f t="shared" si="21"/>
        <v>-161.77140740740737</v>
      </c>
      <c r="CH50">
        <f t="shared" si="22"/>
        <v>478.29037037037028</v>
      </c>
      <c r="CI50">
        <f t="shared" si="23"/>
        <v>29.553066276687346</v>
      </c>
      <c r="CJ50" s="23"/>
      <c r="CK50" s="23"/>
      <c r="CL50" s="23"/>
      <c r="CM50" s="23"/>
      <c r="CN50" s="23"/>
      <c r="CO50" s="23"/>
      <c r="CP50" s="23"/>
      <c r="CR50" t="s">
        <v>40</v>
      </c>
      <c r="CS50">
        <v>0</v>
      </c>
      <c r="CT50">
        <v>1.6000000000000001E-3</v>
      </c>
      <c r="CU50">
        <v>5.3E-3</v>
      </c>
      <c r="CV50" t="s">
        <v>167</v>
      </c>
      <c r="CW50">
        <v>1.2500000000000001E-2</v>
      </c>
      <c r="CX50">
        <v>1.1000000000000001E-3</v>
      </c>
      <c r="CY50">
        <v>5.8299999999999998E-2</v>
      </c>
      <c r="CZ50">
        <v>4.1000000000000003E-3</v>
      </c>
    </row>
    <row r="51" spans="1:104" x14ac:dyDescent="0.2">
      <c r="A51" t="s">
        <v>46</v>
      </c>
      <c r="C51" t="s">
        <v>99</v>
      </c>
      <c r="E51">
        <v>22.339537</v>
      </c>
      <c r="G51">
        <v>89.106328000000005</v>
      </c>
      <c r="K51" t="s">
        <v>14</v>
      </c>
      <c r="L51" s="2">
        <v>7.33</v>
      </c>
      <c r="M51" s="23">
        <f t="shared" si="24"/>
        <v>7.2766666666666664</v>
      </c>
      <c r="N51" s="23">
        <f t="shared" si="25"/>
        <v>6.1101009266077921E-2</v>
      </c>
      <c r="O51" s="3">
        <v>27.97</v>
      </c>
      <c r="P51" s="23">
        <f t="shared" si="26"/>
        <v>27.99</v>
      </c>
      <c r="Q51" s="23">
        <f t="shared" si="27"/>
        <v>2.000000000000135E-2</v>
      </c>
      <c r="R51" s="2">
        <f t="shared" si="64"/>
        <v>22376</v>
      </c>
      <c r="S51" s="23">
        <f t="shared" si="29"/>
        <v>22392</v>
      </c>
      <c r="T51" s="23">
        <f t="shared" si="30"/>
        <v>16</v>
      </c>
      <c r="V51" s="4">
        <v>1</v>
      </c>
      <c r="W51" s="23">
        <f t="shared" si="3"/>
        <v>5</v>
      </c>
      <c r="X51" s="23">
        <f t="shared" si="4"/>
        <v>305</v>
      </c>
      <c r="Y51" s="23">
        <f t="shared" si="31"/>
        <v>5.833333333333333</v>
      </c>
      <c r="Z51" s="23">
        <f t="shared" si="32"/>
        <v>0.76376261582597493</v>
      </c>
      <c r="AA51" s="23">
        <f t="shared" si="33"/>
        <v>355.83333333333331</v>
      </c>
      <c r="AB51" s="23">
        <f t="shared" si="34"/>
        <v>46.589519565384478</v>
      </c>
      <c r="AC51" s="5">
        <v>9.6</v>
      </c>
      <c r="AD51">
        <v>9.1594592003068378</v>
      </c>
      <c r="AE51">
        <v>9159.4592003068392</v>
      </c>
      <c r="AF51">
        <f t="shared" si="5"/>
        <v>398.23735653507998</v>
      </c>
      <c r="AG51">
        <f t="shared" si="35"/>
        <v>394.06837956033968</v>
      </c>
      <c r="AH51">
        <f t="shared" si="69"/>
        <v>4.1689769747402181</v>
      </c>
      <c r="AI51">
        <f t="shared" si="70"/>
        <v>9063.5727298878137</v>
      </c>
      <c r="AJ51">
        <f t="shared" si="71"/>
        <v>95.88647041902459</v>
      </c>
      <c r="AL51" t="s">
        <v>14</v>
      </c>
      <c r="AM51" s="6">
        <v>17.3</v>
      </c>
      <c r="AN51" s="23">
        <f t="shared" si="6"/>
        <v>16.768663951910025</v>
      </c>
      <c r="AO51" s="23">
        <f t="shared" si="7"/>
        <v>167.68663951910025</v>
      </c>
      <c r="AP51" s="23">
        <f t="shared" si="39"/>
        <v>165.42434231788505</v>
      </c>
      <c r="AQ51" s="23">
        <f t="shared" si="40"/>
        <v>2.0182916419101704</v>
      </c>
      <c r="AR51" s="23">
        <f t="shared" si="0"/>
        <v>4.2996574235666731</v>
      </c>
      <c r="AS51" s="23">
        <f t="shared" si="41"/>
        <v>4.2416498030226935</v>
      </c>
      <c r="AT51" s="23">
        <f t="shared" si="65"/>
        <v>5.175106774128637E-2</v>
      </c>
      <c r="AU51" s="7">
        <v>17</v>
      </c>
      <c r="AV51">
        <f t="shared" si="8"/>
        <v>1652.7400000000002</v>
      </c>
      <c r="AW51">
        <f t="shared" si="9"/>
        <v>136.02798353909466</v>
      </c>
      <c r="AX51">
        <f t="shared" si="42"/>
        <v>134.42765432098767</v>
      </c>
      <c r="AY51">
        <f t="shared" si="43"/>
        <v>2.1170365634707839</v>
      </c>
      <c r="AZ51">
        <f t="shared" si="44"/>
        <v>1633.2960000000003</v>
      </c>
      <c r="BA51">
        <f t="shared" si="45"/>
        <v>25.721994246169984</v>
      </c>
      <c r="BB51" s="5">
        <v>3.5</v>
      </c>
      <c r="BC51">
        <f t="shared" si="66"/>
        <v>2805.6</v>
      </c>
      <c r="BD51">
        <f t="shared" si="11"/>
        <v>140.28</v>
      </c>
      <c r="BE51">
        <f t="shared" si="46"/>
        <v>138.94399999999999</v>
      </c>
      <c r="BF51">
        <f t="shared" si="59"/>
        <v>2.3140198789120419</v>
      </c>
      <c r="BG51">
        <f t="shared" si="60"/>
        <v>2778.8799999999997</v>
      </c>
      <c r="BH51">
        <f t="shared" si="61"/>
        <v>46.280397578240844</v>
      </c>
      <c r="BI51" t="s">
        <v>14</v>
      </c>
      <c r="BJ51" s="4">
        <v>3.7999999999999999E-2</v>
      </c>
      <c r="BK51" s="24">
        <f t="shared" si="12"/>
        <v>4.5161290322580643E-2</v>
      </c>
      <c r="BL51" s="24">
        <f t="shared" si="13"/>
        <v>6.4516064516129026E-2</v>
      </c>
      <c r="BM51" s="24">
        <f t="shared" si="50"/>
        <v>6.5796145161290315E-2</v>
      </c>
      <c r="BN51" s="24">
        <f t="shared" si="62"/>
        <v>3.9970505334103951E-3</v>
      </c>
      <c r="BO51" s="8">
        <v>1.4</v>
      </c>
      <c r="BP51" s="25">
        <f t="shared" si="14"/>
        <v>19879.999999999996</v>
      </c>
      <c r="BQ51" s="25">
        <f t="shared" si="1"/>
        <v>559.99999999999989</v>
      </c>
      <c r="BR51" s="23">
        <f t="shared" si="51"/>
        <v>19879.999999999996</v>
      </c>
      <c r="BS51" s="23">
        <f t="shared" si="52"/>
        <v>0</v>
      </c>
      <c r="BT51" s="23">
        <f t="shared" si="53"/>
        <v>559.99999999999989</v>
      </c>
      <c r="BU51" s="23">
        <f t="shared" si="54"/>
        <v>0</v>
      </c>
      <c r="BW51" s="6">
        <v>0.23699999999999999</v>
      </c>
      <c r="BX51" s="23">
        <f t="shared" si="15"/>
        <v>9.8744769874476983</v>
      </c>
      <c r="BY51" s="23">
        <f t="shared" si="16"/>
        <v>493.7238493723849</v>
      </c>
      <c r="BZ51" s="23">
        <f t="shared" si="55"/>
        <v>470.71129707112965</v>
      </c>
      <c r="CA51" s="23">
        <f t="shared" si="67"/>
        <v>23.012552301255255</v>
      </c>
      <c r="CB51" s="9" t="s">
        <v>14</v>
      </c>
      <c r="CC51">
        <f t="shared" si="17"/>
        <v>33.881316542711261</v>
      </c>
      <c r="CD51">
        <f t="shared" si="18"/>
        <v>58.663959814538515</v>
      </c>
      <c r="CE51">
        <f t="shared" si="19"/>
        <v>49.230565760995518</v>
      </c>
      <c r="CF51">
        <f t="shared" si="20"/>
        <v>1.4412806732337273</v>
      </c>
      <c r="CG51">
        <f t="shared" si="21"/>
        <v>-271.30798353909466</v>
      </c>
      <c r="CH51">
        <f t="shared" si="22"/>
        <v>908.4147325102881</v>
      </c>
      <c r="CI51">
        <f t="shared" si="23"/>
        <v>58.663959814538522</v>
      </c>
      <c r="CJ51" s="23">
        <f t="shared" ref="CJ51:CP66" si="75">AVERAGE(CC51:CC53)</f>
        <v>33.706083219256165</v>
      </c>
      <c r="CK51" s="23">
        <f t="shared" si="75"/>
        <v>58.668669157263231</v>
      </c>
      <c r="CL51" s="23">
        <f t="shared" si="75"/>
        <v>49.174304082320646</v>
      </c>
      <c r="CM51" s="23">
        <f t="shared" si="75"/>
        <v>1.4415224379079845</v>
      </c>
      <c r="CN51" s="23">
        <f t="shared" si="75"/>
        <v>-267.53832098765434</v>
      </c>
      <c r="CO51" s="23">
        <f t="shared" si="75"/>
        <v>898.51338271604925</v>
      </c>
      <c r="CP51" s="23">
        <f t="shared" si="75"/>
        <v>58.668669157263245</v>
      </c>
      <c r="CR51" t="s">
        <v>41</v>
      </c>
      <c r="CS51">
        <v>3.4200000000000001E-2</v>
      </c>
      <c r="CT51">
        <v>2.8999999999999998E-3</v>
      </c>
      <c r="CU51">
        <v>2.7000000000000001E-3</v>
      </c>
      <c r="CV51">
        <v>1.5299999999999999E-2</v>
      </c>
      <c r="CW51">
        <v>1.32E-2</v>
      </c>
      <c r="CX51">
        <v>5.3E-3</v>
      </c>
      <c r="CY51">
        <v>4.7699999999999999E-2</v>
      </c>
      <c r="CZ51">
        <v>8.8000000000000005E-3</v>
      </c>
    </row>
    <row r="52" spans="1:104" x14ac:dyDescent="0.2">
      <c r="A52" t="s">
        <v>47</v>
      </c>
      <c r="C52" t="s">
        <v>94</v>
      </c>
      <c r="E52">
        <v>22.268549</v>
      </c>
      <c r="G52">
        <v>89.212698000000003</v>
      </c>
      <c r="L52" s="2">
        <v>7.21</v>
      </c>
      <c r="M52" s="23"/>
      <c r="N52" s="23"/>
      <c r="O52" s="3">
        <v>28.01</v>
      </c>
      <c r="P52" s="23"/>
      <c r="Q52" s="23"/>
      <c r="R52" s="2">
        <f t="shared" si="64"/>
        <v>22408</v>
      </c>
      <c r="S52" s="23"/>
      <c r="T52" s="23"/>
      <c r="V52" s="4">
        <v>1.2</v>
      </c>
      <c r="W52" s="23">
        <f t="shared" si="3"/>
        <v>6</v>
      </c>
      <c r="X52" s="23">
        <f t="shared" si="4"/>
        <v>366</v>
      </c>
      <c r="Y52" s="23"/>
      <c r="Z52" s="23"/>
      <c r="AA52" s="23"/>
      <c r="AB52" s="23"/>
      <c r="AC52" s="5">
        <v>9.5</v>
      </c>
      <c r="AD52">
        <v>9.0635727298878148</v>
      </c>
      <c r="AE52">
        <v>9063.5727298878101</v>
      </c>
      <c r="AF52">
        <f t="shared" si="5"/>
        <v>394.06837956033957</v>
      </c>
      <c r="AM52" s="6">
        <v>17</v>
      </c>
      <c r="AN52" s="23">
        <f t="shared" si="6"/>
        <v>16.477797168896643</v>
      </c>
      <c r="AO52" s="23">
        <f t="shared" si="7"/>
        <v>164.77797168896643</v>
      </c>
      <c r="AP52" s="23"/>
      <c r="AQ52" s="23"/>
      <c r="AR52" s="23">
        <f t="shared" si="0"/>
        <v>4.2250761971529851</v>
      </c>
      <c r="AS52" s="23"/>
      <c r="AT52" s="23"/>
      <c r="AU52" s="7">
        <v>16.899999999999999</v>
      </c>
      <c r="AV52">
        <f t="shared" si="8"/>
        <v>1643.018</v>
      </c>
      <c r="AW52">
        <f t="shared" si="9"/>
        <v>135.22781893004114</v>
      </c>
      <c r="BB52" s="5">
        <v>3.4</v>
      </c>
      <c r="BC52">
        <f t="shared" si="66"/>
        <v>2725.4399999999991</v>
      </c>
      <c r="BD52">
        <f t="shared" si="11"/>
        <v>136.27199999999996</v>
      </c>
      <c r="BJ52" s="4">
        <v>3.6999999999999998E-2</v>
      </c>
      <c r="BK52" s="24">
        <f t="shared" si="12"/>
        <v>4.3817204301075267E-2</v>
      </c>
      <c r="BL52" s="24">
        <f t="shared" si="13"/>
        <v>6.2595943548387087E-2</v>
      </c>
      <c r="BM52" s="24"/>
      <c r="BN52" s="24"/>
      <c r="BO52" s="8">
        <v>1.4</v>
      </c>
      <c r="BP52" s="25">
        <f t="shared" si="14"/>
        <v>19879.999999999996</v>
      </c>
      <c r="BQ52" s="25">
        <f t="shared" si="1"/>
        <v>559.99999999999989</v>
      </c>
      <c r="BR52" s="23"/>
      <c r="BS52" s="23"/>
      <c r="BT52" s="23"/>
      <c r="BU52" s="23"/>
      <c r="BW52" s="6">
        <v>0.22600000000000001</v>
      </c>
      <c r="BX52" s="23">
        <f t="shared" si="15"/>
        <v>9.4142259414225933</v>
      </c>
      <c r="BY52" s="23">
        <f t="shared" si="16"/>
        <v>470.71129707112965</v>
      </c>
      <c r="BZ52" s="23"/>
      <c r="CA52" s="23"/>
      <c r="CB52" s="9"/>
      <c r="CC52">
        <f t="shared" si="17"/>
        <v>33.822196917359818</v>
      </c>
      <c r="CD52">
        <f t="shared" si="18"/>
        <v>58.834329106122638</v>
      </c>
      <c r="CE52">
        <f t="shared" si="19"/>
        <v>49.807701332164079</v>
      </c>
      <c r="CF52">
        <f t="shared" si="20"/>
        <v>1.4514498798317115</v>
      </c>
      <c r="CG52">
        <f t="shared" si="21"/>
        <v>-265.4998189300411</v>
      </c>
      <c r="CH52">
        <f t="shared" si="22"/>
        <v>895.1140576131686</v>
      </c>
      <c r="CI52">
        <f t="shared" si="23"/>
        <v>58.834329106122638</v>
      </c>
      <c r="CJ52" s="23"/>
      <c r="CK52" s="23"/>
      <c r="CL52" s="23"/>
      <c r="CM52" s="23"/>
      <c r="CN52" s="23"/>
      <c r="CO52" s="23"/>
      <c r="CP52" s="23"/>
      <c r="CR52" t="s">
        <v>42</v>
      </c>
      <c r="CS52" t="s">
        <v>167</v>
      </c>
      <c r="CT52" t="s">
        <v>167</v>
      </c>
      <c r="CU52">
        <v>0</v>
      </c>
      <c r="CV52">
        <v>3.9300000000000002E-2</v>
      </c>
      <c r="CW52">
        <v>1.7100000000000001E-2</v>
      </c>
      <c r="CX52">
        <v>3.2000000000000002E-3</v>
      </c>
      <c r="CY52">
        <v>1.77E-2</v>
      </c>
      <c r="CZ52">
        <v>2.7000000000000001E-3</v>
      </c>
    </row>
    <row r="53" spans="1:104" x14ac:dyDescent="0.2">
      <c r="A53" t="s">
        <v>48</v>
      </c>
      <c r="C53" t="s">
        <v>94</v>
      </c>
      <c r="E53">
        <v>22.252797999999999</v>
      </c>
      <c r="G53">
        <v>89.222243000000006</v>
      </c>
      <c r="L53" s="2">
        <v>7.29</v>
      </c>
      <c r="M53" s="23"/>
      <c r="N53" s="23"/>
      <c r="O53" s="3">
        <v>27.99</v>
      </c>
      <c r="P53" s="23"/>
      <c r="Q53" s="23"/>
      <c r="R53" s="2">
        <f t="shared" si="64"/>
        <v>22392</v>
      </c>
      <c r="S53" s="23"/>
      <c r="T53" s="23"/>
      <c r="V53" s="4">
        <v>1.3</v>
      </c>
      <c r="W53" s="23">
        <f t="shared" si="3"/>
        <v>6.5</v>
      </c>
      <c r="X53" s="23">
        <f t="shared" si="4"/>
        <v>396.5</v>
      </c>
      <c r="Y53" s="23"/>
      <c r="Z53" s="23"/>
      <c r="AA53" s="23"/>
      <c r="AB53" s="23"/>
      <c r="AC53" s="5">
        <v>9.4</v>
      </c>
      <c r="AD53">
        <v>8.9676862594687901</v>
      </c>
      <c r="AE53">
        <v>8967.68625946879</v>
      </c>
      <c r="AF53">
        <f t="shared" si="5"/>
        <v>389.89940258559955</v>
      </c>
      <c r="AM53" s="6">
        <v>16.899999999999999</v>
      </c>
      <c r="AN53" s="23">
        <f t="shared" si="6"/>
        <v>16.38084157455885</v>
      </c>
      <c r="AO53" s="23">
        <f t="shared" si="7"/>
        <v>163.80841574558849</v>
      </c>
      <c r="AP53" s="23"/>
      <c r="AQ53" s="23"/>
      <c r="AR53" s="23">
        <f t="shared" si="0"/>
        <v>4.200215788348423</v>
      </c>
      <c r="AS53" s="23"/>
      <c r="AT53" s="23"/>
      <c r="AU53" s="7">
        <v>16.5</v>
      </c>
      <c r="AV53">
        <f t="shared" si="8"/>
        <v>1604.13</v>
      </c>
      <c r="AW53">
        <f t="shared" si="9"/>
        <v>132.02716049382715</v>
      </c>
      <c r="BB53" s="5">
        <v>3.5</v>
      </c>
      <c r="BC53">
        <f t="shared" si="66"/>
        <v>2805.6</v>
      </c>
      <c r="BD53">
        <f t="shared" si="11"/>
        <v>140.28</v>
      </c>
      <c r="BJ53" s="4">
        <v>4.1000000000000002E-2</v>
      </c>
      <c r="BK53" s="24">
        <f t="shared" si="12"/>
        <v>4.9193548387096775E-2</v>
      </c>
      <c r="BL53" s="24">
        <f t="shared" si="13"/>
        <v>7.0276427419354831E-2</v>
      </c>
      <c r="BM53" s="24"/>
      <c r="BN53" s="24"/>
      <c r="BO53" s="8">
        <v>1.4</v>
      </c>
      <c r="BP53" s="25">
        <f t="shared" si="14"/>
        <v>19879.999999999996</v>
      </c>
      <c r="BQ53" s="25">
        <f t="shared" si="1"/>
        <v>559.99999999999989</v>
      </c>
      <c r="BR53" s="23"/>
      <c r="BS53" s="23"/>
      <c r="BT53" s="23"/>
      <c r="BU53" s="23"/>
      <c r="BW53" s="6">
        <v>0.215</v>
      </c>
      <c r="BX53" s="23">
        <f t="shared" si="15"/>
        <v>8.9539748953974883</v>
      </c>
      <c r="BY53" s="23">
        <f t="shared" si="16"/>
        <v>447.69874476987439</v>
      </c>
      <c r="BZ53" s="23"/>
      <c r="CA53" s="23"/>
      <c r="CB53" s="9"/>
      <c r="CC53">
        <f t="shared" si="17"/>
        <v>33.414736197697408</v>
      </c>
      <c r="CD53">
        <f t="shared" si="18"/>
        <v>58.507718551128562</v>
      </c>
      <c r="CE53">
        <f t="shared" si="19"/>
        <v>48.484645153802347</v>
      </c>
      <c r="CF53">
        <f t="shared" si="20"/>
        <v>1.4318367606585141</v>
      </c>
      <c r="CG53">
        <f t="shared" si="21"/>
        <v>-265.80716049382715</v>
      </c>
      <c r="CH53">
        <f t="shared" si="22"/>
        <v>892.01135802469116</v>
      </c>
      <c r="CI53">
        <f t="shared" si="23"/>
        <v>58.507718551128562</v>
      </c>
      <c r="CJ53" s="23"/>
      <c r="CK53" s="23"/>
      <c r="CL53" s="23"/>
      <c r="CM53" s="23"/>
      <c r="CN53" s="23"/>
      <c r="CO53" s="23"/>
      <c r="CP53" s="23"/>
      <c r="CR53" t="s">
        <v>43</v>
      </c>
      <c r="CS53">
        <v>0.3095</v>
      </c>
      <c r="CT53">
        <v>4.1000000000000003E-3</v>
      </c>
      <c r="CU53" t="s">
        <v>167</v>
      </c>
      <c r="CV53" t="s">
        <v>167</v>
      </c>
      <c r="CW53">
        <v>1.7100000000000001E-2</v>
      </c>
      <c r="CX53">
        <v>9.4999999999999998E-3</v>
      </c>
      <c r="CY53">
        <v>5.6500000000000002E-2</v>
      </c>
      <c r="CZ53">
        <v>8.8000000000000005E-3</v>
      </c>
    </row>
    <row r="54" spans="1:104" x14ac:dyDescent="0.2">
      <c r="A54" t="s">
        <v>49</v>
      </c>
      <c r="C54" t="s">
        <v>95</v>
      </c>
      <c r="E54">
        <v>22.241782000000001</v>
      </c>
      <c r="G54">
        <v>89.165368000000001</v>
      </c>
      <c r="K54" t="s">
        <v>15</v>
      </c>
      <c r="L54" s="2">
        <v>7.63</v>
      </c>
      <c r="M54" s="23">
        <f t="shared" si="24"/>
        <v>7.57</v>
      </c>
      <c r="N54" s="23">
        <f t="shared" si="25"/>
        <v>5.291502622129169E-2</v>
      </c>
      <c r="O54" s="3">
        <v>0.80100000000000005</v>
      </c>
      <c r="P54" s="23">
        <f t="shared" si="26"/>
        <v>0.80500000000000005</v>
      </c>
      <c r="Q54" s="23">
        <f t="shared" si="27"/>
        <v>4.0000000000000036E-3</v>
      </c>
      <c r="R54" s="2">
        <f>O54*640</f>
        <v>512.64</v>
      </c>
      <c r="S54" s="23">
        <f t="shared" si="29"/>
        <v>515.20000000000005</v>
      </c>
      <c r="T54" s="23">
        <f t="shared" si="30"/>
        <v>2.5600000000000023</v>
      </c>
      <c r="U54">
        <v>801.1</v>
      </c>
      <c r="V54" s="4">
        <v>1.2</v>
      </c>
      <c r="W54" s="23">
        <f t="shared" si="3"/>
        <v>6</v>
      </c>
      <c r="X54" s="23">
        <f t="shared" si="4"/>
        <v>366</v>
      </c>
      <c r="Y54" s="23">
        <f t="shared" si="31"/>
        <v>5.833333333333333</v>
      </c>
      <c r="Z54" s="23">
        <f t="shared" si="32"/>
        <v>0.28867513459481237</v>
      </c>
      <c r="AA54" s="23">
        <f t="shared" si="33"/>
        <v>355.83333333333331</v>
      </c>
      <c r="AB54" s="23">
        <f t="shared" si="34"/>
        <v>17.609183210283554</v>
      </c>
      <c r="AC54" s="5">
        <v>3.2</v>
      </c>
      <c r="AD54">
        <v>3.1379935151630747</v>
      </c>
      <c r="AE54">
        <v>313.79935151630747</v>
      </c>
      <c r="AF54">
        <f t="shared" si="5"/>
        <v>13.643450065926412</v>
      </c>
      <c r="AG54">
        <f t="shared" si="35"/>
        <v>13.301282317071491</v>
      </c>
      <c r="AH54">
        <f t="shared" si="69"/>
        <v>0.4332115971834653</v>
      </c>
      <c r="AI54">
        <f t="shared" si="70"/>
        <v>305.92949329264434</v>
      </c>
      <c r="AJ54">
        <f t="shared" si="71"/>
        <v>9.9638667352197032</v>
      </c>
      <c r="AL54" t="s">
        <v>15</v>
      </c>
      <c r="AM54" s="6">
        <v>2</v>
      </c>
      <c r="AN54" s="23">
        <f t="shared" si="6"/>
        <v>1.9344580182276516</v>
      </c>
      <c r="AO54" s="23">
        <f t="shared" si="7"/>
        <v>19.344580182276516</v>
      </c>
      <c r="AP54" s="23">
        <f t="shared" si="39"/>
        <v>18.375024238898586</v>
      </c>
      <c r="AQ54" s="23">
        <f t="shared" si="40"/>
        <v>0.96955594337793194</v>
      </c>
      <c r="AR54" s="23">
        <f t="shared" si="0"/>
        <v>0.49601487646862863</v>
      </c>
      <c r="AS54" s="23">
        <f t="shared" si="41"/>
        <v>0.47115446766406627</v>
      </c>
      <c r="AT54" s="23">
        <f t="shared" si="65"/>
        <v>2.4860408804562362E-2</v>
      </c>
      <c r="AU54" s="7">
        <v>2.9</v>
      </c>
      <c r="AV54">
        <f t="shared" si="8"/>
        <v>281.93799999999999</v>
      </c>
      <c r="AW54">
        <f t="shared" si="9"/>
        <v>23.204773662551439</v>
      </c>
      <c r="AX54">
        <f t="shared" si="42"/>
        <v>21.87116598079561</v>
      </c>
      <c r="AY54">
        <f t="shared" si="43"/>
        <v>1.6656754606427748</v>
      </c>
      <c r="AZ54">
        <f t="shared" si="44"/>
        <v>265.73466666666667</v>
      </c>
      <c r="BA54">
        <f t="shared" si="45"/>
        <v>20.237956846809723</v>
      </c>
      <c r="BB54" s="5">
        <v>6</v>
      </c>
      <c r="BC54">
        <f t="shared" si="66"/>
        <v>4809.5999999999995</v>
      </c>
      <c r="BD54">
        <f t="shared" si="11"/>
        <v>240.47999999999996</v>
      </c>
      <c r="BE54">
        <f t="shared" si="46"/>
        <v>243.15199999999996</v>
      </c>
      <c r="BF54">
        <f t="shared" si="59"/>
        <v>8.3433173258602533</v>
      </c>
      <c r="BG54">
        <f t="shared" si="60"/>
        <v>4863.04</v>
      </c>
      <c r="BH54">
        <f t="shared" si="61"/>
        <v>166.8663465172049</v>
      </c>
      <c r="BI54" t="s">
        <v>15</v>
      </c>
      <c r="BJ54" s="4">
        <v>0.11700000000000001</v>
      </c>
      <c r="BK54" s="24">
        <f t="shared" si="12"/>
        <v>0.1513440860215054</v>
      </c>
      <c r="BL54" s="24">
        <f t="shared" si="13"/>
        <v>0.21620562096774196</v>
      </c>
      <c r="BM54" s="24">
        <f t="shared" si="50"/>
        <v>0.22068590322580647</v>
      </c>
      <c r="BN54" s="24">
        <f t="shared" si="62"/>
        <v>9.4717318153482791E-3</v>
      </c>
      <c r="BO54" s="8">
        <v>0.5</v>
      </c>
      <c r="BP54" s="25">
        <f t="shared" si="14"/>
        <v>7100</v>
      </c>
      <c r="BQ54" s="25">
        <f t="shared" si="1"/>
        <v>200</v>
      </c>
      <c r="BR54" s="23">
        <f t="shared" si="51"/>
        <v>7100</v>
      </c>
      <c r="BS54" s="23">
        <f t="shared" si="52"/>
        <v>0</v>
      </c>
      <c r="BT54" s="23">
        <f t="shared" si="53"/>
        <v>200</v>
      </c>
      <c r="BU54" s="23">
        <f t="shared" si="54"/>
        <v>0</v>
      </c>
      <c r="BW54" s="6">
        <v>0.12</v>
      </c>
      <c r="BX54" s="23">
        <f t="shared" si="15"/>
        <v>4.9790794979079491</v>
      </c>
      <c r="BY54" s="23">
        <f t="shared" si="16"/>
        <v>248.95397489539747</v>
      </c>
      <c r="BZ54" s="23">
        <f t="shared" si="55"/>
        <v>225.24407252440722</v>
      </c>
      <c r="CA54" s="23">
        <f t="shared" si="67"/>
        <v>20.955340587610483</v>
      </c>
      <c r="CB54" s="9" t="s">
        <v>15</v>
      </c>
      <c r="CC54">
        <f t="shared" si="17"/>
        <v>1.1882195055073561</v>
      </c>
      <c r="CD54">
        <f t="shared" si="18"/>
        <v>4.91082064489225</v>
      </c>
      <c r="CE54">
        <f t="shared" si="19"/>
        <v>8.8001947705359651</v>
      </c>
      <c r="CF54">
        <f t="shared" si="20"/>
        <v>5.1741516494943754E-2</v>
      </c>
      <c r="CG54">
        <f t="shared" si="21"/>
        <v>-257.68477366255138</v>
      </c>
      <c r="CH54">
        <f t="shared" si="22"/>
        <v>696.33957201646081</v>
      </c>
      <c r="CI54">
        <f t="shared" si="23"/>
        <v>4.9108206448922491</v>
      </c>
      <c r="CJ54" s="23">
        <f t="shared" si="75"/>
        <v>1.155956245697404</v>
      </c>
      <c r="CK54" s="23">
        <f t="shared" si="75"/>
        <v>4.7746683939762784</v>
      </c>
      <c r="CL54" s="23">
        <f t="shared" si="75"/>
        <v>8.2651624068906688</v>
      </c>
      <c r="CM54" s="23">
        <f t="shared" si="75"/>
        <v>5.0235089673710091E-2</v>
      </c>
      <c r="CN54" s="23">
        <f t="shared" si="75"/>
        <v>-259.18983264746225</v>
      </c>
      <c r="CO54" s="23">
        <f t="shared" si="75"/>
        <v>697.551780521262</v>
      </c>
      <c r="CP54" s="23">
        <f t="shared" si="75"/>
        <v>4.7746683939762784</v>
      </c>
      <c r="CR54" t="s">
        <v>44</v>
      </c>
      <c r="CS54">
        <v>0.13189999999999999</v>
      </c>
      <c r="CT54" t="s">
        <v>167</v>
      </c>
      <c r="CU54" t="s">
        <v>167</v>
      </c>
      <c r="CV54">
        <v>3.2800000000000003E-2</v>
      </c>
      <c r="CW54">
        <v>1.29E-2</v>
      </c>
      <c r="CX54">
        <v>1.47E-2</v>
      </c>
      <c r="CY54" t="s">
        <v>167</v>
      </c>
      <c r="CZ54">
        <v>3.3999999999999998E-3</v>
      </c>
    </row>
    <row r="55" spans="1:104" x14ac:dyDescent="0.2">
      <c r="A55" t="s">
        <v>50</v>
      </c>
      <c r="C55" t="s">
        <v>95</v>
      </c>
      <c r="E55">
        <v>22.230314</v>
      </c>
      <c r="G55">
        <v>89.156655999999998</v>
      </c>
      <c r="L55" s="2">
        <v>7.53</v>
      </c>
      <c r="M55" s="23"/>
      <c r="N55" s="23"/>
      <c r="O55" s="3">
        <v>0.80500000000000005</v>
      </c>
      <c r="P55" s="23"/>
      <c r="Q55" s="23"/>
      <c r="R55" s="2">
        <f t="shared" ref="R55:R56" si="76">O55*640</f>
        <v>515.20000000000005</v>
      </c>
      <c r="S55" s="23"/>
      <c r="T55" s="23"/>
      <c r="V55" s="4">
        <v>1.1000000000000001</v>
      </c>
      <c r="W55" s="23">
        <f t="shared" si="3"/>
        <v>5.5000000000000009</v>
      </c>
      <c r="X55" s="23">
        <f t="shared" si="4"/>
        <v>335.50000000000006</v>
      </c>
      <c r="Y55" s="23"/>
      <c r="Z55" s="23"/>
      <c r="AA55" s="23"/>
      <c r="AB55" s="23"/>
      <c r="AC55" s="5">
        <v>3.1</v>
      </c>
      <c r="AD55">
        <v>3.0426282662597752</v>
      </c>
      <c r="AE55">
        <v>309.26282662597799</v>
      </c>
      <c r="AF55">
        <f t="shared" si="5"/>
        <v>13.44620985330339</v>
      </c>
      <c r="AM55" s="6">
        <v>1.9</v>
      </c>
      <c r="AN55" s="23">
        <f t="shared" si="6"/>
        <v>1.8375024238898583</v>
      </c>
      <c r="AO55" s="23">
        <f t="shared" si="7"/>
        <v>18.375024238898582</v>
      </c>
      <c r="AP55" s="23"/>
      <c r="AQ55" s="23"/>
      <c r="AR55" s="23">
        <f t="shared" si="0"/>
        <v>0.47115446766406621</v>
      </c>
      <c r="AS55" s="23"/>
      <c r="AT55" s="23"/>
      <c r="AU55" s="7">
        <v>2.8</v>
      </c>
      <c r="AV55">
        <f t="shared" si="8"/>
        <v>272.21599999999995</v>
      </c>
      <c r="AW55">
        <f t="shared" si="9"/>
        <v>22.404609053497939</v>
      </c>
      <c r="BB55" s="5">
        <v>5.9</v>
      </c>
      <c r="BC55">
        <f t="shared" si="66"/>
        <v>4729.4399999999996</v>
      </c>
      <c r="BD55">
        <f t="shared" si="11"/>
        <v>236.47199999999998</v>
      </c>
      <c r="BJ55" s="4">
        <v>0.11600000000000001</v>
      </c>
      <c r="BK55" s="24">
        <f t="shared" si="12"/>
        <v>0.15</v>
      </c>
      <c r="BL55" s="24">
        <f t="shared" si="13"/>
        <v>0.21428549999999999</v>
      </c>
      <c r="BM55" s="24"/>
      <c r="BN55" s="24"/>
      <c r="BO55" s="8">
        <v>0.5</v>
      </c>
      <c r="BP55" s="25">
        <f t="shared" si="14"/>
        <v>7100</v>
      </c>
      <c r="BQ55" s="25">
        <f t="shared" si="1"/>
        <v>200</v>
      </c>
      <c r="BR55" s="23"/>
      <c r="BS55" s="23"/>
      <c r="BT55" s="23"/>
      <c r="BU55" s="23"/>
      <c r="BW55" s="6">
        <v>0.10100000000000001</v>
      </c>
      <c r="BX55" s="23">
        <f t="shared" si="15"/>
        <v>4.1841004184100417</v>
      </c>
      <c r="BY55" s="23">
        <f t="shared" si="16"/>
        <v>209.20502092050208</v>
      </c>
      <c r="BZ55" s="23"/>
      <c r="CA55" s="23"/>
      <c r="CB55" s="9"/>
      <c r="CC55">
        <f t="shared" si="17"/>
        <v>1.1818666480297888</v>
      </c>
      <c r="CD55">
        <f t="shared" si="18"/>
        <v>4.9290714479405757</v>
      </c>
      <c r="CE55">
        <f t="shared" si="19"/>
        <v>8.6545513460692511</v>
      </c>
      <c r="CF55">
        <f t="shared" si="20"/>
        <v>5.1940613338784407E-2</v>
      </c>
      <c r="CG55">
        <f t="shared" si="21"/>
        <v>-253.37660905349793</v>
      </c>
      <c r="CH55">
        <f t="shared" si="22"/>
        <v>683.03889711934153</v>
      </c>
      <c r="CI55">
        <f t="shared" si="23"/>
        <v>4.9290714479405757</v>
      </c>
      <c r="CJ55" s="23"/>
      <c r="CK55" s="23"/>
      <c r="CL55" s="23"/>
      <c r="CM55" s="23"/>
      <c r="CN55" s="23"/>
      <c r="CO55" s="23"/>
      <c r="CP55" s="23"/>
      <c r="CR55" t="s">
        <v>45</v>
      </c>
      <c r="CS55" t="s">
        <v>167</v>
      </c>
      <c r="CT55">
        <v>1.4E-3</v>
      </c>
      <c r="CU55">
        <v>0</v>
      </c>
      <c r="CV55">
        <v>3.9300000000000002E-2</v>
      </c>
      <c r="CW55">
        <v>1.0500000000000001E-2</v>
      </c>
      <c r="CX55">
        <v>2.63E-2</v>
      </c>
      <c r="CY55">
        <v>3.1800000000000002E-2</v>
      </c>
      <c r="CZ55">
        <v>8.8000000000000005E-3</v>
      </c>
    </row>
    <row r="56" spans="1:104" x14ac:dyDescent="0.2">
      <c r="A56" t="s">
        <v>51</v>
      </c>
      <c r="C56" t="s">
        <v>96</v>
      </c>
      <c r="E56">
        <v>22.235700999999999</v>
      </c>
      <c r="G56">
        <v>89.088959000000003</v>
      </c>
      <c r="L56" s="2">
        <v>7.55</v>
      </c>
      <c r="M56" s="23"/>
      <c r="N56" s="23"/>
      <c r="O56" s="3">
        <v>0.80900000000000005</v>
      </c>
      <c r="P56" s="23"/>
      <c r="Q56" s="23"/>
      <c r="R56" s="2">
        <f t="shared" si="76"/>
        <v>517.76</v>
      </c>
      <c r="S56" s="23"/>
      <c r="T56" s="23"/>
      <c r="V56" s="4">
        <v>1.2</v>
      </c>
      <c r="W56" s="23">
        <f t="shared" si="3"/>
        <v>6</v>
      </c>
      <c r="X56" s="23">
        <f t="shared" si="4"/>
        <v>366</v>
      </c>
      <c r="Y56" s="23"/>
      <c r="Z56" s="23"/>
      <c r="AA56" s="23"/>
      <c r="AB56" s="23"/>
      <c r="AC56" s="5">
        <v>3</v>
      </c>
      <c r="AD56">
        <v>2.9472630173564753</v>
      </c>
      <c r="AE56">
        <v>294.72630173564755</v>
      </c>
      <c r="AF56">
        <f t="shared" si="5"/>
        <v>12.814187031984677</v>
      </c>
      <c r="AM56" s="6">
        <v>1.8</v>
      </c>
      <c r="AN56" s="23">
        <f t="shared" si="6"/>
        <v>1.7405468295520652</v>
      </c>
      <c r="AO56" s="23">
        <f t="shared" si="7"/>
        <v>17.405468295520652</v>
      </c>
      <c r="AP56" s="23"/>
      <c r="AQ56" s="23"/>
      <c r="AR56" s="23">
        <f t="shared" si="0"/>
        <v>0.44629405885950391</v>
      </c>
      <c r="AS56" s="23"/>
      <c r="AT56" s="23"/>
      <c r="AU56" s="7">
        <v>2.5</v>
      </c>
      <c r="AV56">
        <f t="shared" si="8"/>
        <v>243.05</v>
      </c>
      <c r="AW56">
        <f t="shared" si="9"/>
        <v>20.004115226337451</v>
      </c>
      <c r="BB56" s="5">
        <v>6.3</v>
      </c>
      <c r="BC56">
        <f t="shared" si="66"/>
        <v>5050.079999999999</v>
      </c>
      <c r="BD56">
        <f t="shared" si="11"/>
        <v>252.50399999999996</v>
      </c>
      <c r="BJ56" s="4">
        <v>0.125</v>
      </c>
      <c r="BK56" s="24">
        <f t="shared" si="12"/>
        <v>0.1620967741935484</v>
      </c>
      <c r="BL56" s="24">
        <f t="shared" si="13"/>
        <v>0.23156658870967742</v>
      </c>
      <c r="BM56" s="24"/>
      <c r="BN56" s="24"/>
      <c r="BO56" s="8">
        <v>0.5</v>
      </c>
      <c r="BP56" s="25">
        <f t="shared" si="14"/>
        <v>7100</v>
      </c>
      <c r="BQ56" s="25">
        <f t="shared" si="1"/>
        <v>200</v>
      </c>
      <c r="BR56" s="23"/>
      <c r="BS56" s="23"/>
      <c r="BT56" s="23"/>
      <c r="BU56" s="23"/>
      <c r="BW56" s="6">
        <v>0.105</v>
      </c>
      <c r="BX56" s="23">
        <f t="shared" si="15"/>
        <v>4.3514644351464433</v>
      </c>
      <c r="BY56" s="23">
        <f t="shared" si="16"/>
        <v>217.57322175732216</v>
      </c>
      <c r="BZ56" s="23"/>
      <c r="CA56" s="23"/>
      <c r="CB56" s="9"/>
      <c r="CC56">
        <f t="shared" si="17"/>
        <v>1.097782583555067</v>
      </c>
      <c r="CD56">
        <f t="shared" si="18"/>
        <v>4.4841130890960095</v>
      </c>
      <c r="CE56">
        <f t="shared" si="19"/>
        <v>7.3407411040667929</v>
      </c>
      <c r="CF56">
        <f t="shared" si="20"/>
        <v>4.7023139187402113E-2</v>
      </c>
      <c r="CG56">
        <f t="shared" si="21"/>
        <v>-266.5081152263374</v>
      </c>
      <c r="CH56">
        <f t="shared" si="22"/>
        <v>713.27687242798345</v>
      </c>
      <c r="CI56">
        <f t="shared" si="23"/>
        <v>4.4841130890960095</v>
      </c>
      <c r="CJ56" s="23"/>
      <c r="CK56" s="23"/>
      <c r="CL56" s="23"/>
      <c r="CM56" s="23"/>
      <c r="CN56" s="23"/>
      <c r="CO56" s="23"/>
      <c r="CP56" s="23"/>
      <c r="CR56" t="s">
        <v>46</v>
      </c>
      <c r="CS56">
        <v>0</v>
      </c>
      <c r="CT56">
        <v>3.0999999999999999E-3</v>
      </c>
      <c r="CU56" t="s">
        <v>167</v>
      </c>
      <c r="CV56">
        <v>1.0999999999999999E-2</v>
      </c>
      <c r="CW56">
        <v>7.0000000000000001E-3</v>
      </c>
      <c r="CX56">
        <v>1.6799999999999999E-2</v>
      </c>
      <c r="CY56">
        <v>4.5900000000000003E-2</v>
      </c>
      <c r="CZ56">
        <v>8.8000000000000005E-3</v>
      </c>
    </row>
    <row r="57" spans="1:104" x14ac:dyDescent="0.2">
      <c r="A57" t="s">
        <v>52</v>
      </c>
      <c r="C57" t="s">
        <v>98</v>
      </c>
      <c r="E57">
        <v>22.284596000000001</v>
      </c>
      <c r="G57">
        <v>89.141351</v>
      </c>
      <c r="K57" t="s">
        <v>16</v>
      </c>
      <c r="L57" s="2">
        <v>7.61</v>
      </c>
      <c r="M57" s="23">
        <f t="shared" si="24"/>
        <v>7.5533333333333337</v>
      </c>
      <c r="N57" s="23">
        <f t="shared" si="25"/>
        <v>5.1316014394469103E-2</v>
      </c>
      <c r="O57" s="3">
        <v>20.8</v>
      </c>
      <c r="P57" s="23">
        <f t="shared" si="26"/>
        <v>20.29</v>
      </c>
      <c r="Q57" s="23">
        <f t="shared" si="27"/>
        <v>0.44170125650715586</v>
      </c>
      <c r="R57" s="2">
        <f t="shared" si="64"/>
        <v>16640</v>
      </c>
      <c r="S57" s="23">
        <f t="shared" si="29"/>
        <v>16232</v>
      </c>
      <c r="T57" s="23">
        <f t="shared" si="30"/>
        <v>353.36100520572444</v>
      </c>
      <c r="V57" s="4">
        <v>1</v>
      </c>
      <c r="W57" s="23">
        <f t="shared" si="3"/>
        <v>5</v>
      </c>
      <c r="X57" s="23">
        <f t="shared" si="4"/>
        <v>305</v>
      </c>
      <c r="Y57" s="23">
        <f t="shared" si="31"/>
        <v>5</v>
      </c>
      <c r="Z57" s="23">
        <f t="shared" si="32"/>
        <v>0</v>
      </c>
      <c r="AA57" s="23">
        <f t="shared" si="33"/>
        <v>305</v>
      </c>
      <c r="AB57" s="23">
        <f t="shared" si="34"/>
        <v>0</v>
      </c>
      <c r="AC57" s="5">
        <v>8.4</v>
      </c>
      <c r="AD57">
        <v>8.0969864581346567</v>
      </c>
      <c r="AE57">
        <v>819.69864581346599</v>
      </c>
      <c r="AF57">
        <f t="shared" si="5"/>
        <v>35.639071557107215</v>
      </c>
      <c r="AG57">
        <f t="shared" si="35"/>
        <v>35.007048735788516</v>
      </c>
      <c r="AH57">
        <f t="shared" si="69"/>
        <v>0.63202282131870291</v>
      </c>
      <c r="AI57">
        <f t="shared" si="70"/>
        <v>805.16212092313583</v>
      </c>
      <c r="AJ57">
        <f t="shared" si="71"/>
        <v>14.536524890330213</v>
      </c>
      <c r="AL57" t="s">
        <v>16</v>
      </c>
      <c r="AM57" s="6">
        <v>2.8</v>
      </c>
      <c r="AN57" s="23">
        <f t="shared" si="6"/>
        <v>2.7101027729299978</v>
      </c>
      <c r="AO57" s="23">
        <f t="shared" si="7"/>
        <v>27.101027729299979</v>
      </c>
      <c r="AP57" s="23">
        <f t="shared" si="39"/>
        <v>26.777842414840666</v>
      </c>
      <c r="AQ57" s="23">
        <f t="shared" si="40"/>
        <v>1.4810211670078963</v>
      </c>
      <c r="AR57" s="23">
        <f t="shared" si="0"/>
        <v>0.69489814690512763</v>
      </c>
      <c r="AS57" s="23">
        <f t="shared" si="41"/>
        <v>0.68661134397027357</v>
      </c>
      <c r="AT57" s="23">
        <f t="shared" si="65"/>
        <v>3.797490171815119E-2</v>
      </c>
      <c r="AU57" s="7">
        <v>3</v>
      </c>
      <c r="AV57">
        <f t="shared" si="8"/>
        <v>291.66000000000003</v>
      </c>
      <c r="AW57">
        <f t="shared" si="9"/>
        <v>24.004938271604939</v>
      </c>
      <c r="AX57">
        <f t="shared" si="42"/>
        <v>22.137887517146776</v>
      </c>
      <c r="AY57">
        <f t="shared" si="43"/>
        <v>2.0137034397723506</v>
      </c>
      <c r="AZ57">
        <f t="shared" si="44"/>
        <v>268.97533333333331</v>
      </c>
      <c r="BA57">
        <f t="shared" si="45"/>
        <v>24.466496793234079</v>
      </c>
      <c r="BB57" s="5">
        <v>0.3</v>
      </c>
      <c r="BC57">
        <f t="shared" si="66"/>
        <v>240.47999999999996</v>
      </c>
      <c r="BD57">
        <f t="shared" si="11"/>
        <v>12.023999999999997</v>
      </c>
      <c r="BE57">
        <f t="shared" si="46"/>
        <v>12.024000000000001</v>
      </c>
      <c r="BF57">
        <f t="shared" si="59"/>
        <v>4.0079999999999893</v>
      </c>
      <c r="BG57">
        <f t="shared" si="60"/>
        <v>240.48</v>
      </c>
      <c r="BH57">
        <f t="shared" si="61"/>
        <v>80.159999999999911</v>
      </c>
      <c r="BI57" t="s">
        <v>16</v>
      </c>
      <c r="BJ57" s="4">
        <v>0.05</v>
      </c>
      <c r="BK57" s="24">
        <f t="shared" si="12"/>
        <v>6.1290322580645165E-2</v>
      </c>
      <c r="BL57" s="24">
        <f t="shared" si="13"/>
        <v>8.7557516129032259E-2</v>
      </c>
      <c r="BM57" s="24">
        <f t="shared" si="50"/>
        <v>6.8356306451612905E-2</v>
      </c>
      <c r="BN57" s="24">
        <f t="shared" si="62"/>
        <v>1.9201209677419326E-2</v>
      </c>
      <c r="BO57" s="8">
        <v>0.8</v>
      </c>
      <c r="BP57" s="25">
        <f t="shared" si="14"/>
        <v>11360.000000000002</v>
      </c>
      <c r="BQ57" s="25">
        <f t="shared" si="1"/>
        <v>320.00000000000006</v>
      </c>
      <c r="BR57" s="23">
        <f t="shared" si="51"/>
        <v>8993.3333333333339</v>
      </c>
      <c r="BS57" s="23">
        <f t="shared" si="52"/>
        <v>2169.0858289457701</v>
      </c>
      <c r="BT57" s="23">
        <f t="shared" si="53"/>
        <v>253.33333333333334</v>
      </c>
      <c r="BU57" s="23">
        <f t="shared" si="54"/>
        <v>61.101009266078066</v>
      </c>
      <c r="BW57" s="6">
        <v>1.4E-2</v>
      </c>
      <c r="BX57" s="23">
        <f t="shared" si="15"/>
        <v>0.54393305439330542</v>
      </c>
      <c r="BY57" s="23">
        <f t="shared" si="16"/>
        <v>27.19665271966527</v>
      </c>
      <c r="BZ57" s="23">
        <f t="shared" si="55"/>
        <v>25.10460251046025</v>
      </c>
      <c r="CA57" s="23">
        <f t="shared" si="67"/>
        <v>2.0920502092050199</v>
      </c>
      <c r="CB57" s="9" t="s">
        <v>16</v>
      </c>
      <c r="CC57">
        <f t="shared" si="17"/>
        <v>8.3968355425207246</v>
      </c>
      <c r="CD57">
        <f t="shared" si="18"/>
        <v>49.250468995961057</v>
      </c>
      <c r="CE57">
        <f t="shared" si="19"/>
        <v>66.626826720907488</v>
      </c>
      <c r="CF57">
        <f t="shared" si="20"/>
        <v>0.98917906734973138</v>
      </c>
      <c r="CG57">
        <f t="shared" si="21"/>
        <v>-31.028938271604936</v>
      </c>
      <c r="CH57">
        <f t="shared" si="22"/>
        <v>128.48024691358023</v>
      </c>
      <c r="CI57">
        <f t="shared" si="23"/>
        <v>49.250468995961057</v>
      </c>
      <c r="CJ57" s="23">
        <f t="shared" si="75"/>
        <v>8.5302525213302971</v>
      </c>
      <c r="CK57" s="23">
        <f t="shared" si="75"/>
        <v>50.320792424087301</v>
      </c>
      <c r="CL57" s="23">
        <f t="shared" si="75"/>
        <v>65.436190740718928</v>
      </c>
      <c r="CM57" s="23">
        <f t="shared" si="75"/>
        <v>1.0442878725782478</v>
      </c>
      <c r="CN57" s="23">
        <f t="shared" si="75"/>
        <v>-29.161887517146777</v>
      </c>
      <c r="CO57" s="23">
        <f t="shared" si="75"/>
        <v>120.82533882030178</v>
      </c>
      <c r="CP57" s="23">
        <f t="shared" si="75"/>
        <v>50.320792424087301</v>
      </c>
      <c r="CR57" t="s">
        <v>47</v>
      </c>
      <c r="CS57" t="s">
        <v>167</v>
      </c>
      <c r="CT57">
        <v>2.3E-3</v>
      </c>
      <c r="CU57" t="s">
        <v>167</v>
      </c>
      <c r="CV57">
        <v>5.0099999999999999E-2</v>
      </c>
      <c r="CW57">
        <v>1.04E-2</v>
      </c>
      <c r="CX57">
        <v>1.4999999999999999E-2</v>
      </c>
      <c r="CY57">
        <v>6.4899999999999999E-2</v>
      </c>
      <c r="CZ57">
        <v>1.5900000000000001E-2</v>
      </c>
    </row>
    <row r="58" spans="1:104" x14ac:dyDescent="0.2">
      <c r="A58" t="s">
        <v>53</v>
      </c>
      <c r="C58" t="s">
        <v>100</v>
      </c>
      <c r="E58">
        <v>22.278482</v>
      </c>
      <c r="G58">
        <v>89.152424999999994</v>
      </c>
      <c r="L58" s="2">
        <v>7.54</v>
      </c>
      <c r="M58" s="23"/>
      <c r="N58" s="23"/>
      <c r="O58" s="3">
        <v>20.03</v>
      </c>
      <c r="P58" s="23"/>
      <c r="Q58" s="23"/>
      <c r="R58" s="2">
        <f t="shared" si="64"/>
        <v>16024</v>
      </c>
      <c r="S58" s="23"/>
      <c r="T58" s="23"/>
      <c r="V58" s="4">
        <v>1</v>
      </c>
      <c r="W58" s="23">
        <f t="shared" si="3"/>
        <v>5</v>
      </c>
      <c r="X58" s="23">
        <f t="shared" si="4"/>
        <v>305</v>
      </c>
      <c r="Y58" s="23"/>
      <c r="Z58" s="23"/>
      <c r="AA58" s="23"/>
      <c r="AB58" s="23"/>
      <c r="AC58" s="5">
        <v>8.3000000000000007</v>
      </c>
      <c r="AD58">
        <v>8.0016212092313577</v>
      </c>
      <c r="AE58">
        <v>805.16212092313594</v>
      </c>
      <c r="AF58">
        <f t="shared" si="5"/>
        <v>35.007048735788523</v>
      </c>
      <c r="AM58" s="6">
        <v>2.9</v>
      </c>
      <c r="AN58" s="23">
        <f t="shared" si="6"/>
        <v>2.8070583672677909</v>
      </c>
      <c r="AO58" s="23">
        <f t="shared" si="7"/>
        <v>28.070583672677909</v>
      </c>
      <c r="AP58" s="23"/>
      <c r="AQ58" s="23"/>
      <c r="AR58" s="23">
        <f t="shared" si="0"/>
        <v>0.71975855570968994</v>
      </c>
      <c r="AS58" s="23"/>
      <c r="AT58" s="23"/>
      <c r="AU58" s="7">
        <v>2.5</v>
      </c>
      <c r="AV58">
        <f t="shared" si="8"/>
        <v>243.05</v>
      </c>
      <c r="AW58">
        <f t="shared" si="9"/>
        <v>20.004115226337451</v>
      </c>
      <c r="BB58" s="5">
        <v>0.2</v>
      </c>
      <c r="BC58">
        <f t="shared" si="66"/>
        <v>160.32</v>
      </c>
      <c r="BD58">
        <f t="shared" si="11"/>
        <v>8.016</v>
      </c>
      <c r="BJ58" s="4">
        <v>0.04</v>
      </c>
      <c r="BK58" s="24">
        <f t="shared" si="12"/>
        <v>4.78494623655914E-2</v>
      </c>
      <c r="BL58" s="24">
        <f t="shared" si="13"/>
        <v>6.8356306451612905E-2</v>
      </c>
      <c r="BM58" s="24"/>
      <c r="BN58" s="24"/>
      <c r="BO58" s="8">
        <v>0.6</v>
      </c>
      <c r="BP58" s="25">
        <f t="shared" si="14"/>
        <v>8520</v>
      </c>
      <c r="BQ58" s="25">
        <f t="shared" si="1"/>
        <v>240</v>
      </c>
      <c r="BR58" s="23"/>
      <c r="BS58" s="23"/>
      <c r="BT58" s="23"/>
      <c r="BU58" s="23"/>
      <c r="BW58" s="6">
        <v>1.2999999999999999E-2</v>
      </c>
      <c r="BX58" s="23">
        <f t="shared" si="15"/>
        <v>0.502092050209205</v>
      </c>
      <c r="BY58" s="23">
        <f t="shared" si="16"/>
        <v>25.10460251046025</v>
      </c>
      <c r="BZ58" s="23"/>
      <c r="CA58" s="23"/>
      <c r="CB58" s="9"/>
      <c r="CC58">
        <f t="shared" si="17"/>
        <v>9.3526684410601959</v>
      </c>
      <c r="CD58">
        <f t="shared" si="18"/>
        <v>54.915668636386251</v>
      </c>
      <c r="CE58">
        <f t="shared" si="19"/>
        <v>71.391980599475275</v>
      </c>
      <c r="CF58">
        <f t="shared" si="20"/>
        <v>1.2493542033290326</v>
      </c>
      <c r="CG58">
        <f t="shared" si="21"/>
        <v>-23.020115226337452</v>
      </c>
      <c r="CH58">
        <f t="shared" si="22"/>
        <v>102.05687242798354</v>
      </c>
      <c r="CI58">
        <f t="shared" si="23"/>
        <v>54.915668636386251</v>
      </c>
      <c r="CJ58" s="23"/>
      <c r="CK58" s="23"/>
      <c r="CL58" s="23"/>
      <c r="CM58" s="23"/>
      <c r="CN58" s="23"/>
      <c r="CO58" s="23"/>
      <c r="CP58" s="23"/>
      <c r="CR58" t="s">
        <v>48</v>
      </c>
      <c r="CS58" t="s">
        <v>167</v>
      </c>
      <c r="CT58">
        <v>4.8999999999999998E-3</v>
      </c>
      <c r="CU58" t="s">
        <v>167</v>
      </c>
      <c r="CV58">
        <v>3.2800000000000003E-2</v>
      </c>
      <c r="CW58">
        <v>1.6E-2</v>
      </c>
      <c r="CX58">
        <v>8.0000000000000002E-3</v>
      </c>
      <c r="CY58" t="s">
        <v>167</v>
      </c>
      <c r="CZ58" t="s">
        <v>167</v>
      </c>
    </row>
    <row r="59" spans="1:104" x14ac:dyDescent="0.2">
      <c r="A59" t="s">
        <v>54</v>
      </c>
      <c r="C59" t="s">
        <v>100</v>
      </c>
      <c r="E59">
        <v>22.278478</v>
      </c>
      <c r="G59">
        <v>89.152422000000001</v>
      </c>
      <c r="L59" s="2">
        <v>7.51</v>
      </c>
      <c r="M59" s="23"/>
      <c r="N59" s="23"/>
      <c r="O59" s="3">
        <v>20.04</v>
      </c>
      <c r="P59" s="23"/>
      <c r="Q59" s="23"/>
      <c r="R59" s="2">
        <f t="shared" si="64"/>
        <v>16032</v>
      </c>
      <c r="S59" s="23"/>
      <c r="T59" s="23"/>
      <c r="V59" s="4">
        <v>1</v>
      </c>
      <c r="W59" s="23">
        <f t="shared" si="3"/>
        <v>5</v>
      </c>
      <c r="X59" s="23">
        <f t="shared" si="4"/>
        <v>305</v>
      </c>
      <c r="Y59" s="23"/>
      <c r="Z59" s="23"/>
      <c r="AA59" s="23"/>
      <c r="AB59" s="23"/>
      <c r="AC59" s="5">
        <v>8.1999999999999993</v>
      </c>
      <c r="AD59">
        <v>7.906255960328056</v>
      </c>
      <c r="AE59">
        <v>790.62559603280556</v>
      </c>
      <c r="AF59">
        <f t="shared" si="5"/>
        <v>34.375025914469809</v>
      </c>
      <c r="AM59" s="6">
        <v>2.6</v>
      </c>
      <c r="AN59" s="23">
        <f t="shared" si="6"/>
        <v>2.5161915842544116</v>
      </c>
      <c r="AO59" s="23">
        <f t="shared" si="7"/>
        <v>25.161915842544115</v>
      </c>
      <c r="AP59" s="23"/>
      <c r="AQ59" s="23"/>
      <c r="AR59" s="23">
        <f t="shared" si="0"/>
        <v>0.64517732929600291</v>
      </c>
      <c r="AS59" s="23"/>
      <c r="AT59" s="23"/>
      <c r="AU59" s="7">
        <v>2.8</v>
      </c>
      <c r="AV59">
        <f t="shared" si="8"/>
        <v>272.21599999999995</v>
      </c>
      <c r="AW59">
        <f t="shared" si="9"/>
        <v>22.404609053497939</v>
      </c>
      <c r="BB59" s="5">
        <v>0.4</v>
      </c>
      <c r="BC59">
        <f t="shared" si="66"/>
        <v>320.64</v>
      </c>
      <c r="BD59">
        <f t="shared" si="11"/>
        <v>16.032</v>
      </c>
      <c r="BJ59" s="4">
        <v>0.03</v>
      </c>
      <c r="BK59" s="24">
        <f t="shared" si="12"/>
        <v>3.4408602150537634E-2</v>
      </c>
      <c r="BL59" s="24">
        <f t="shared" si="13"/>
        <v>4.9155096774193545E-2</v>
      </c>
      <c r="BM59" s="24"/>
      <c r="BN59" s="24"/>
      <c r="BO59" s="8">
        <v>0.5</v>
      </c>
      <c r="BP59" s="25">
        <f t="shared" si="14"/>
        <v>7100</v>
      </c>
      <c r="BQ59" s="25">
        <f t="shared" si="1"/>
        <v>200</v>
      </c>
      <c r="BR59" s="23"/>
      <c r="BS59" s="23"/>
      <c r="BT59" s="23"/>
      <c r="BU59" s="23"/>
      <c r="BW59" s="6">
        <v>1.2E-2</v>
      </c>
      <c r="BX59" s="23">
        <f t="shared" si="15"/>
        <v>0.46025104602510458</v>
      </c>
      <c r="BY59" s="23">
        <f t="shared" si="16"/>
        <v>23.01255230125523</v>
      </c>
      <c r="BZ59" s="23"/>
      <c r="CA59" s="23"/>
      <c r="CB59" s="9"/>
      <c r="CC59">
        <f t="shared" si="17"/>
        <v>7.8412535804099672</v>
      </c>
      <c r="CD59">
        <f t="shared" si="18"/>
        <v>46.79623963991461</v>
      </c>
      <c r="CE59">
        <f t="shared" si="19"/>
        <v>58.289764901774021</v>
      </c>
      <c r="CF59">
        <f t="shared" si="20"/>
        <v>0.89433034705597936</v>
      </c>
      <c r="CG59">
        <f t="shared" si="21"/>
        <v>-33.436609053497939</v>
      </c>
      <c r="CH59">
        <f t="shared" si="22"/>
        <v>131.93889711934156</v>
      </c>
      <c r="CI59">
        <f t="shared" si="23"/>
        <v>46.79623963991461</v>
      </c>
      <c r="CJ59" s="23"/>
      <c r="CK59" s="23"/>
      <c r="CL59" s="23"/>
      <c r="CM59" s="23"/>
      <c r="CN59" s="23"/>
      <c r="CO59" s="23"/>
      <c r="CP59" s="23"/>
      <c r="CR59" t="s">
        <v>49</v>
      </c>
      <c r="CS59" t="s">
        <v>167</v>
      </c>
      <c r="CT59">
        <v>7.6E-3</v>
      </c>
      <c r="CU59" t="s">
        <v>167</v>
      </c>
      <c r="CV59">
        <v>8.0299999999999996E-2</v>
      </c>
      <c r="CW59">
        <v>2.93E-2</v>
      </c>
      <c r="CX59">
        <v>2.7E-2</v>
      </c>
      <c r="CY59" t="s">
        <v>167</v>
      </c>
      <c r="CZ59">
        <v>5.8437999999999999</v>
      </c>
    </row>
    <row r="60" spans="1:104" x14ac:dyDescent="0.2">
      <c r="A60" t="s">
        <v>55</v>
      </c>
      <c r="C60" t="s">
        <v>100</v>
      </c>
      <c r="E60">
        <v>22.278478</v>
      </c>
      <c r="G60">
        <v>89152422</v>
      </c>
      <c r="K60" t="s">
        <v>17</v>
      </c>
      <c r="L60" s="2">
        <v>7.94</v>
      </c>
      <c r="M60" s="23">
        <f t="shared" si="24"/>
        <v>7.9866666666666672</v>
      </c>
      <c r="N60" s="23">
        <f t="shared" si="25"/>
        <v>9.8657657246324679E-2</v>
      </c>
      <c r="O60" s="3">
        <v>3.1120000000000001</v>
      </c>
      <c r="P60" s="23">
        <f t="shared" si="26"/>
        <v>3.1086666666666667</v>
      </c>
      <c r="Q60" s="23">
        <f t="shared" si="27"/>
        <v>1.0408329997330691E-2</v>
      </c>
      <c r="R60" s="2">
        <f>O60*640</f>
        <v>1991.68</v>
      </c>
      <c r="S60" s="23">
        <f t="shared" si="29"/>
        <v>1989.5466666666669</v>
      </c>
      <c r="T60" s="23">
        <f t="shared" si="30"/>
        <v>6.6613311982917196</v>
      </c>
      <c r="U60">
        <v>3112</v>
      </c>
      <c r="V60" s="4">
        <v>1</v>
      </c>
      <c r="W60" s="23">
        <f t="shared" si="3"/>
        <v>5</v>
      </c>
      <c r="X60" s="23">
        <f t="shared" si="4"/>
        <v>305</v>
      </c>
      <c r="Y60" s="23">
        <f t="shared" si="31"/>
        <v>5.333333333333333</v>
      </c>
      <c r="Z60" s="23">
        <f t="shared" si="32"/>
        <v>0.57735026918962584</v>
      </c>
      <c r="AA60" s="23">
        <f t="shared" si="33"/>
        <v>325.33333333333331</v>
      </c>
      <c r="AB60" s="23">
        <f t="shared" si="34"/>
        <v>35.218366420567172</v>
      </c>
      <c r="AC60" s="5">
        <v>10.5</v>
      </c>
      <c r="AD60">
        <v>10.099656685103948</v>
      </c>
      <c r="AE60">
        <v>1009.9656685103948</v>
      </c>
      <c r="AF60">
        <f t="shared" si="5"/>
        <v>43.911550804799774</v>
      </c>
      <c r="AG60">
        <f t="shared" si="35"/>
        <v>43.496919287828909</v>
      </c>
      <c r="AH60">
        <f t="shared" si="69"/>
        <v>0.41463151697086431</v>
      </c>
      <c r="AI60">
        <f t="shared" si="70"/>
        <v>1000.429143620065</v>
      </c>
      <c r="AJ60">
        <f t="shared" si="71"/>
        <v>9.5365248903299289</v>
      </c>
      <c r="AL60" t="s">
        <v>17</v>
      </c>
      <c r="AM60" s="6">
        <v>8.5</v>
      </c>
      <c r="AN60" s="23">
        <f t="shared" si="6"/>
        <v>8.2365716501842154</v>
      </c>
      <c r="AO60" s="23">
        <f t="shared" si="7"/>
        <v>82.365716501842158</v>
      </c>
      <c r="AP60" s="23">
        <f t="shared" si="39"/>
        <v>86.567125589813202</v>
      </c>
      <c r="AQ60" s="23">
        <f t="shared" si="40"/>
        <v>9.0087000612541779</v>
      </c>
      <c r="AR60" s="23">
        <f t="shared" si="0"/>
        <v>2.1119414487651835</v>
      </c>
      <c r="AS60" s="23">
        <f t="shared" si="41"/>
        <v>2.2196698869182874</v>
      </c>
      <c r="AT60" s="23">
        <f t="shared" si="65"/>
        <v>0.23099230926292783</v>
      </c>
      <c r="AU60" s="7">
        <v>2.4</v>
      </c>
      <c r="AV60">
        <f t="shared" si="8"/>
        <v>233.32799999999997</v>
      </c>
      <c r="AW60">
        <f t="shared" si="9"/>
        <v>19.203950617283947</v>
      </c>
      <c r="AX60">
        <f t="shared" si="42"/>
        <v>18.403786008230451</v>
      </c>
      <c r="AY60">
        <f t="shared" si="43"/>
        <v>0.80016460905349618</v>
      </c>
      <c r="AZ60">
        <f t="shared" si="44"/>
        <v>223.60599999999999</v>
      </c>
      <c r="BA60">
        <f t="shared" si="45"/>
        <v>9.72199999999998</v>
      </c>
      <c r="BB60" s="5">
        <v>2</v>
      </c>
      <c r="BC60">
        <f t="shared" si="66"/>
        <v>1603.1999999999998</v>
      </c>
      <c r="BD60">
        <f t="shared" si="11"/>
        <v>80.16</v>
      </c>
      <c r="BE60">
        <f t="shared" si="46"/>
        <v>88.175999999999988</v>
      </c>
      <c r="BF60">
        <f t="shared" si="59"/>
        <v>6.9420596367360519</v>
      </c>
      <c r="BG60">
        <f t="shared" si="60"/>
        <v>1763.5199999999995</v>
      </c>
      <c r="BH60">
        <f t="shared" si="61"/>
        <v>138.84119273472109</v>
      </c>
      <c r="BI60" t="s">
        <v>17</v>
      </c>
      <c r="BJ60" s="4">
        <v>0.09</v>
      </c>
      <c r="BK60" s="24">
        <f t="shared" si="12"/>
        <v>0.11505376344086021</v>
      </c>
      <c r="BL60" s="24">
        <f t="shared" si="13"/>
        <v>0.16436235483870967</v>
      </c>
      <c r="BM60" s="24">
        <f t="shared" si="50"/>
        <v>0.15156154838709676</v>
      </c>
      <c r="BN60" s="24">
        <f t="shared" si="62"/>
        <v>2.2171647152049119E-2</v>
      </c>
      <c r="BO60" s="8">
        <v>0.7</v>
      </c>
      <c r="BP60" s="25">
        <f t="shared" si="14"/>
        <v>9939.9999999999982</v>
      </c>
      <c r="BQ60" s="25">
        <f t="shared" si="1"/>
        <v>279.99999999999994</v>
      </c>
      <c r="BR60" s="23">
        <f t="shared" si="51"/>
        <v>8520</v>
      </c>
      <c r="BS60" s="23">
        <f t="shared" si="52"/>
        <v>1419.9999999999948</v>
      </c>
      <c r="BT60" s="23">
        <f t="shared" si="53"/>
        <v>240</v>
      </c>
      <c r="BU60" s="23">
        <f t="shared" si="54"/>
        <v>39.999999999999815</v>
      </c>
      <c r="BW60" s="6">
        <v>3.5000000000000003E-2</v>
      </c>
      <c r="BX60" s="23">
        <f t="shared" si="15"/>
        <v>1.4225941422594142</v>
      </c>
      <c r="BY60" s="23">
        <f t="shared" si="16"/>
        <v>71.129707112970706</v>
      </c>
      <c r="BZ60" s="23">
        <f t="shared" si="55"/>
        <v>69.037656903765694</v>
      </c>
      <c r="CA60" s="23">
        <f t="shared" si="67"/>
        <v>2.0920502092050199</v>
      </c>
      <c r="CB60" s="9" t="s">
        <v>17</v>
      </c>
      <c r="CC60">
        <f t="shared" si="17"/>
        <v>6.229875215703701</v>
      </c>
      <c r="CD60">
        <f t="shared" si="18"/>
        <v>30.203124793801788</v>
      </c>
      <c r="CE60">
        <f t="shared" si="19"/>
        <v>19.326879112577778</v>
      </c>
      <c r="CF60">
        <f t="shared" si="20"/>
        <v>0.44192637804762908</v>
      </c>
      <c r="CG60">
        <f t="shared" si="21"/>
        <v>-94.363950617283948</v>
      </c>
      <c r="CH60">
        <f t="shared" si="22"/>
        <v>279.13619753086414</v>
      </c>
      <c r="CI60">
        <f t="shared" si="23"/>
        <v>30.203124793801788</v>
      </c>
      <c r="CJ60" s="23">
        <f t="shared" si="75"/>
        <v>5.9647405222169922</v>
      </c>
      <c r="CK60" s="23">
        <f t="shared" si="75"/>
        <v>28.597179028025526</v>
      </c>
      <c r="CL60" s="23">
        <f t="shared" si="75"/>
        <v>17.33430595128112</v>
      </c>
      <c r="CM60" s="23">
        <f t="shared" si="75"/>
        <v>0.40922199495145611</v>
      </c>
      <c r="CN60" s="23">
        <f t="shared" si="75"/>
        <v>-101.24645267489711</v>
      </c>
      <c r="CO60" s="23">
        <f t="shared" si="75"/>
        <v>295.8955226337448</v>
      </c>
      <c r="CP60" s="23">
        <f t="shared" si="75"/>
        <v>28.597179028025533</v>
      </c>
      <c r="CR60" t="s">
        <v>50</v>
      </c>
      <c r="CS60" t="s">
        <v>167</v>
      </c>
      <c r="CT60">
        <v>9.7000000000000003E-3</v>
      </c>
      <c r="CU60">
        <v>2.3699999999999999E-2</v>
      </c>
      <c r="CV60">
        <v>2.1899999999999999E-2</v>
      </c>
      <c r="CW60">
        <v>1.17E-2</v>
      </c>
      <c r="CX60">
        <v>2.5000000000000001E-2</v>
      </c>
      <c r="CY60">
        <v>6.3200000000000006E-2</v>
      </c>
      <c r="CZ60">
        <v>2.1000000000000001E-2</v>
      </c>
    </row>
    <row r="61" spans="1:104" x14ac:dyDescent="0.2">
      <c r="A61" t="s">
        <v>56</v>
      </c>
      <c r="C61" t="s">
        <v>100</v>
      </c>
      <c r="E61">
        <v>22.278478</v>
      </c>
      <c r="G61">
        <v>89152422</v>
      </c>
      <c r="L61" s="2">
        <v>8.1</v>
      </c>
      <c r="M61" s="23"/>
      <c r="N61" s="23"/>
      <c r="O61" s="3">
        <v>3.117</v>
      </c>
      <c r="P61" s="23"/>
      <c r="Q61" s="23"/>
      <c r="R61" s="2">
        <f t="shared" ref="R61:R62" si="77">O61*640</f>
        <v>1994.88</v>
      </c>
      <c r="S61" s="23"/>
      <c r="T61" s="23"/>
      <c r="V61" s="4">
        <v>1</v>
      </c>
      <c r="W61" s="23">
        <f t="shared" si="3"/>
        <v>5</v>
      </c>
      <c r="X61" s="23">
        <f t="shared" si="4"/>
        <v>305</v>
      </c>
      <c r="Y61" s="23"/>
      <c r="Z61" s="23"/>
      <c r="AA61" s="23"/>
      <c r="AB61" s="23"/>
      <c r="AC61" s="5">
        <v>10.4</v>
      </c>
      <c r="AD61">
        <v>10.004291436200649</v>
      </c>
      <c r="AE61">
        <v>1000.4291436200649</v>
      </c>
      <c r="AF61">
        <f t="shared" si="5"/>
        <v>43.496919287828909</v>
      </c>
      <c r="AM61" s="6">
        <v>10</v>
      </c>
      <c r="AN61" s="23">
        <f t="shared" si="6"/>
        <v>9.6909055652511142</v>
      </c>
      <c r="AO61" s="23">
        <f t="shared" si="7"/>
        <v>96.909055652511142</v>
      </c>
      <c r="AP61" s="23"/>
      <c r="AQ61" s="23"/>
      <c r="AR61" s="23">
        <f t="shared" si="0"/>
        <v>2.4848475808336192</v>
      </c>
      <c r="AS61" s="23"/>
      <c r="AT61" s="23"/>
      <c r="AU61" s="7">
        <v>2.2999999999999998</v>
      </c>
      <c r="AV61">
        <f t="shared" si="8"/>
        <v>223.60599999999994</v>
      </c>
      <c r="AW61">
        <f t="shared" si="9"/>
        <v>18.403786008230448</v>
      </c>
      <c r="BB61" s="5">
        <v>2.2999999999999998</v>
      </c>
      <c r="BC61">
        <f t="shared" si="66"/>
        <v>1843.6799999999996</v>
      </c>
      <c r="BD61">
        <f t="shared" si="11"/>
        <v>92.183999999999983</v>
      </c>
      <c r="BJ61" s="4">
        <v>0.09</v>
      </c>
      <c r="BK61" s="24">
        <f t="shared" si="12"/>
        <v>0.11505376344086021</v>
      </c>
      <c r="BL61" s="24">
        <f t="shared" si="13"/>
        <v>0.16436235483870967</v>
      </c>
      <c r="BM61" s="24"/>
      <c r="BN61" s="24"/>
      <c r="BO61" s="8">
        <v>0.6</v>
      </c>
      <c r="BP61" s="25">
        <f t="shared" si="14"/>
        <v>8520</v>
      </c>
      <c r="BQ61" s="25">
        <f t="shared" si="1"/>
        <v>240</v>
      </c>
      <c r="BR61" s="23"/>
      <c r="BS61" s="23"/>
      <c r="BT61" s="23"/>
      <c r="BU61" s="23"/>
      <c r="BW61" s="6">
        <v>3.4000000000000002E-2</v>
      </c>
      <c r="BX61" s="23">
        <f t="shared" si="15"/>
        <v>1.3807531380753137</v>
      </c>
      <c r="BY61" s="23">
        <f t="shared" si="16"/>
        <v>69.037656903765694</v>
      </c>
      <c r="BZ61" s="23"/>
      <c r="CA61" s="23"/>
      <c r="CB61" s="9"/>
      <c r="CC61">
        <f t="shared" si="17"/>
        <v>5.8495157518924525</v>
      </c>
      <c r="CD61">
        <f t="shared" si="18"/>
        <v>27.78121192057662</v>
      </c>
      <c r="CE61">
        <f t="shared" si="19"/>
        <v>16.641789000876422</v>
      </c>
      <c r="CF61">
        <f t="shared" si="20"/>
        <v>0.39332480428346467</v>
      </c>
      <c r="CG61">
        <f t="shared" si="21"/>
        <v>-105.58778600823044</v>
      </c>
      <c r="CH61">
        <f t="shared" si="22"/>
        <v>305.91552263374479</v>
      </c>
      <c r="CI61">
        <f t="shared" si="23"/>
        <v>27.781211920576627</v>
      </c>
      <c r="CJ61" s="23"/>
      <c r="CK61" s="23"/>
      <c r="CL61" s="23"/>
      <c r="CM61" s="23"/>
      <c r="CN61" s="23"/>
      <c r="CO61" s="23"/>
      <c r="CP61" s="23"/>
      <c r="CR61" t="s">
        <v>51</v>
      </c>
      <c r="CS61" t="s">
        <v>167</v>
      </c>
      <c r="CT61">
        <v>3.8999999999999998E-3</v>
      </c>
      <c r="CU61">
        <v>8.0000000000000002E-3</v>
      </c>
      <c r="CV61">
        <v>3.49E-2</v>
      </c>
      <c r="CW61">
        <v>1.7600000000000001E-2</v>
      </c>
      <c r="CX61">
        <v>1.6E-2</v>
      </c>
      <c r="CY61" t="s">
        <v>167</v>
      </c>
      <c r="CZ61">
        <v>0</v>
      </c>
    </row>
    <row r="62" spans="1:104" x14ac:dyDescent="0.2">
      <c r="A62" t="s">
        <v>57</v>
      </c>
      <c r="C62" t="s">
        <v>100</v>
      </c>
      <c r="E62">
        <v>22.250406000000002</v>
      </c>
      <c r="G62">
        <v>89.242272</v>
      </c>
      <c r="L62" s="2">
        <v>7.92</v>
      </c>
      <c r="M62" s="23"/>
      <c r="N62" s="23"/>
      <c r="O62" s="3">
        <v>3.097</v>
      </c>
      <c r="P62" s="23"/>
      <c r="Q62" s="23"/>
      <c r="R62" s="2">
        <f t="shared" si="77"/>
        <v>1982.08</v>
      </c>
      <c r="S62" s="23"/>
      <c r="T62" s="23"/>
      <c r="V62" s="4">
        <v>1.2</v>
      </c>
      <c r="W62" s="23">
        <f t="shared" si="3"/>
        <v>6</v>
      </c>
      <c r="X62" s="23">
        <f t="shared" si="4"/>
        <v>366</v>
      </c>
      <c r="Y62" s="23"/>
      <c r="Z62" s="23"/>
      <c r="AA62" s="23"/>
      <c r="AB62" s="23"/>
      <c r="AC62" s="5">
        <v>10.3</v>
      </c>
      <c r="AD62">
        <v>9.9089261872973502</v>
      </c>
      <c r="AE62">
        <v>990.89261872973498</v>
      </c>
      <c r="AF62">
        <f t="shared" si="5"/>
        <v>43.082287770858045</v>
      </c>
      <c r="AM62" s="6">
        <v>8.3000000000000007</v>
      </c>
      <c r="AN62" s="23">
        <f t="shared" si="6"/>
        <v>8.0426604615086301</v>
      </c>
      <c r="AO62" s="23">
        <f t="shared" si="7"/>
        <v>80.426604615086305</v>
      </c>
      <c r="AP62" s="23"/>
      <c r="AQ62" s="23"/>
      <c r="AR62" s="23">
        <f t="shared" si="0"/>
        <v>2.0622206311560589</v>
      </c>
      <c r="AS62" s="23"/>
      <c r="AT62" s="23"/>
      <c r="AU62" s="7">
        <v>2.2000000000000002</v>
      </c>
      <c r="AV62">
        <f t="shared" si="8"/>
        <v>213.88400000000001</v>
      </c>
      <c r="AW62">
        <f t="shared" si="9"/>
        <v>17.603621399176955</v>
      </c>
      <c r="BB62" s="5">
        <v>2.2999999999999998</v>
      </c>
      <c r="BC62">
        <f t="shared" si="66"/>
        <v>1843.6799999999996</v>
      </c>
      <c r="BD62">
        <f t="shared" si="11"/>
        <v>92.183999999999983</v>
      </c>
      <c r="BJ62" s="4">
        <v>7.0000000000000007E-2</v>
      </c>
      <c r="BK62" s="24">
        <f t="shared" si="12"/>
        <v>8.8172043010752696E-2</v>
      </c>
      <c r="BL62" s="24">
        <f t="shared" si="13"/>
        <v>0.12595993548387097</v>
      </c>
      <c r="BM62" s="24"/>
      <c r="BN62" s="24"/>
      <c r="BO62" s="8">
        <v>0.5</v>
      </c>
      <c r="BP62" s="25">
        <f t="shared" si="14"/>
        <v>7100</v>
      </c>
      <c r="BQ62" s="25">
        <f t="shared" si="1"/>
        <v>200</v>
      </c>
      <c r="BR62" s="23"/>
      <c r="BS62" s="23"/>
      <c r="BT62" s="23"/>
      <c r="BU62" s="23"/>
      <c r="BW62" s="6">
        <v>3.3000000000000002E-2</v>
      </c>
      <c r="BX62" s="23">
        <f t="shared" si="15"/>
        <v>1.3389121338912133</v>
      </c>
      <c r="BY62" s="23">
        <f t="shared" si="16"/>
        <v>66.945606694560666</v>
      </c>
      <c r="BZ62" s="23"/>
      <c r="CA62" s="23"/>
      <c r="CB62" s="9"/>
      <c r="CC62">
        <f t="shared" si="17"/>
        <v>5.8148305990548241</v>
      </c>
      <c r="CD62">
        <f t="shared" si="18"/>
        <v>27.807200369698176</v>
      </c>
      <c r="CE62">
        <f t="shared" si="19"/>
        <v>16.034249740389154</v>
      </c>
      <c r="CF62">
        <f t="shared" si="20"/>
        <v>0.39241480252327449</v>
      </c>
      <c r="CG62">
        <f t="shared" si="21"/>
        <v>-103.78762139917694</v>
      </c>
      <c r="CH62">
        <f t="shared" si="22"/>
        <v>302.63484773662549</v>
      </c>
      <c r="CI62">
        <f t="shared" si="23"/>
        <v>27.807200369698176</v>
      </c>
      <c r="CJ62" s="23"/>
      <c r="CK62" s="23"/>
      <c r="CL62" s="23"/>
      <c r="CM62" s="23"/>
      <c r="CN62" s="23"/>
      <c r="CO62" s="23"/>
      <c r="CP62" s="23"/>
      <c r="CR62" t="s">
        <v>52</v>
      </c>
      <c r="CS62" t="s">
        <v>167</v>
      </c>
      <c r="CT62">
        <v>1.6000000000000001E-3</v>
      </c>
      <c r="CU62">
        <v>2.3699999999999999E-2</v>
      </c>
      <c r="CV62">
        <v>6.9500000000000006E-2</v>
      </c>
      <c r="CW62">
        <v>1.54E-2</v>
      </c>
      <c r="CX62">
        <v>1.6E-2</v>
      </c>
      <c r="CY62">
        <v>0.86219999999999997</v>
      </c>
      <c r="CZ62">
        <v>1.2216</v>
      </c>
    </row>
    <row r="63" spans="1:104" x14ac:dyDescent="0.2">
      <c r="A63" t="s">
        <v>58</v>
      </c>
      <c r="C63" t="s">
        <v>101</v>
      </c>
      <c r="E63">
        <v>22.250219999999999</v>
      </c>
      <c r="G63">
        <v>89.242136000000002</v>
      </c>
      <c r="K63" t="s">
        <v>18</v>
      </c>
      <c r="L63" s="2">
        <v>8.5500000000000007</v>
      </c>
      <c r="M63" s="23">
        <f t="shared" si="24"/>
        <v>8.4366666666666674</v>
      </c>
      <c r="N63" s="23">
        <f t="shared" si="25"/>
        <v>0.10263202878893821</v>
      </c>
      <c r="O63" s="3">
        <v>15.57</v>
      </c>
      <c r="P63" s="23">
        <f t="shared" si="26"/>
        <v>15.556666666666667</v>
      </c>
      <c r="Q63" s="23">
        <f t="shared" si="27"/>
        <v>2.3094010767585563E-2</v>
      </c>
      <c r="R63" s="2">
        <f t="shared" si="64"/>
        <v>12456</v>
      </c>
      <c r="S63" s="23">
        <f t="shared" si="29"/>
        <v>12445.333333333334</v>
      </c>
      <c r="T63" s="23">
        <f t="shared" si="30"/>
        <v>18.475208614068027</v>
      </c>
      <c r="V63" s="4">
        <v>0.9</v>
      </c>
      <c r="W63" s="23">
        <f t="shared" si="3"/>
        <v>4.5000000000000009</v>
      </c>
      <c r="X63" s="23">
        <f t="shared" si="4"/>
        <v>274.50000000000006</v>
      </c>
      <c r="Y63" s="23">
        <f t="shared" si="31"/>
        <v>4.666666666666667</v>
      </c>
      <c r="Z63" s="23">
        <f t="shared" si="32"/>
        <v>0.28867513459481237</v>
      </c>
      <c r="AA63" s="23">
        <f t="shared" si="33"/>
        <v>284.66666666666669</v>
      </c>
      <c r="AB63" s="23">
        <f t="shared" si="34"/>
        <v>17.609183210283554</v>
      </c>
      <c r="AC63" s="5">
        <v>5.4</v>
      </c>
      <c r="AD63">
        <v>5.1322274427078343</v>
      </c>
      <c r="AE63">
        <v>5132.2274427078301</v>
      </c>
      <c r="AF63">
        <f t="shared" si="5"/>
        <v>223.14032359599261</v>
      </c>
      <c r="AG63">
        <f t="shared" si="35"/>
        <v>217.52207125893378</v>
      </c>
      <c r="AH63">
        <f t="shared" si="69"/>
        <v>6.4658760496997854</v>
      </c>
      <c r="AI63">
        <f t="shared" si="70"/>
        <v>5003.007638955477</v>
      </c>
      <c r="AJ63">
        <f t="shared" si="71"/>
        <v>148.71514914309486</v>
      </c>
      <c r="AL63" t="s">
        <v>18</v>
      </c>
      <c r="AM63" s="6">
        <v>11</v>
      </c>
      <c r="AN63" s="23">
        <f t="shared" si="6"/>
        <v>10.660461508629048</v>
      </c>
      <c r="AO63" s="23">
        <f t="shared" si="7"/>
        <v>106.60461508629048</v>
      </c>
      <c r="AP63" s="23">
        <f t="shared" si="39"/>
        <v>110.80602417426154</v>
      </c>
      <c r="AQ63" s="23">
        <f t="shared" si="40"/>
        <v>8.1311780915319751</v>
      </c>
      <c r="AR63" s="23">
        <f t="shared" si="0"/>
        <v>2.7334516688792432</v>
      </c>
      <c r="AS63" s="23">
        <f t="shared" si="41"/>
        <v>2.841180107032347</v>
      </c>
      <c r="AT63" s="23">
        <f t="shared" si="65"/>
        <v>0.20849174593671735</v>
      </c>
      <c r="AU63" s="7">
        <v>2</v>
      </c>
      <c r="AV63">
        <f t="shared" si="8"/>
        <v>194.44</v>
      </c>
      <c r="AW63">
        <f t="shared" si="9"/>
        <v>16.003292181069959</v>
      </c>
      <c r="AX63">
        <f t="shared" si="42"/>
        <v>15.736570644718791</v>
      </c>
      <c r="AY63">
        <f t="shared" si="43"/>
        <v>0.46197525243304971</v>
      </c>
      <c r="AZ63">
        <f t="shared" si="44"/>
        <v>191.19933333333333</v>
      </c>
      <c r="BA63">
        <f t="shared" si="45"/>
        <v>5.6129993170615462</v>
      </c>
      <c r="BB63" s="5">
        <v>0.6</v>
      </c>
      <c r="BC63">
        <f t="shared" si="66"/>
        <v>480.95999999999992</v>
      </c>
      <c r="BD63">
        <f t="shared" si="11"/>
        <v>24.047999999999995</v>
      </c>
      <c r="BE63">
        <f t="shared" si="46"/>
        <v>25.383999999999997</v>
      </c>
      <c r="BF63">
        <f t="shared" si="59"/>
        <v>6.1223211284610084</v>
      </c>
      <c r="BG63">
        <f t="shared" si="60"/>
        <v>507.68</v>
      </c>
      <c r="BH63">
        <f t="shared" si="61"/>
        <v>122.44642256921983</v>
      </c>
      <c r="BI63" t="s">
        <v>18</v>
      </c>
      <c r="BJ63" s="4">
        <v>0.183</v>
      </c>
      <c r="BK63" s="24">
        <f t="shared" si="12"/>
        <v>0.24005376344086024</v>
      </c>
      <c r="BL63" s="24">
        <f t="shared" si="13"/>
        <v>0.34293360483870972</v>
      </c>
      <c r="BM63" s="24">
        <f t="shared" si="50"/>
        <v>0.34485372580645163</v>
      </c>
      <c r="BN63" s="24">
        <f t="shared" si="62"/>
        <v>5.0801625678058467E-3</v>
      </c>
      <c r="BO63" s="8">
        <v>1.2</v>
      </c>
      <c r="BP63" s="25">
        <f t="shared" si="14"/>
        <v>17040</v>
      </c>
      <c r="BQ63" s="25">
        <f t="shared" si="1"/>
        <v>480</v>
      </c>
      <c r="BR63" s="23">
        <f t="shared" si="51"/>
        <v>14673.333333333334</v>
      </c>
      <c r="BS63" s="23">
        <f t="shared" si="52"/>
        <v>2169.0858289457597</v>
      </c>
      <c r="BT63" s="23">
        <f t="shared" si="53"/>
        <v>413.33333333333331</v>
      </c>
      <c r="BU63" s="23">
        <f t="shared" si="54"/>
        <v>61.101009266077945</v>
      </c>
      <c r="BW63" s="6">
        <v>7.3999999999999996E-2</v>
      </c>
      <c r="BX63" s="23">
        <f t="shared" si="15"/>
        <v>3.0543933054393304</v>
      </c>
      <c r="BY63" s="23">
        <f t="shared" si="16"/>
        <v>152.71966527196653</v>
      </c>
      <c r="BZ63" s="23">
        <f t="shared" si="55"/>
        <v>155.50906555090657</v>
      </c>
      <c r="CA63" s="23">
        <f t="shared" si="67"/>
        <v>8.7098995793562093</v>
      </c>
      <c r="CB63" s="9" t="s">
        <v>18</v>
      </c>
      <c r="CC63">
        <f t="shared" si="17"/>
        <v>49.863733205120973</v>
      </c>
      <c r="CD63">
        <f t="shared" si="18"/>
        <v>83.910977531801649</v>
      </c>
      <c r="CE63">
        <f t="shared" si="19"/>
        <v>39.956993419138264</v>
      </c>
      <c r="CF63">
        <f t="shared" si="20"/>
        <v>5.5713639047445964</v>
      </c>
      <c r="CG63">
        <f t="shared" si="21"/>
        <v>-35.551292181069954</v>
      </c>
      <c r="CH63">
        <f t="shared" si="22"/>
        <v>125.73349794238682</v>
      </c>
      <c r="CI63">
        <f t="shared" si="23"/>
        <v>83.910977531801649</v>
      </c>
      <c r="CJ63" s="23">
        <f t="shared" si="75"/>
        <v>48.318602375367938</v>
      </c>
      <c r="CK63" s="23">
        <f t="shared" si="75"/>
        <v>83.195769769625883</v>
      </c>
      <c r="CL63" s="23">
        <f t="shared" si="75"/>
        <v>38.796120261456529</v>
      </c>
      <c r="CM63" s="23">
        <f t="shared" si="75"/>
        <v>5.3876199731271432</v>
      </c>
      <c r="CN63" s="23">
        <f t="shared" si="75"/>
        <v>-36.453903978052125</v>
      </c>
      <c r="CO63" s="23">
        <f t="shared" si="75"/>
        <v>127.97993964334704</v>
      </c>
      <c r="CP63" s="23">
        <f t="shared" si="75"/>
        <v>83.195769769625883</v>
      </c>
      <c r="CR63" t="s">
        <v>53</v>
      </c>
      <c r="CS63" t="s">
        <v>167</v>
      </c>
      <c r="CT63">
        <v>3.7000000000000002E-3</v>
      </c>
      <c r="CU63">
        <v>2.3699999999999999E-2</v>
      </c>
      <c r="CV63">
        <v>2.2000000000000001E-3</v>
      </c>
      <c r="CW63">
        <v>1.3599999999999999E-2</v>
      </c>
      <c r="CX63">
        <v>0.01</v>
      </c>
      <c r="CY63">
        <v>3.8600000000000002E-2</v>
      </c>
      <c r="CZ63">
        <v>0</v>
      </c>
    </row>
    <row r="64" spans="1:104" x14ac:dyDescent="0.2">
      <c r="A64" t="s">
        <v>59</v>
      </c>
      <c r="C64" t="s">
        <v>94</v>
      </c>
      <c r="E64">
        <v>22.249171</v>
      </c>
      <c r="G64">
        <v>89.234661000000003</v>
      </c>
      <c r="L64" s="2">
        <v>8.41</v>
      </c>
      <c r="M64" s="23"/>
      <c r="N64" s="23"/>
      <c r="O64" s="3">
        <v>15.57</v>
      </c>
      <c r="P64" s="23"/>
      <c r="Q64" s="23"/>
      <c r="R64" s="2">
        <f t="shared" si="64"/>
        <v>12456</v>
      </c>
      <c r="S64" s="23"/>
      <c r="T64" s="23"/>
      <c r="V64" s="4">
        <v>0.9</v>
      </c>
      <c r="W64" s="23">
        <f t="shared" si="3"/>
        <v>4.5000000000000009</v>
      </c>
      <c r="X64" s="23">
        <f t="shared" si="4"/>
        <v>274.50000000000006</v>
      </c>
      <c r="Y64" s="23"/>
      <c r="Z64" s="23"/>
      <c r="AA64" s="23"/>
      <c r="AB64" s="23"/>
      <c r="AC64" s="5">
        <v>5.3</v>
      </c>
      <c r="AD64">
        <v>5.0363409722888104</v>
      </c>
      <c r="AE64">
        <v>5036.34097228881</v>
      </c>
      <c r="AF64">
        <f t="shared" si="5"/>
        <v>218.97134662125262</v>
      </c>
      <c r="AM64" s="6">
        <v>10.9</v>
      </c>
      <c r="AN64" s="23">
        <f t="shared" si="6"/>
        <v>10.563505914291255</v>
      </c>
      <c r="AO64" s="23">
        <f t="shared" si="7"/>
        <v>105.63505914291255</v>
      </c>
      <c r="AP64" s="23"/>
      <c r="AQ64" s="23"/>
      <c r="AR64" s="23">
        <f t="shared" si="0"/>
        <v>2.7085912600746807</v>
      </c>
      <c r="AS64" s="23"/>
      <c r="AT64" s="23"/>
      <c r="AU64" s="7">
        <v>1.9</v>
      </c>
      <c r="AV64">
        <f t="shared" si="8"/>
        <v>184.71799999999999</v>
      </c>
      <c r="AW64">
        <f t="shared" si="9"/>
        <v>15.203127572016459</v>
      </c>
      <c r="BB64" s="5">
        <v>0.5</v>
      </c>
      <c r="BC64">
        <f t="shared" si="66"/>
        <v>400.79999999999995</v>
      </c>
      <c r="BD64">
        <f t="shared" si="11"/>
        <v>20.04</v>
      </c>
      <c r="BJ64" s="4">
        <v>0.182</v>
      </c>
      <c r="BK64" s="24">
        <f t="shared" si="12"/>
        <v>0.23870967741935484</v>
      </c>
      <c r="BL64" s="24">
        <f t="shared" si="13"/>
        <v>0.34101348387096769</v>
      </c>
      <c r="BM64" s="24"/>
      <c r="BN64" s="24"/>
      <c r="BO64" s="8">
        <v>1</v>
      </c>
      <c r="BP64" s="25">
        <f t="shared" si="14"/>
        <v>14200</v>
      </c>
      <c r="BQ64" s="25">
        <f t="shared" si="1"/>
        <v>400</v>
      </c>
      <c r="BR64" s="23"/>
      <c r="BS64" s="23"/>
      <c r="BT64" s="23"/>
      <c r="BU64" s="23"/>
      <c r="BW64" s="6">
        <v>0.08</v>
      </c>
      <c r="BX64" s="23">
        <f t="shared" si="15"/>
        <v>3.3054393305439329</v>
      </c>
      <c r="BY64" s="23">
        <f t="shared" si="16"/>
        <v>165.27196652719664</v>
      </c>
      <c r="BZ64" s="23"/>
      <c r="CA64" s="23"/>
      <c r="CB64" s="9"/>
      <c r="CC64">
        <f t="shared" si="17"/>
        <v>52.163300929812266</v>
      </c>
      <c r="CD64">
        <f t="shared" si="18"/>
        <v>85.228372250220147</v>
      </c>
      <c r="CE64">
        <f t="shared" si="19"/>
        <v>43.137850183557362</v>
      </c>
      <c r="CF64">
        <f t="shared" si="20"/>
        <v>6.2131644296835606</v>
      </c>
      <c r="CG64">
        <f t="shared" si="21"/>
        <v>-30.743127572016462</v>
      </c>
      <c r="CH64">
        <f t="shared" si="22"/>
        <v>112.43282304526747</v>
      </c>
      <c r="CI64">
        <f t="shared" si="23"/>
        <v>85.228372250220147</v>
      </c>
      <c r="CJ64" s="23"/>
      <c r="CK64" s="23"/>
      <c r="CL64" s="23"/>
      <c r="CM64" s="23"/>
      <c r="CN64" s="23"/>
      <c r="CO64" s="23"/>
      <c r="CP64" s="23"/>
      <c r="CR64" t="s">
        <v>54</v>
      </c>
      <c r="CS64" t="s">
        <v>167</v>
      </c>
      <c r="CT64" t="s">
        <v>167</v>
      </c>
      <c r="CU64">
        <v>3.6700000000000003E-2</v>
      </c>
      <c r="CV64">
        <v>8.8900000000000007E-2</v>
      </c>
      <c r="CW64">
        <v>1.12E-2</v>
      </c>
      <c r="CX64">
        <v>1.4999999999999999E-2</v>
      </c>
      <c r="CY64">
        <v>0</v>
      </c>
      <c r="CZ64">
        <v>5.1000000000000004E-3</v>
      </c>
    </row>
    <row r="65" spans="1:104" x14ac:dyDescent="0.2">
      <c r="A65" t="s">
        <v>60</v>
      </c>
      <c r="C65" t="s">
        <v>94</v>
      </c>
      <c r="E65">
        <v>22.249168000000001</v>
      </c>
      <c r="G65">
        <v>89.234789000000006</v>
      </c>
      <c r="L65" s="2">
        <v>8.35</v>
      </c>
      <c r="M65" s="23"/>
      <c r="N65" s="23"/>
      <c r="O65" s="3">
        <v>15.53</v>
      </c>
      <c r="P65" s="23"/>
      <c r="Q65" s="23"/>
      <c r="R65" s="2">
        <f t="shared" si="64"/>
        <v>12424</v>
      </c>
      <c r="S65" s="23"/>
      <c r="T65" s="23"/>
      <c r="V65" s="4">
        <v>1</v>
      </c>
      <c r="W65" s="23">
        <f t="shared" si="3"/>
        <v>5</v>
      </c>
      <c r="X65" s="23">
        <f t="shared" si="4"/>
        <v>305</v>
      </c>
      <c r="Y65" s="23"/>
      <c r="Z65" s="23"/>
      <c r="AA65" s="23"/>
      <c r="AB65" s="23"/>
      <c r="AC65" s="5">
        <v>5.2</v>
      </c>
      <c r="AD65">
        <v>4.9404545018697865</v>
      </c>
      <c r="AE65">
        <v>4840.45450186979</v>
      </c>
      <c r="AF65">
        <f t="shared" si="5"/>
        <v>210.45454355955607</v>
      </c>
      <c r="AM65" s="6">
        <v>12.4</v>
      </c>
      <c r="AN65" s="23">
        <f t="shared" si="6"/>
        <v>12.017839829358154</v>
      </c>
      <c r="AO65" s="23">
        <f t="shared" si="7"/>
        <v>120.17839829358154</v>
      </c>
      <c r="AP65" s="23"/>
      <c r="AQ65" s="23"/>
      <c r="AR65" s="23">
        <f t="shared" si="0"/>
        <v>3.0814973921431164</v>
      </c>
      <c r="AS65" s="23"/>
      <c r="AT65" s="23"/>
      <c r="AU65" s="7">
        <v>2</v>
      </c>
      <c r="AV65">
        <f t="shared" si="8"/>
        <v>194.44</v>
      </c>
      <c r="AW65">
        <f t="shared" si="9"/>
        <v>16.003292181069959</v>
      </c>
      <c r="BB65" s="5">
        <v>0.8</v>
      </c>
      <c r="BC65">
        <f t="shared" si="66"/>
        <v>641.28</v>
      </c>
      <c r="BD65">
        <f t="shared" si="11"/>
        <v>32.064</v>
      </c>
      <c r="BJ65" s="4">
        <v>0.187</v>
      </c>
      <c r="BK65" s="24">
        <f t="shared" si="12"/>
        <v>0.24543010752688174</v>
      </c>
      <c r="BL65" s="24">
        <f t="shared" si="13"/>
        <v>0.35061408870967742</v>
      </c>
      <c r="BM65" s="24"/>
      <c r="BN65" s="24"/>
      <c r="BO65" s="8">
        <v>0.9</v>
      </c>
      <c r="BP65" s="25">
        <f t="shared" si="14"/>
        <v>12780</v>
      </c>
      <c r="BQ65" s="25">
        <f t="shared" si="1"/>
        <v>360</v>
      </c>
      <c r="BR65" s="23"/>
      <c r="BS65" s="23"/>
      <c r="BT65" s="23"/>
      <c r="BU65" s="23"/>
      <c r="BW65" s="6">
        <v>7.1999999999999995E-2</v>
      </c>
      <c r="BX65" s="23">
        <f t="shared" si="15"/>
        <v>2.9707112970711291</v>
      </c>
      <c r="BY65" s="23">
        <f t="shared" si="16"/>
        <v>148.53556485355645</v>
      </c>
      <c r="BZ65" s="23"/>
      <c r="CA65" s="23"/>
      <c r="CB65" s="9"/>
      <c r="CC65">
        <f t="shared" si="17"/>
        <v>42.928772991170582</v>
      </c>
      <c r="CD65">
        <f t="shared" si="18"/>
        <v>80.447959526855882</v>
      </c>
      <c r="CE65">
        <f t="shared" si="19"/>
        <v>33.293517181673977</v>
      </c>
      <c r="CF65">
        <f t="shared" si="20"/>
        <v>4.3783315849532727</v>
      </c>
      <c r="CG65">
        <f t="shared" si="21"/>
        <v>-43.067292181069959</v>
      </c>
      <c r="CH65">
        <f t="shared" si="22"/>
        <v>145.77349794238683</v>
      </c>
      <c r="CI65">
        <f t="shared" si="23"/>
        <v>80.447959526855882</v>
      </c>
      <c r="CJ65" s="23"/>
      <c r="CK65" s="23"/>
      <c r="CL65" s="23"/>
      <c r="CM65" s="23"/>
      <c r="CN65" s="23"/>
      <c r="CO65" s="23"/>
      <c r="CP65" s="23"/>
      <c r="CR65" t="s">
        <v>55</v>
      </c>
      <c r="CS65" t="s">
        <v>167</v>
      </c>
      <c r="CT65">
        <v>3.0999999999999999E-3</v>
      </c>
      <c r="CU65">
        <v>1.32E-2</v>
      </c>
      <c r="CV65">
        <v>1.0999999999999999E-2</v>
      </c>
      <c r="CW65">
        <v>1.43E-2</v>
      </c>
      <c r="CX65">
        <v>2.5999999999999999E-2</v>
      </c>
      <c r="CY65">
        <v>7.0000000000000001E-3</v>
      </c>
      <c r="CZ65">
        <v>4.3E-3</v>
      </c>
    </row>
    <row r="66" spans="1:104" x14ac:dyDescent="0.2">
      <c r="A66" t="s">
        <v>61</v>
      </c>
      <c r="C66" t="s">
        <v>102</v>
      </c>
      <c r="E66">
        <v>22.276904999999999</v>
      </c>
      <c r="G66">
        <v>89.197533000000007</v>
      </c>
      <c r="K66" t="s">
        <v>19</v>
      </c>
      <c r="L66" s="2">
        <v>8.44</v>
      </c>
      <c r="M66" s="23">
        <f t="shared" si="24"/>
        <v>8.4633333333333329</v>
      </c>
      <c r="N66" s="23">
        <f t="shared" si="25"/>
        <v>6.8068592855540011E-2</v>
      </c>
      <c r="O66" s="3">
        <v>28.79</v>
      </c>
      <c r="P66" s="23">
        <f t="shared" si="26"/>
        <v>28.613333333333333</v>
      </c>
      <c r="Q66" s="23">
        <f t="shared" si="27"/>
        <v>0.24006943440041112</v>
      </c>
      <c r="R66" s="2">
        <f t="shared" si="64"/>
        <v>23032</v>
      </c>
      <c r="S66" s="23">
        <f t="shared" si="29"/>
        <v>22890.666666666668</v>
      </c>
      <c r="T66" s="23">
        <f t="shared" si="30"/>
        <v>192.05554752032893</v>
      </c>
      <c r="V66" s="4">
        <v>0.8</v>
      </c>
      <c r="W66" s="23">
        <f t="shared" si="3"/>
        <v>4.0000000000000009</v>
      </c>
      <c r="X66" s="23">
        <f t="shared" si="4"/>
        <v>244.00000000000006</v>
      </c>
      <c r="Y66" s="23">
        <f t="shared" si="31"/>
        <v>4.3333333333333348</v>
      </c>
      <c r="Z66" s="23">
        <f t="shared" si="32"/>
        <v>0.28867513459481292</v>
      </c>
      <c r="AA66" s="23">
        <f t="shared" si="33"/>
        <v>264.33333333333343</v>
      </c>
      <c r="AB66" s="23">
        <f t="shared" si="34"/>
        <v>17.609183210283586</v>
      </c>
      <c r="AC66" s="5">
        <v>32.1</v>
      </c>
      <c r="AD66">
        <v>30.73391504458721</v>
      </c>
      <c r="AE66">
        <v>10733.9150445872</v>
      </c>
      <c r="AF66">
        <f t="shared" si="5"/>
        <v>466.69195846031306</v>
      </c>
      <c r="AG66">
        <f t="shared" si="35"/>
        <v>462.52298148557389</v>
      </c>
      <c r="AH66">
        <f t="shared" si="69"/>
        <v>4.1689769747391381</v>
      </c>
      <c r="AI66">
        <f t="shared" si="70"/>
        <v>10638.0285741682</v>
      </c>
      <c r="AJ66">
        <f t="shared" si="71"/>
        <v>95.886470419000034</v>
      </c>
      <c r="AL66" t="s">
        <v>19</v>
      </c>
      <c r="AM66" s="6">
        <v>17.899999999999999</v>
      </c>
      <c r="AN66" s="23">
        <f t="shared" si="6"/>
        <v>17.350397517936784</v>
      </c>
      <c r="AO66" s="23">
        <f t="shared" si="7"/>
        <v>173.50397517936784</v>
      </c>
      <c r="AP66" s="23">
        <f t="shared" si="39"/>
        <v>170.27212203477472</v>
      </c>
      <c r="AQ66" s="23">
        <f t="shared" si="40"/>
        <v>13.85933788532841</v>
      </c>
      <c r="AR66" s="23">
        <f t="shared" si="0"/>
        <v>4.4488198763940474</v>
      </c>
      <c r="AS66" s="23">
        <f t="shared" si="41"/>
        <v>4.3659518470455057</v>
      </c>
      <c r="AT66" s="23">
        <f t="shared" si="65"/>
        <v>0.35536763808534388</v>
      </c>
      <c r="AU66" s="7">
        <v>17.5</v>
      </c>
      <c r="AV66">
        <f t="shared" si="8"/>
        <v>1701.35</v>
      </c>
      <c r="AW66">
        <f t="shared" si="9"/>
        <v>140.02880658436212</v>
      </c>
      <c r="AX66">
        <f t="shared" si="42"/>
        <v>133.62748971193415</v>
      </c>
      <c r="AY66">
        <f t="shared" si="43"/>
        <v>6.4013168724279765</v>
      </c>
      <c r="AZ66">
        <f t="shared" si="44"/>
        <v>1623.5739999999998</v>
      </c>
      <c r="BA66">
        <f t="shared" si="45"/>
        <v>77.775999999999954</v>
      </c>
      <c r="BB66" s="5">
        <v>2.5</v>
      </c>
      <c r="BC66">
        <f t="shared" si="66"/>
        <v>2004</v>
      </c>
      <c r="BD66">
        <f t="shared" si="11"/>
        <v>100.2</v>
      </c>
      <c r="BE66">
        <f t="shared" si="46"/>
        <v>102.872</v>
      </c>
      <c r="BF66">
        <f t="shared" si="59"/>
        <v>8.3433173258602551</v>
      </c>
      <c r="BG66">
        <f t="shared" si="60"/>
        <v>2057.44</v>
      </c>
      <c r="BH66">
        <f t="shared" si="61"/>
        <v>166.86634651720507</v>
      </c>
      <c r="BI66" t="s">
        <v>19</v>
      </c>
      <c r="BJ66" s="4">
        <v>9.8000000000000004E-2</v>
      </c>
      <c r="BK66" s="24">
        <f t="shared" si="12"/>
        <v>0.12580645161290324</v>
      </c>
      <c r="BL66" s="24">
        <f t="shared" si="13"/>
        <v>0.17972332258064516</v>
      </c>
      <c r="BM66" s="24">
        <f t="shared" si="50"/>
        <v>0.17780320161290319</v>
      </c>
      <c r="BN66" s="24">
        <f t="shared" si="62"/>
        <v>1.9201209677419395E-3</v>
      </c>
      <c r="BO66" s="8">
        <v>1.4</v>
      </c>
      <c r="BP66" s="25">
        <f t="shared" si="14"/>
        <v>19879.999999999996</v>
      </c>
      <c r="BQ66" s="25">
        <f t="shared" si="1"/>
        <v>559.99999999999989</v>
      </c>
      <c r="BR66" s="23">
        <f t="shared" si="51"/>
        <v>19406.666666666668</v>
      </c>
      <c r="BS66" s="23">
        <f t="shared" si="52"/>
        <v>819.83738224926651</v>
      </c>
      <c r="BT66" s="23">
        <f t="shared" si="53"/>
        <v>546.66666666666663</v>
      </c>
      <c r="BU66" s="23">
        <f t="shared" si="54"/>
        <v>23.094010767584965</v>
      </c>
      <c r="BW66" s="6">
        <v>0.02</v>
      </c>
      <c r="BX66" s="23">
        <f t="shared" si="15"/>
        <v>0.79497907949790791</v>
      </c>
      <c r="BY66" s="23">
        <f t="shared" si="16"/>
        <v>39.748953974895393</v>
      </c>
      <c r="BZ66" s="23">
        <f t="shared" si="55"/>
        <v>39.748953974895393</v>
      </c>
      <c r="CA66" s="23">
        <f t="shared" si="67"/>
        <v>4.1841004184100434</v>
      </c>
      <c r="CB66" s="9" t="s">
        <v>19</v>
      </c>
      <c r="CC66">
        <f t="shared" si="17"/>
        <v>42.582658693328433</v>
      </c>
      <c r="CD66">
        <f t="shared" si="18"/>
        <v>65.604710737259779</v>
      </c>
      <c r="CE66">
        <f t="shared" si="19"/>
        <v>58.289764901774021</v>
      </c>
      <c r="CF66">
        <f t="shared" si="20"/>
        <v>1.9426977351128909</v>
      </c>
      <c r="CG66">
        <f t="shared" si="21"/>
        <v>-236.22880658436213</v>
      </c>
      <c r="CH66">
        <f t="shared" si="22"/>
        <v>824.61810699588466</v>
      </c>
      <c r="CI66">
        <f t="shared" si="23"/>
        <v>65.604710737259779</v>
      </c>
      <c r="CJ66" s="23">
        <f t="shared" si="75"/>
        <v>42.539966615950526</v>
      </c>
      <c r="CK66" s="23">
        <f t="shared" si="75"/>
        <v>65.758462815876968</v>
      </c>
      <c r="CL66" s="23">
        <f t="shared" si="75"/>
        <v>56.522312086517104</v>
      </c>
      <c r="CM66" s="23">
        <f t="shared" si="75"/>
        <v>1.9564801302385757</v>
      </c>
      <c r="CN66" s="23">
        <f t="shared" si="75"/>
        <v>-232.16615637860082</v>
      </c>
      <c r="CO66" s="23">
        <f t="shared" si="75"/>
        <v>805.05270781892989</v>
      </c>
      <c r="CP66" s="23">
        <f t="shared" si="75"/>
        <v>65.758462815876968</v>
      </c>
      <c r="CR66" t="s">
        <v>56</v>
      </c>
      <c r="CS66" t="s">
        <v>167</v>
      </c>
      <c r="CT66">
        <v>1.8E-3</v>
      </c>
      <c r="CU66">
        <v>1.32E-2</v>
      </c>
      <c r="CV66" t="s">
        <v>167</v>
      </c>
      <c r="CW66">
        <v>5.4000000000000003E-3</v>
      </c>
      <c r="CX66">
        <v>3.4000000000000002E-2</v>
      </c>
      <c r="CY66">
        <v>1.8E-3</v>
      </c>
      <c r="CZ66" t="s">
        <v>167</v>
      </c>
    </row>
    <row r="67" spans="1:104" x14ac:dyDescent="0.2">
      <c r="A67" t="s">
        <v>62</v>
      </c>
      <c r="C67" t="s">
        <v>103</v>
      </c>
      <c r="E67">
        <v>22.271713999999999</v>
      </c>
      <c r="G67">
        <v>89.202027999999999</v>
      </c>
      <c r="L67" s="2">
        <v>8.5399999999999991</v>
      </c>
      <c r="M67" s="23"/>
      <c r="N67" s="23"/>
      <c r="O67" s="3">
        <v>28.71</v>
      </c>
      <c r="P67" s="23"/>
      <c r="Q67" s="23"/>
      <c r="R67" s="2">
        <f t="shared" si="64"/>
        <v>22968</v>
      </c>
      <c r="S67" s="23"/>
      <c r="T67" s="23"/>
      <c r="V67" s="4">
        <v>0.9</v>
      </c>
      <c r="W67" s="23">
        <f t="shared" si="3"/>
        <v>4.5000000000000009</v>
      </c>
      <c r="X67" s="23">
        <f t="shared" si="4"/>
        <v>274.50000000000006</v>
      </c>
      <c r="Y67" s="23"/>
      <c r="Z67" s="23"/>
      <c r="AA67" s="23"/>
      <c r="AB67" s="23"/>
      <c r="AC67" s="5">
        <v>32</v>
      </c>
      <c r="AD67">
        <v>30.638028574168189</v>
      </c>
      <c r="AE67">
        <v>10638.0285741682</v>
      </c>
      <c r="AF67">
        <f t="shared" si="5"/>
        <v>462.52298148557389</v>
      </c>
      <c r="AM67" s="6">
        <v>18.8</v>
      </c>
      <c r="AN67" s="23">
        <f t="shared" si="6"/>
        <v>18.222997866976925</v>
      </c>
      <c r="AO67" s="23">
        <f t="shared" si="7"/>
        <v>182.22997866976925</v>
      </c>
      <c r="AP67" s="23"/>
      <c r="AQ67" s="23"/>
      <c r="AR67" s="23">
        <f t="shared" si="0"/>
        <v>4.6725635556351088</v>
      </c>
      <c r="AS67" s="23"/>
      <c r="AT67" s="23"/>
      <c r="AU67" s="7">
        <v>16.7</v>
      </c>
      <c r="AV67">
        <f t="shared" si="8"/>
        <v>1623.5739999999998</v>
      </c>
      <c r="AW67">
        <f t="shared" si="9"/>
        <v>133.62748971193415</v>
      </c>
      <c r="BB67" s="5">
        <v>2.4</v>
      </c>
      <c r="BC67">
        <f t="shared" si="66"/>
        <v>1923.8399999999997</v>
      </c>
      <c r="BD67">
        <f t="shared" si="11"/>
        <v>96.191999999999979</v>
      </c>
      <c r="BJ67" s="4">
        <v>9.7000000000000003E-2</v>
      </c>
      <c r="BK67" s="24">
        <f t="shared" si="12"/>
        <v>0.12446236559139785</v>
      </c>
      <c r="BL67" s="24">
        <f t="shared" si="13"/>
        <v>0.17780320161290322</v>
      </c>
      <c r="BM67" s="24"/>
      <c r="BN67" s="24"/>
      <c r="BO67" s="8">
        <v>1.3</v>
      </c>
      <c r="BP67" s="25">
        <f t="shared" si="14"/>
        <v>18460</v>
      </c>
      <c r="BQ67" s="25">
        <f t="shared" si="1"/>
        <v>520</v>
      </c>
      <c r="BR67" s="23"/>
      <c r="BS67" s="23"/>
      <c r="BT67" s="23"/>
      <c r="BU67" s="23"/>
      <c r="BW67" s="6">
        <v>1.7999999999999999E-2</v>
      </c>
      <c r="BX67" s="23">
        <f t="shared" si="15"/>
        <v>0.71129707112970697</v>
      </c>
      <c r="BY67" s="23">
        <f t="shared" si="16"/>
        <v>35.564853556485346</v>
      </c>
      <c r="BZ67" s="23"/>
      <c r="CA67" s="23"/>
      <c r="CB67" s="9"/>
      <c r="CC67">
        <f t="shared" si="17"/>
        <v>43.147425378633308</v>
      </c>
      <c r="CD67">
        <f t="shared" si="18"/>
        <v>66.35767643798134</v>
      </c>
      <c r="CE67">
        <f t="shared" si="19"/>
        <v>58.14454199660296</v>
      </c>
      <c r="CF67">
        <f t="shared" si="20"/>
        <v>2.0125489881877319</v>
      </c>
      <c r="CG67">
        <f t="shared" si="21"/>
        <v>-225.31948971193412</v>
      </c>
      <c r="CH67">
        <f t="shared" si="22"/>
        <v>788.35270781892996</v>
      </c>
      <c r="CI67">
        <f t="shared" si="23"/>
        <v>66.35767643798134</v>
      </c>
      <c r="CJ67" s="23"/>
      <c r="CK67" s="23"/>
      <c r="CL67" s="23"/>
      <c r="CM67" s="23"/>
      <c r="CN67" s="23"/>
      <c r="CO67" s="23"/>
      <c r="CP67" s="23"/>
      <c r="CR67" t="s">
        <v>57</v>
      </c>
      <c r="CS67" t="s">
        <v>167</v>
      </c>
      <c r="CT67">
        <v>4.7000000000000002E-3</v>
      </c>
      <c r="CU67">
        <v>1.5900000000000001E-2</v>
      </c>
      <c r="CV67" t="s">
        <v>167</v>
      </c>
      <c r="CW67">
        <v>1.11E-2</v>
      </c>
      <c r="CX67">
        <v>2.7E-2</v>
      </c>
      <c r="CY67">
        <v>5.9700000000000003E-2</v>
      </c>
      <c r="CZ67">
        <v>5.1000000000000004E-3</v>
      </c>
    </row>
    <row r="68" spans="1:104" x14ac:dyDescent="0.2">
      <c r="A68" t="s">
        <v>63</v>
      </c>
      <c r="C68" t="s">
        <v>94</v>
      </c>
      <c r="E68">
        <v>22.270651999999998</v>
      </c>
      <c r="G68">
        <v>89.208847000000006</v>
      </c>
      <c r="L68" s="2">
        <v>8.41</v>
      </c>
      <c r="M68" s="23"/>
      <c r="N68" s="23"/>
      <c r="O68" s="3">
        <v>28.34</v>
      </c>
      <c r="P68" s="23"/>
      <c r="Q68" s="23"/>
      <c r="R68" s="2">
        <f t="shared" si="64"/>
        <v>22672</v>
      </c>
      <c r="S68" s="23"/>
      <c r="T68" s="23"/>
      <c r="V68" s="4">
        <v>0.9</v>
      </c>
      <c r="W68" s="23">
        <f t="shared" si="3"/>
        <v>4.5000000000000009</v>
      </c>
      <c r="X68" s="23">
        <f t="shared" si="4"/>
        <v>274.50000000000006</v>
      </c>
      <c r="Y68" s="23"/>
      <c r="Z68" s="23"/>
      <c r="AA68" s="23"/>
      <c r="AB68" s="23"/>
      <c r="AC68" s="5">
        <v>31.9</v>
      </c>
      <c r="AD68">
        <v>30.54214210374916</v>
      </c>
      <c r="AE68">
        <v>10542.1421037492</v>
      </c>
      <c r="AF68">
        <f t="shared" si="5"/>
        <v>458.35400451083478</v>
      </c>
      <c r="AM68" s="6">
        <v>16</v>
      </c>
      <c r="AN68" s="23">
        <f t="shared" si="6"/>
        <v>15.508241225518711</v>
      </c>
      <c r="AO68" s="23">
        <f t="shared" si="7"/>
        <v>155.08241225518711</v>
      </c>
      <c r="AP68" s="23"/>
      <c r="AQ68" s="23"/>
      <c r="AR68" s="23">
        <f t="shared" si="0"/>
        <v>3.9764721091073616</v>
      </c>
      <c r="AS68" s="23"/>
      <c r="AT68" s="23"/>
      <c r="AU68" s="7">
        <v>15.9</v>
      </c>
      <c r="AV68">
        <f t="shared" si="8"/>
        <v>1545.798</v>
      </c>
      <c r="AW68">
        <f t="shared" si="9"/>
        <v>127.22617283950616</v>
      </c>
      <c r="BB68" s="5">
        <v>2.8</v>
      </c>
      <c r="BC68">
        <f t="shared" si="66"/>
        <v>2244.4799999999996</v>
      </c>
      <c r="BD68">
        <f t="shared" si="11"/>
        <v>112.22399999999998</v>
      </c>
      <c r="BJ68" s="4">
        <v>9.6000000000000002E-2</v>
      </c>
      <c r="BK68" s="24">
        <f t="shared" si="12"/>
        <v>0.12311827956989248</v>
      </c>
      <c r="BL68" s="24">
        <f t="shared" si="13"/>
        <v>0.17588308064516128</v>
      </c>
      <c r="BM68" s="24"/>
      <c r="BN68" s="24"/>
      <c r="BO68" s="8">
        <v>1.4</v>
      </c>
      <c r="BP68" s="25">
        <f t="shared" si="14"/>
        <v>19879.999999999996</v>
      </c>
      <c r="BQ68" s="25">
        <f t="shared" si="1"/>
        <v>559.99999999999989</v>
      </c>
      <c r="BR68" s="23"/>
      <c r="BS68" s="23"/>
      <c r="BT68" s="23"/>
      <c r="BU68" s="23"/>
      <c r="BW68" s="6">
        <v>2.1999999999999999E-2</v>
      </c>
      <c r="BX68" s="23">
        <f t="shared" si="15"/>
        <v>0.87866108786610864</v>
      </c>
      <c r="BY68" s="23">
        <f t="shared" si="16"/>
        <v>43.933054393305433</v>
      </c>
      <c r="BZ68" s="23"/>
      <c r="CA68" s="23"/>
      <c r="CB68" s="9"/>
      <c r="CC68">
        <f t="shared" si="17"/>
        <v>41.889815775889829</v>
      </c>
      <c r="CD68">
        <f t="shared" si="18"/>
        <v>65.313001272389783</v>
      </c>
      <c r="CE68">
        <f t="shared" si="19"/>
        <v>53.132629361174345</v>
      </c>
      <c r="CF68">
        <f t="shared" si="20"/>
        <v>1.9141936674151041</v>
      </c>
      <c r="CG68">
        <f t="shared" si="21"/>
        <v>-234.95017283950614</v>
      </c>
      <c r="CH68">
        <f t="shared" si="22"/>
        <v>802.18730864197516</v>
      </c>
      <c r="CI68">
        <f t="shared" si="23"/>
        <v>65.313001272389798</v>
      </c>
      <c r="CJ68" s="23"/>
      <c r="CK68" s="23"/>
      <c r="CL68" s="23"/>
      <c r="CM68" s="23"/>
      <c r="CN68" s="23"/>
      <c r="CO68" s="23"/>
      <c r="CP68" s="23"/>
      <c r="CR68" t="s">
        <v>58</v>
      </c>
      <c r="CS68" t="s">
        <v>167</v>
      </c>
      <c r="CT68">
        <v>5.3E-3</v>
      </c>
      <c r="CU68">
        <v>1.5900000000000001E-2</v>
      </c>
      <c r="CV68">
        <v>4.36E-2</v>
      </c>
      <c r="CW68">
        <v>2.41E-2</v>
      </c>
      <c r="CX68">
        <v>3.7999999999999999E-2</v>
      </c>
      <c r="CY68">
        <v>9.1300000000000006E-2</v>
      </c>
      <c r="CZ68">
        <v>1.0800000000000001E-2</v>
      </c>
    </row>
    <row r="69" spans="1:104" x14ac:dyDescent="0.2">
      <c r="A69" t="s">
        <v>64</v>
      </c>
      <c r="C69" t="s">
        <v>94</v>
      </c>
      <c r="E69">
        <v>22.269317999999998</v>
      </c>
      <c r="G69">
        <v>89.212378000000001</v>
      </c>
      <c r="K69" t="s">
        <v>20</v>
      </c>
      <c r="L69" s="2">
        <v>7.36</v>
      </c>
      <c r="M69" s="23">
        <f t="shared" si="24"/>
        <v>7.376666666666666</v>
      </c>
      <c r="N69" s="23">
        <f t="shared" si="25"/>
        <v>1.527525231651914E-2</v>
      </c>
      <c r="O69" s="3">
        <v>1.7999999999999999E-2</v>
      </c>
      <c r="P69" s="23">
        <f t="shared" si="26"/>
        <v>1.7666666666666667E-2</v>
      </c>
      <c r="Q69" s="23">
        <f t="shared" si="27"/>
        <v>5.7735026918962428E-4</v>
      </c>
      <c r="R69" s="2">
        <f>O69*640</f>
        <v>11.52</v>
      </c>
      <c r="S69" s="23">
        <f t="shared" si="29"/>
        <v>11.306666666666667</v>
      </c>
      <c r="T69" s="23">
        <f t="shared" si="30"/>
        <v>0.36950417228135979</v>
      </c>
      <c r="U69">
        <v>17.829999999999998</v>
      </c>
      <c r="V69" s="4">
        <v>0.9</v>
      </c>
      <c r="W69" s="23">
        <f t="shared" si="3"/>
        <v>4.5000000000000009</v>
      </c>
      <c r="X69" s="23">
        <f t="shared" si="4"/>
        <v>274.50000000000006</v>
      </c>
      <c r="Y69" s="23">
        <f t="shared" si="31"/>
        <v>4.833333333333333</v>
      </c>
      <c r="Z69" s="23">
        <f t="shared" si="32"/>
        <v>0.28867513459481237</v>
      </c>
      <c r="AA69" s="23">
        <f t="shared" si="33"/>
        <v>294.83333333333331</v>
      </c>
      <c r="AB69" s="23">
        <f t="shared" si="34"/>
        <v>17.609183210283554</v>
      </c>
      <c r="AC69" s="5">
        <v>6.5</v>
      </c>
      <c r="AD69">
        <v>6.2850467289719623</v>
      </c>
      <c r="AE69">
        <v>628.5046728971962</v>
      </c>
      <c r="AF69">
        <f t="shared" si="5"/>
        <v>27.326290125965052</v>
      </c>
      <c r="AG69">
        <f t="shared" si="35"/>
        <v>26.998615130733313</v>
      </c>
      <c r="AH69">
        <f t="shared" si="69"/>
        <v>0.44113898590406525</v>
      </c>
      <c r="AI69">
        <f t="shared" si="70"/>
        <v>620.96814800686616</v>
      </c>
      <c r="AJ69">
        <f t="shared" si="71"/>
        <v>10.14619667579348</v>
      </c>
      <c r="AL69" t="s">
        <v>20</v>
      </c>
      <c r="AM69" s="6">
        <v>2</v>
      </c>
      <c r="AN69" s="23">
        <f t="shared" si="6"/>
        <v>1.9344580182276516</v>
      </c>
      <c r="AO69" s="23">
        <f t="shared" si="7"/>
        <v>19.344580182276516</v>
      </c>
      <c r="AP69" s="23">
        <f t="shared" si="39"/>
        <v>20.637321440113762</v>
      </c>
      <c r="AQ69" s="23">
        <f t="shared" si="40"/>
        <v>3.1166863037272639</v>
      </c>
      <c r="AR69" s="23">
        <f t="shared" si="0"/>
        <v>0.49601487646862863</v>
      </c>
      <c r="AS69" s="23">
        <f t="shared" si="41"/>
        <v>0.52916208820804511</v>
      </c>
      <c r="AT69" s="23">
        <f t="shared" si="65"/>
        <v>7.9915033428905186E-2</v>
      </c>
      <c r="AU69" s="7">
        <v>3.7</v>
      </c>
      <c r="AV69">
        <f t="shared" si="8"/>
        <v>359.71400000000006</v>
      </c>
      <c r="AW69">
        <f t="shared" si="9"/>
        <v>29.606090534979426</v>
      </c>
      <c r="AX69">
        <f t="shared" si="42"/>
        <v>28.80592592592593</v>
      </c>
      <c r="AY69">
        <f t="shared" si="43"/>
        <v>0.80016460905349795</v>
      </c>
      <c r="AZ69">
        <f t="shared" si="44"/>
        <v>349.99200000000002</v>
      </c>
      <c r="BA69">
        <f t="shared" si="45"/>
        <v>9.7220000000000084</v>
      </c>
      <c r="BB69" s="5">
        <v>0.3</v>
      </c>
      <c r="BC69">
        <f t="shared" si="66"/>
        <v>240.47999999999996</v>
      </c>
      <c r="BD69">
        <f t="shared" si="11"/>
        <v>12.023999999999997</v>
      </c>
      <c r="BE69">
        <f t="shared" si="46"/>
        <v>10.687999999999997</v>
      </c>
      <c r="BF69">
        <f t="shared" si="59"/>
        <v>2.3140198789120285</v>
      </c>
      <c r="BG69">
        <f t="shared" si="60"/>
        <v>213.76</v>
      </c>
      <c r="BH69">
        <f t="shared" si="61"/>
        <v>46.280397578240191</v>
      </c>
      <c r="BI69" t="s">
        <v>20</v>
      </c>
      <c r="BJ69" s="4">
        <v>1.6E-2</v>
      </c>
      <c r="BK69" s="24">
        <f t="shared" si="12"/>
        <v>1.5591397849462365E-2</v>
      </c>
      <c r="BL69" s="24">
        <f t="shared" si="13"/>
        <v>2.2273403225806451E-2</v>
      </c>
      <c r="BM69" s="24">
        <f t="shared" si="50"/>
        <v>2.1633362903225803E-2</v>
      </c>
      <c r="BN69" s="24">
        <f t="shared" si="62"/>
        <v>1.1085823576024536E-3</v>
      </c>
      <c r="BO69" s="8">
        <v>0.7</v>
      </c>
      <c r="BP69" s="25">
        <f t="shared" si="14"/>
        <v>9939.9999999999982</v>
      </c>
      <c r="BQ69" s="25">
        <f t="shared" si="1"/>
        <v>279.99999999999994</v>
      </c>
      <c r="BR69" s="23">
        <f t="shared" si="51"/>
        <v>9466.6666666666661</v>
      </c>
      <c r="BS69" s="23">
        <f t="shared" si="52"/>
        <v>819.83738224926753</v>
      </c>
      <c r="BT69" s="23">
        <f t="shared" si="53"/>
        <v>266.66666666666669</v>
      </c>
      <c r="BU69" s="23">
        <f t="shared" si="54"/>
        <v>23.094010767584997</v>
      </c>
      <c r="BW69" s="6">
        <v>2.1999999999999999E-2</v>
      </c>
      <c r="BX69" s="23">
        <f t="shared" si="15"/>
        <v>0.87866108786610864</v>
      </c>
      <c r="BY69" s="23">
        <f t="shared" si="16"/>
        <v>43.933054393305433</v>
      </c>
      <c r="BZ69" s="23">
        <f t="shared" si="55"/>
        <v>41.841004184100406</v>
      </c>
      <c r="CA69" s="23">
        <f t="shared" si="67"/>
        <v>2.0920502092050199</v>
      </c>
      <c r="CB69" s="9" t="s">
        <v>20</v>
      </c>
      <c r="CC69">
        <f t="shared" si="17"/>
        <v>5.9895196646679372</v>
      </c>
      <c r="CD69">
        <f t="shared" si="18"/>
        <v>39.345352906142352</v>
      </c>
      <c r="CE69">
        <f t="shared" si="19"/>
        <v>71.117045758291326</v>
      </c>
      <c r="CF69">
        <f t="shared" si="20"/>
        <v>0.65640717506978052</v>
      </c>
      <c r="CG69">
        <f t="shared" si="21"/>
        <v>-37.130090534979423</v>
      </c>
      <c r="CH69">
        <f t="shared" si="22"/>
        <v>151.44497119341563</v>
      </c>
      <c r="CI69">
        <f t="shared" si="23"/>
        <v>39.345352906142352</v>
      </c>
      <c r="CJ69" s="23">
        <f t="shared" ref="CJ69:CP84" si="78">AVERAGE(CC69:CC71)</f>
        <v>6.0816580382242309</v>
      </c>
      <c r="CK69" s="23">
        <f t="shared" si="78"/>
        <v>40.318979607013524</v>
      </c>
      <c r="CL69" s="23">
        <f t="shared" si="78"/>
        <v>73.103252233896114</v>
      </c>
      <c r="CM69" s="23">
        <f t="shared" si="78"/>
        <v>0.6854281977163551</v>
      </c>
      <c r="CN69" s="23">
        <f t="shared" si="78"/>
        <v>-34.660592592592593</v>
      </c>
      <c r="CO69" s="23">
        <f t="shared" si="78"/>
        <v>144.8242962962963</v>
      </c>
      <c r="CP69" s="23">
        <f t="shared" si="78"/>
        <v>40.318979607013524</v>
      </c>
      <c r="CR69" t="s">
        <v>59</v>
      </c>
      <c r="CS69" t="s">
        <v>167</v>
      </c>
      <c r="CT69">
        <v>4.1000000000000003E-3</v>
      </c>
      <c r="CU69">
        <v>3.15E-2</v>
      </c>
      <c r="CV69" t="s">
        <v>167</v>
      </c>
      <c r="CW69">
        <v>1.09E-2</v>
      </c>
      <c r="CX69">
        <v>4.1000000000000002E-2</v>
      </c>
      <c r="CY69" t="s">
        <v>167</v>
      </c>
      <c r="CZ69">
        <v>9.4000000000000004E-3</v>
      </c>
    </row>
    <row r="70" spans="1:104" x14ac:dyDescent="0.2">
      <c r="A70" t="s">
        <v>65</v>
      </c>
      <c r="C70" t="s">
        <v>94</v>
      </c>
      <c r="E70">
        <v>22.267433</v>
      </c>
      <c r="G70">
        <v>89217069</v>
      </c>
      <c r="L70" s="2">
        <v>7.39</v>
      </c>
      <c r="M70" s="23"/>
      <c r="N70" s="23"/>
      <c r="O70" s="3">
        <v>1.7999999999999999E-2</v>
      </c>
      <c r="P70" s="23"/>
      <c r="Q70" s="23"/>
      <c r="R70" s="2">
        <f t="shared" ref="R70:R110" si="79">O70*640</f>
        <v>11.52</v>
      </c>
      <c r="S70" s="23"/>
      <c r="T70" s="23"/>
      <c r="V70" s="4">
        <v>1</v>
      </c>
      <c r="W70" s="23">
        <f t="shared" si="3"/>
        <v>5</v>
      </c>
      <c r="X70" s="23">
        <f t="shared" si="4"/>
        <v>305</v>
      </c>
      <c r="Y70" s="23"/>
      <c r="Z70" s="23"/>
      <c r="AA70" s="23"/>
      <c r="AB70" s="23"/>
      <c r="AC70" s="5">
        <v>6.4</v>
      </c>
      <c r="AD70">
        <v>6.1896814800686633</v>
      </c>
      <c r="AE70">
        <v>624.96814800686604</v>
      </c>
      <c r="AF70">
        <f t="shared" si="5"/>
        <v>27.172528174211568</v>
      </c>
      <c r="AM70" s="6">
        <v>1.9</v>
      </c>
      <c r="AN70" s="23">
        <f t="shared" si="6"/>
        <v>1.8375024238898583</v>
      </c>
      <c r="AO70" s="23">
        <f t="shared" si="7"/>
        <v>18.375024238898582</v>
      </c>
      <c r="AP70" s="23"/>
      <c r="AQ70" s="23"/>
      <c r="AR70" s="23">
        <f t="shared" si="0"/>
        <v>0.47115446766406621</v>
      </c>
      <c r="AS70" s="23"/>
      <c r="AT70" s="23"/>
      <c r="AU70" s="7">
        <v>3.6</v>
      </c>
      <c r="AV70">
        <f t="shared" si="8"/>
        <v>349.99200000000002</v>
      </c>
      <c r="AW70">
        <f t="shared" si="9"/>
        <v>28.805925925925926</v>
      </c>
      <c r="BB70" s="5">
        <v>0.2</v>
      </c>
      <c r="BC70">
        <f t="shared" si="66"/>
        <v>160.32</v>
      </c>
      <c r="BD70">
        <f t="shared" si="11"/>
        <v>8.016</v>
      </c>
      <c r="BJ70" s="4">
        <v>1.4999999999999999E-2</v>
      </c>
      <c r="BK70" s="24">
        <f t="shared" si="12"/>
        <v>1.4247311827956986E-2</v>
      </c>
      <c r="BL70" s="24">
        <f t="shared" si="13"/>
        <v>2.0353282258064511E-2</v>
      </c>
      <c r="BM70" s="24"/>
      <c r="BN70" s="24"/>
      <c r="BO70" s="8">
        <v>0.6</v>
      </c>
      <c r="BP70" s="25">
        <f t="shared" si="14"/>
        <v>8520</v>
      </c>
      <c r="BQ70" s="25">
        <f t="shared" si="1"/>
        <v>240</v>
      </c>
      <c r="BR70" s="23"/>
      <c r="BS70" s="23"/>
      <c r="BT70" s="23"/>
      <c r="BU70" s="23"/>
      <c r="BW70" s="6">
        <v>2.1000000000000001E-2</v>
      </c>
      <c r="BX70" s="23">
        <f t="shared" si="15"/>
        <v>0.83682008368200833</v>
      </c>
      <c r="BY70" s="23">
        <f t="shared" si="16"/>
        <v>41.841004184100413</v>
      </c>
      <c r="BZ70" s="23"/>
      <c r="CA70" s="23"/>
      <c r="CB70" s="9"/>
      <c r="CC70">
        <f t="shared" si="17"/>
        <v>6.3327420088960942</v>
      </c>
      <c r="CD70">
        <f t="shared" si="18"/>
        <v>42.150425285496098</v>
      </c>
      <c r="CE70">
        <f t="shared" si="19"/>
        <v>78.230361942160059</v>
      </c>
      <c r="CF70">
        <f t="shared" si="20"/>
        <v>0.73794424085459587</v>
      </c>
      <c r="CG70">
        <f t="shared" si="21"/>
        <v>-31.821925925925925</v>
      </c>
      <c r="CH70">
        <f t="shared" si="22"/>
        <v>138.14429629629629</v>
      </c>
      <c r="CI70">
        <f t="shared" si="23"/>
        <v>42.150425285496098</v>
      </c>
      <c r="CJ70" s="23"/>
      <c r="CK70" s="23"/>
      <c r="CL70" s="23"/>
      <c r="CM70" s="23"/>
      <c r="CN70" s="23"/>
      <c r="CO70" s="23"/>
      <c r="CP70" s="23"/>
      <c r="CR70" t="s">
        <v>60</v>
      </c>
      <c r="CS70" t="s">
        <v>167</v>
      </c>
      <c r="CT70">
        <v>2.5000000000000001E-3</v>
      </c>
      <c r="CU70">
        <v>2.7000000000000001E-3</v>
      </c>
      <c r="CV70">
        <v>6.3100000000000003E-2</v>
      </c>
      <c r="CW70">
        <v>5.7000000000000002E-3</v>
      </c>
      <c r="CX70">
        <v>0.04</v>
      </c>
      <c r="CY70">
        <v>7.0000000000000001E-3</v>
      </c>
      <c r="CZ70">
        <v>9.4000000000000004E-3</v>
      </c>
    </row>
    <row r="71" spans="1:104" x14ac:dyDescent="0.2">
      <c r="A71" t="s">
        <v>66</v>
      </c>
      <c r="C71" t="s">
        <v>94</v>
      </c>
      <c r="E71">
        <v>22.267458999999999</v>
      </c>
      <c r="G71">
        <v>89.216791999999998</v>
      </c>
      <c r="L71" s="2">
        <v>7.38</v>
      </c>
      <c r="M71" s="23"/>
      <c r="N71" s="23"/>
      <c r="O71" s="3">
        <v>1.7000000000000001E-2</v>
      </c>
      <c r="P71" s="23"/>
      <c r="Q71" s="23"/>
      <c r="R71" s="2">
        <f t="shared" si="79"/>
        <v>10.88</v>
      </c>
      <c r="S71" s="23"/>
      <c r="T71" s="23"/>
      <c r="V71" s="4">
        <v>1</v>
      </c>
      <c r="W71" s="23">
        <f t="shared" si="3"/>
        <v>5</v>
      </c>
      <c r="X71" s="23">
        <f t="shared" si="4"/>
        <v>305</v>
      </c>
      <c r="Y71" s="23"/>
      <c r="Z71" s="23"/>
      <c r="AA71" s="23"/>
      <c r="AB71" s="23"/>
      <c r="AC71" s="5">
        <v>6.3</v>
      </c>
      <c r="AD71">
        <v>6.0943162311653625</v>
      </c>
      <c r="AE71">
        <v>609.43162311653623</v>
      </c>
      <c r="AF71">
        <f t="shared" si="5"/>
        <v>26.497027092023313</v>
      </c>
      <c r="AM71" s="6">
        <v>2.5</v>
      </c>
      <c r="AN71" s="23">
        <f t="shared" si="6"/>
        <v>2.419235989916618</v>
      </c>
      <c r="AO71" s="23">
        <f t="shared" si="7"/>
        <v>24.192359899166181</v>
      </c>
      <c r="AP71" s="23"/>
      <c r="AQ71" s="23"/>
      <c r="AR71" s="23">
        <f t="shared" si="0"/>
        <v>0.62031692049144049</v>
      </c>
      <c r="AS71" s="23"/>
      <c r="AT71" s="23"/>
      <c r="AU71" s="7">
        <v>3.5</v>
      </c>
      <c r="AV71">
        <f t="shared" si="8"/>
        <v>340.27000000000004</v>
      </c>
      <c r="AW71">
        <f t="shared" si="9"/>
        <v>28.00576131687243</v>
      </c>
      <c r="BB71" s="5">
        <v>0.3</v>
      </c>
      <c r="BC71">
        <f t="shared" si="66"/>
        <v>240.47999999999996</v>
      </c>
      <c r="BD71">
        <f t="shared" si="11"/>
        <v>12.023999999999997</v>
      </c>
      <c r="BJ71" s="4">
        <v>1.6E-2</v>
      </c>
      <c r="BK71" s="24">
        <f t="shared" si="12"/>
        <v>1.5591397849462365E-2</v>
      </c>
      <c r="BL71" s="24">
        <f t="shared" si="13"/>
        <v>2.2273403225806451E-2</v>
      </c>
      <c r="BM71" s="24"/>
      <c r="BN71" s="24"/>
      <c r="BO71" s="8">
        <v>0.7</v>
      </c>
      <c r="BP71" s="25">
        <f t="shared" si="14"/>
        <v>9939.9999999999982</v>
      </c>
      <c r="BQ71" s="25">
        <f t="shared" si="1"/>
        <v>279.99999999999994</v>
      </c>
      <c r="BR71" s="23"/>
      <c r="BS71" s="23"/>
      <c r="BT71" s="23"/>
      <c r="BU71" s="23"/>
      <c r="BW71" s="6">
        <v>0.02</v>
      </c>
      <c r="BX71" s="23">
        <f t="shared" si="15"/>
        <v>0.79497907949790791</v>
      </c>
      <c r="BY71" s="23">
        <f t="shared" si="16"/>
        <v>39.748953974895393</v>
      </c>
      <c r="BZ71" s="23"/>
      <c r="CA71" s="23"/>
      <c r="CB71" s="9"/>
      <c r="CC71">
        <f t="shared" si="17"/>
        <v>5.9227124411086605</v>
      </c>
      <c r="CD71">
        <f t="shared" si="18"/>
        <v>39.461160629402123</v>
      </c>
      <c r="CE71">
        <f t="shared" si="19"/>
        <v>69.962349001236959</v>
      </c>
      <c r="CF71">
        <f t="shared" si="20"/>
        <v>0.66193317722468892</v>
      </c>
      <c r="CG71">
        <f t="shared" si="21"/>
        <v>-35.029761316872424</v>
      </c>
      <c r="CH71">
        <f t="shared" si="22"/>
        <v>144.88362139917695</v>
      </c>
      <c r="CI71">
        <f t="shared" si="23"/>
        <v>39.461160629402123</v>
      </c>
      <c r="CJ71" s="23"/>
      <c r="CK71" s="23"/>
      <c r="CL71" s="23"/>
      <c r="CM71" s="23"/>
      <c r="CN71" s="23"/>
      <c r="CO71" s="23"/>
      <c r="CP71" s="23"/>
      <c r="CR71" t="s">
        <v>61</v>
      </c>
      <c r="CS71" t="s">
        <v>167</v>
      </c>
      <c r="CT71">
        <v>1.4E-3</v>
      </c>
      <c r="CU71">
        <v>1.06E-2</v>
      </c>
      <c r="CV71">
        <v>0</v>
      </c>
      <c r="CW71" t="s">
        <v>167</v>
      </c>
      <c r="CX71">
        <v>3.1E-2</v>
      </c>
      <c r="CY71">
        <v>3.5000000000000001E-3</v>
      </c>
      <c r="CZ71">
        <v>1.5900000000000001E-2</v>
      </c>
    </row>
    <row r="72" spans="1:104" x14ac:dyDescent="0.2">
      <c r="A72" t="s">
        <v>67</v>
      </c>
      <c r="C72" t="s">
        <v>94</v>
      </c>
      <c r="E72">
        <v>22.256824999999999</v>
      </c>
      <c r="G72">
        <v>89.231369999999998</v>
      </c>
      <c r="K72" t="s">
        <v>21</v>
      </c>
      <c r="L72" s="2">
        <v>7.84</v>
      </c>
      <c r="M72" s="23">
        <f t="shared" si="24"/>
        <v>7.8533333333333326</v>
      </c>
      <c r="N72" s="23">
        <f t="shared" si="25"/>
        <v>3.2145502536643007E-2</v>
      </c>
      <c r="O72" s="3">
        <v>2.117</v>
      </c>
      <c r="P72" s="23">
        <f t="shared" si="26"/>
        <v>2.1140000000000003</v>
      </c>
      <c r="Q72" s="23">
        <f t="shared" si="27"/>
        <v>4.358898943540703E-3</v>
      </c>
      <c r="R72" s="2">
        <f t="shared" si="79"/>
        <v>1354.88</v>
      </c>
      <c r="S72" s="23">
        <f t="shared" si="29"/>
        <v>1352.96</v>
      </c>
      <c r="T72" s="23">
        <f t="shared" si="30"/>
        <v>2.7896953238660758</v>
      </c>
      <c r="U72">
        <v>2117</v>
      </c>
      <c r="V72" s="4">
        <v>0.9</v>
      </c>
      <c r="W72" s="23">
        <f t="shared" si="3"/>
        <v>4.5000000000000009</v>
      </c>
      <c r="X72" s="23">
        <f t="shared" si="4"/>
        <v>274.50000000000006</v>
      </c>
      <c r="Y72" s="23">
        <f t="shared" si="31"/>
        <v>5</v>
      </c>
      <c r="Z72" s="23">
        <f t="shared" si="32"/>
        <v>0.5</v>
      </c>
      <c r="AA72" s="23">
        <f t="shared" si="33"/>
        <v>305</v>
      </c>
      <c r="AB72" s="23">
        <f t="shared" si="34"/>
        <v>30.5</v>
      </c>
      <c r="AC72" s="5">
        <v>12.7</v>
      </c>
      <c r="AD72">
        <v>12.197692160976541</v>
      </c>
      <c r="AE72">
        <v>1219.769216097654</v>
      </c>
      <c r="AF72">
        <f t="shared" si="5"/>
        <v>53.033444178158867</v>
      </c>
      <c r="AG72">
        <f t="shared" si="35"/>
        <v>53.053595269883601</v>
      </c>
      <c r="AH72">
        <f t="shared" si="69"/>
        <v>0.44520032294460515</v>
      </c>
      <c r="AI72">
        <f t="shared" si="70"/>
        <v>1220.2326912073227</v>
      </c>
      <c r="AJ72">
        <f t="shared" si="71"/>
        <v>10.239607427725893</v>
      </c>
      <c r="AL72" t="s">
        <v>21</v>
      </c>
      <c r="AM72" s="6">
        <v>2.5</v>
      </c>
      <c r="AN72" s="23">
        <f t="shared" si="6"/>
        <v>2.419235989916618</v>
      </c>
      <c r="AO72" s="23">
        <f t="shared" si="7"/>
        <v>24.192359899166181</v>
      </c>
      <c r="AP72" s="23">
        <f t="shared" si="39"/>
        <v>23.222803955788248</v>
      </c>
      <c r="AQ72" s="23">
        <f t="shared" si="40"/>
        <v>0.96955594337793372</v>
      </c>
      <c r="AR72" s="23">
        <f t="shared" si="0"/>
        <v>0.62031692049144049</v>
      </c>
      <c r="AS72" s="23">
        <f t="shared" si="41"/>
        <v>0.59545651168687808</v>
      </c>
      <c r="AT72" s="23">
        <f t="shared" si="65"/>
        <v>2.4860408804562362E-2</v>
      </c>
      <c r="AU72" s="7">
        <v>3.5</v>
      </c>
      <c r="AV72">
        <f t="shared" si="8"/>
        <v>340.27000000000004</v>
      </c>
      <c r="AW72">
        <f t="shared" si="9"/>
        <v>28.00576131687243</v>
      </c>
      <c r="AX72">
        <f t="shared" si="42"/>
        <v>28.80592592592593</v>
      </c>
      <c r="AY72">
        <f t="shared" si="43"/>
        <v>2.1170365634707764</v>
      </c>
      <c r="AZ72">
        <f t="shared" si="44"/>
        <v>349.99200000000002</v>
      </c>
      <c r="BA72">
        <f t="shared" si="45"/>
        <v>25.721994246169949</v>
      </c>
      <c r="BB72" s="5">
        <v>0.8</v>
      </c>
      <c r="BC72">
        <f t="shared" si="66"/>
        <v>641.28</v>
      </c>
      <c r="BD72">
        <f t="shared" si="11"/>
        <v>32.064</v>
      </c>
      <c r="BE72">
        <f t="shared" si="46"/>
        <v>28.055999999999994</v>
      </c>
      <c r="BF72">
        <f t="shared" si="59"/>
        <v>4.0080000000000178</v>
      </c>
      <c r="BG72">
        <f t="shared" si="60"/>
        <v>561.11999999999989</v>
      </c>
      <c r="BH72">
        <f t="shared" si="61"/>
        <v>80.160000000000181</v>
      </c>
      <c r="BI72" t="s">
        <v>21</v>
      </c>
      <c r="BJ72" s="4">
        <v>0.13200000000000001</v>
      </c>
      <c r="BK72" s="24">
        <f t="shared" si="12"/>
        <v>0.17150537634408605</v>
      </c>
      <c r="BL72" s="24">
        <f t="shared" si="13"/>
        <v>0.24500743548387099</v>
      </c>
      <c r="BM72" s="24">
        <f t="shared" si="50"/>
        <v>0.24436739516129036</v>
      </c>
      <c r="BN72" s="24">
        <f t="shared" si="62"/>
        <v>1.1085823576024536E-3</v>
      </c>
      <c r="BO72" s="8">
        <v>1.3</v>
      </c>
      <c r="BP72" s="25">
        <f t="shared" si="14"/>
        <v>18460</v>
      </c>
      <c r="BQ72" s="25">
        <f t="shared" si="1"/>
        <v>520</v>
      </c>
      <c r="BR72" s="23">
        <f t="shared" si="51"/>
        <v>16566.666666666668</v>
      </c>
      <c r="BS72" s="23">
        <f t="shared" si="52"/>
        <v>2169.0858289457597</v>
      </c>
      <c r="BT72" s="23">
        <f t="shared" si="53"/>
        <v>466.66666666666669</v>
      </c>
      <c r="BU72" s="23">
        <f t="shared" si="54"/>
        <v>61.10100926607771</v>
      </c>
      <c r="BW72" s="6">
        <v>0.05</v>
      </c>
      <c r="BX72" s="23">
        <f t="shared" si="15"/>
        <v>2.0502092050209204</v>
      </c>
      <c r="BY72" s="23">
        <f t="shared" si="16"/>
        <v>102.51046025104603</v>
      </c>
      <c r="BZ72" s="23">
        <f t="shared" si="55"/>
        <v>93.444909344490938</v>
      </c>
      <c r="CA72" s="23">
        <f t="shared" si="67"/>
        <v>7.9203742619250779</v>
      </c>
      <c r="CB72" s="9" t="s">
        <v>21</v>
      </c>
      <c r="CC72">
        <f t="shared" si="17"/>
        <v>9.6769139083044813</v>
      </c>
      <c r="CD72">
        <f t="shared" si="18"/>
        <v>46.633662985204936</v>
      </c>
      <c r="CE72">
        <f t="shared" si="19"/>
        <v>46.622061920872248</v>
      </c>
      <c r="CF72">
        <f t="shared" si="20"/>
        <v>0.88286424010249565</v>
      </c>
      <c r="CG72">
        <f t="shared" si="21"/>
        <v>-55.56976131687243</v>
      </c>
      <c r="CH72">
        <f t="shared" si="22"/>
        <v>194.98362139917697</v>
      </c>
      <c r="CI72">
        <f t="shared" si="23"/>
        <v>46.633662985204943</v>
      </c>
      <c r="CJ72" s="23">
        <f t="shared" si="78"/>
        <v>9.9557692283298547</v>
      </c>
      <c r="CK72" s="23">
        <f t="shared" si="78"/>
        <v>48.027229089833362</v>
      </c>
      <c r="CL72" s="23">
        <f t="shared" si="78"/>
        <v>50.7767724723277</v>
      </c>
      <c r="CM72" s="23">
        <f t="shared" si="78"/>
        <v>0.93448125900285595</v>
      </c>
      <c r="CN72" s="23">
        <f t="shared" si="78"/>
        <v>-51.861925925925924</v>
      </c>
      <c r="CO72" s="23">
        <f t="shared" si="78"/>
        <v>188.24429629629628</v>
      </c>
      <c r="CP72" s="23">
        <f t="shared" si="78"/>
        <v>48.027229089833362</v>
      </c>
      <c r="CR72" t="s">
        <v>62</v>
      </c>
      <c r="CS72" t="s">
        <v>167</v>
      </c>
      <c r="CT72">
        <v>7.0000000000000001E-3</v>
      </c>
      <c r="CU72">
        <v>1.5900000000000001E-2</v>
      </c>
      <c r="CV72">
        <v>3.7100000000000001E-2</v>
      </c>
      <c r="CW72" t="s">
        <v>167</v>
      </c>
      <c r="CX72">
        <v>4.3999999999999997E-2</v>
      </c>
      <c r="CY72" t="s">
        <v>167</v>
      </c>
      <c r="CZ72">
        <v>2.1700000000000001E-2</v>
      </c>
    </row>
    <row r="73" spans="1:104" x14ac:dyDescent="0.2">
      <c r="A73" t="s">
        <v>68</v>
      </c>
      <c r="C73" t="s">
        <v>95</v>
      </c>
      <c r="E73">
        <v>22.270921999999999</v>
      </c>
      <c r="G73">
        <v>89.197111000000007</v>
      </c>
      <c r="L73" s="2">
        <v>7.83</v>
      </c>
      <c r="M73" s="23"/>
      <c r="N73" s="23"/>
      <c r="O73" s="3">
        <v>2.1160000000000001</v>
      </c>
      <c r="P73" s="23"/>
      <c r="Q73" s="23"/>
      <c r="R73" s="2">
        <f t="shared" si="79"/>
        <v>1354.24</v>
      </c>
      <c r="S73" s="23"/>
      <c r="T73" s="23"/>
      <c r="V73" s="4">
        <v>1</v>
      </c>
      <c r="W73" s="23">
        <f t="shared" si="3"/>
        <v>5</v>
      </c>
      <c r="X73" s="23">
        <f t="shared" si="4"/>
        <v>305</v>
      </c>
      <c r="Y73" s="23"/>
      <c r="Z73" s="23"/>
      <c r="AA73" s="23"/>
      <c r="AB73" s="23"/>
      <c r="AC73" s="5">
        <v>12.6</v>
      </c>
      <c r="AD73">
        <v>12.102326912073242</v>
      </c>
      <c r="AE73">
        <v>1210.2326912073243</v>
      </c>
      <c r="AF73">
        <f t="shared" si="5"/>
        <v>52.618812661188009</v>
      </c>
      <c r="AM73" s="6">
        <v>2.4</v>
      </c>
      <c r="AN73" s="23">
        <f t="shared" si="6"/>
        <v>2.3222803955788245</v>
      </c>
      <c r="AO73" s="23">
        <f t="shared" si="7"/>
        <v>23.222803955788244</v>
      </c>
      <c r="AP73" s="23"/>
      <c r="AQ73" s="23"/>
      <c r="AR73" s="23">
        <f t="shared" ref="AR73:AR136" si="80">AO73/39</f>
        <v>0.59545651168687808</v>
      </c>
      <c r="AS73" s="23"/>
      <c r="AT73" s="23"/>
      <c r="AU73" s="7">
        <v>3.4</v>
      </c>
      <c r="AV73">
        <f t="shared" si="8"/>
        <v>330.548</v>
      </c>
      <c r="AW73">
        <f t="shared" si="9"/>
        <v>27.20559670781893</v>
      </c>
      <c r="BB73" s="5">
        <v>0.7</v>
      </c>
      <c r="BC73">
        <f t="shared" si="66"/>
        <v>561.11999999999989</v>
      </c>
      <c r="BD73">
        <f t="shared" si="11"/>
        <v>28.055999999999994</v>
      </c>
      <c r="BJ73" s="4">
        <v>0.13100000000000001</v>
      </c>
      <c r="BK73" s="24">
        <f t="shared" si="12"/>
        <v>0.17016129032258068</v>
      </c>
      <c r="BL73" s="24">
        <f t="shared" si="13"/>
        <v>0.24308731451612905</v>
      </c>
      <c r="BM73" s="24"/>
      <c r="BN73" s="24"/>
      <c r="BO73" s="8">
        <v>1.2</v>
      </c>
      <c r="BP73" s="25">
        <f t="shared" si="14"/>
        <v>17040</v>
      </c>
      <c r="BQ73" s="25">
        <f t="shared" ref="BQ73:BQ136" si="81">BP73/35.5</f>
        <v>480</v>
      </c>
      <c r="BR73" s="23"/>
      <c r="BS73" s="23"/>
      <c r="BT73" s="23"/>
      <c r="BU73" s="23"/>
      <c r="BW73" s="6">
        <v>4.3999999999999997E-2</v>
      </c>
      <c r="BX73" s="23">
        <f t="shared" si="15"/>
        <v>1.7991631799163177</v>
      </c>
      <c r="BY73" s="23">
        <f t="shared" si="16"/>
        <v>89.958158995815879</v>
      </c>
      <c r="BZ73" s="23"/>
      <c r="CA73" s="23"/>
      <c r="CB73" s="9"/>
      <c r="CC73">
        <f t="shared" si="17"/>
        <v>10.010236250201931</v>
      </c>
      <c r="CD73">
        <f t="shared" si="18"/>
        <v>48.507391237660478</v>
      </c>
      <c r="CE73">
        <f t="shared" si="19"/>
        <v>49.230565760995518</v>
      </c>
      <c r="CF73">
        <f t="shared" si="20"/>
        <v>0.95217684243537271</v>
      </c>
      <c r="CG73">
        <f t="shared" si="21"/>
        <v>-50.261596707818924</v>
      </c>
      <c r="CH73">
        <f t="shared" si="22"/>
        <v>181.68294650205758</v>
      </c>
      <c r="CI73">
        <f t="shared" si="23"/>
        <v>48.507391237660478</v>
      </c>
      <c r="CJ73" s="23"/>
      <c r="CK73" s="23"/>
      <c r="CL73" s="23"/>
      <c r="CM73" s="23"/>
      <c r="CN73" s="23"/>
      <c r="CO73" s="23"/>
      <c r="CP73" s="23"/>
      <c r="CR73" t="s">
        <v>63</v>
      </c>
      <c r="CS73" t="s">
        <v>167</v>
      </c>
      <c r="CT73">
        <v>2.0999999999999999E-3</v>
      </c>
      <c r="CU73">
        <v>8.0000000000000002E-3</v>
      </c>
      <c r="CV73">
        <v>3.7100000000000001E-2</v>
      </c>
      <c r="CW73">
        <v>0.30199999999999999</v>
      </c>
      <c r="CX73">
        <v>4.2000000000000003E-2</v>
      </c>
      <c r="CY73" t="s">
        <v>167</v>
      </c>
      <c r="CZ73">
        <v>7.3009000000000004</v>
      </c>
    </row>
    <row r="74" spans="1:104" x14ac:dyDescent="0.2">
      <c r="A74" t="s">
        <v>69</v>
      </c>
      <c r="C74" t="s">
        <v>95</v>
      </c>
      <c r="E74">
        <v>22.260700499999999</v>
      </c>
      <c r="G74">
        <v>89.186351000000002</v>
      </c>
      <c r="L74" s="2">
        <v>7.89</v>
      </c>
      <c r="M74" s="23"/>
      <c r="N74" s="23"/>
      <c r="O74" s="3">
        <v>2.109</v>
      </c>
      <c r="P74" s="23"/>
      <c r="Q74" s="23"/>
      <c r="R74" s="2">
        <f t="shared" si="79"/>
        <v>1349.76</v>
      </c>
      <c r="S74" s="23"/>
      <c r="T74" s="23"/>
      <c r="V74" s="4">
        <v>1.1000000000000001</v>
      </c>
      <c r="W74" s="23">
        <f t="shared" ref="W74:W137" si="82">V74*0.05*1000/10</f>
        <v>5.5000000000000009</v>
      </c>
      <c r="X74" s="23">
        <f t="shared" ref="X74:X137" si="83">W74*61</f>
        <v>335.50000000000006</v>
      </c>
      <c r="Y74" s="23"/>
      <c r="Z74" s="23"/>
      <c r="AA74" s="23"/>
      <c r="AB74" s="23"/>
      <c r="AC74" s="5">
        <v>12.5</v>
      </c>
      <c r="AD74">
        <v>12.006961663169941</v>
      </c>
      <c r="AE74">
        <v>1230.69616631699</v>
      </c>
      <c r="AF74">
        <f t="shared" ref="AF74:AF137" si="84">AE74/23</f>
        <v>53.508528970303914</v>
      </c>
      <c r="AM74" s="6">
        <v>2.2999999999999998</v>
      </c>
      <c r="AN74" s="23">
        <f t="shared" ref="AN74:AN137" si="85">(AM74-0.0048)/1.0314</f>
        <v>2.2253248012410314</v>
      </c>
      <c r="AO74" s="23">
        <f t="shared" ref="AO74:AO137" si="86">AN74*10</f>
        <v>22.253248012410314</v>
      </c>
      <c r="AP74" s="23"/>
      <c r="AQ74" s="23"/>
      <c r="AR74" s="23">
        <f t="shared" si="80"/>
        <v>0.57059610288231577</v>
      </c>
      <c r="AS74" s="23"/>
      <c r="AT74" s="23"/>
      <c r="AU74" s="7">
        <v>3.9</v>
      </c>
      <c r="AV74">
        <f t="shared" ref="AV74:AV137" si="87">(24.305*0.002*AU74*10000)/5</f>
        <v>379.15800000000002</v>
      </c>
      <c r="AW74">
        <f t="shared" ref="AW74:AW137" si="88">AV74/12.15</f>
        <v>31.206419753086418</v>
      </c>
      <c r="BB74" s="5">
        <v>0.6</v>
      </c>
      <c r="BC74">
        <f t="shared" si="66"/>
        <v>480.95999999999992</v>
      </c>
      <c r="BD74">
        <f t="shared" ref="BD74:BD137" si="89">BC74/20</f>
        <v>24.047999999999995</v>
      </c>
      <c r="BJ74" s="4">
        <v>0.13200000000000001</v>
      </c>
      <c r="BK74" s="24">
        <f t="shared" ref="BK74:BK137" si="90">(BJ74-0.0044)/0.744</f>
        <v>0.17150537634408605</v>
      </c>
      <c r="BL74" s="24">
        <f t="shared" ref="BL74:BL137" si="91">BK74*1.42857</f>
        <v>0.24500743548387099</v>
      </c>
      <c r="BM74" s="24"/>
      <c r="BN74" s="24"/>
      <c r="BO74" s="8">
        <v>1</v>
      </c>
      <c r="BP74" s="25">
        <f t="shared" ref="BP74:BP137" si="92">BO74*35.5*0.02*20000</f>
        <v>14200</v>
      </c>
      <c r="BQ74" s="25">
        <f t="shared" si="81"/>
        <v>400</v>
      </c>
      <c r="BR74" s="23"/>
      <c r="BS74" s="23"/>
      <c r="BT74" s="23"/>
      <c r="BU74" s="23"/>
      <c r="BW74" s="6">
        <v>4.2999999999999997E-2</v>
      </c>
      <c r="BX74" s="23">
        <f t="shared" ref="BX74:BX137" si="93">(BW74-0.001)/0.0239</f>
        <v>1.7573221757322173</v>
      </c>
      <c r="BY74" s="23">
        <f t="shared" ref="BY74:BY137" si="94">BX74*50</f>
        <v>87.866108786610866</v>
      </c>
      <c r="BZ74" s="23"/>
      <c r="CA74" s="23"/>
      <c r="CB74" s="9"/>
      <c r="CC74">
        <f t="shared" ref="CC74:CC137" si="95">(AF74/(SQRT(0.5*(BD74+AW74))))</f>
        <v>10.180157526483153</v>
      </c>
      <c r="CD74">
        <f t="shared" ref="CD74:CD137" si="96">(AF74/(AR74+AW74+BD74+AF74))*100</f>
        <v>48.940633046634666</v>
      </c>
      <c r="CE74">
        <f t="shared" ref="CE74:CE137" si="97">(AW74/(BD74+AW74))*100</f>
        <v>56.47768973511532</v>
      </c>
      <c r="CF74">
        <f t="shared" ref="CF74:CF137" si="98">AF74/(AW74+BD74)</f>
        <v>0.96840269447069938</v>
      </c>
      <c r="CG74">
        <f t="shared" ref="CG74:CG137" si="99">W74-(AW74+BD74)</f>
        <v>-49.75441975308641</v>
      </c>
      <c r="CH74">
        <f t="shared" ref="CH74:CH137" si="100">2.5*BD74+4.1*AW74</f>
        <v>188.06632098765431</v>
      </c>
      <c r="CI74">
        <f t="shared" ref="CI74:CI137" si="101">(AF74/(AF74+AR74+AW74+BD74))*100</f>
        <v>48.940633046634666</v>
      </c>
      <c r="CJ74" s="23"/>
      <c r="CK74" s="23"/>
      <c r="CL74" s="23"/>
      <c r="CM74" s="23"/>
      <c r="CN74" s="23"/>
      <c r="CO74" s="23"/>
      <c r="CP74" s="23"/>
      <c r="CR74" t="s">
        <v>64</v>
      </c>
      <c r="CS74" t="s">
        <v>167</v>
      </c>
      <c r="CT74">
        <v>8.0000000000000004E-4</v>
      </c>
      <c r="CU74">
        <v>3.15E-2</v>
      </c>
      <c r="CV74">
        <v>3.49E-2</v>
      </c>
      <c r="CW74">
        <v>5.7999999999999996E-3</v>
      </c>
      <c r="CX74">
        <v>3.9E-2</v>
      </c>
      <c r="CY74" t="s">
        <v>167</v>
      </c>
      <c r="CZ74">
        <v>1.2565</v>
      </c>
    </row>
    <row r="75" spans="1:104" x14ac:dyDescent="0.2">
      <c r="A75" t="s">
        <v>70</v>
      </c>
      <c r="C75" t="s">
        <v>95</v>
      </c>
      <c r="E75">
        <v>22.252117999999999</v>
      </c>
      <c r="G75">
        <v>89.175287999999995</v>
      </c>
      <c r="K75" t="s">
        <v>22</v>
      </c>
      <c r="L75" s="2">
        <v>7.61</v>
      </c>
      <c r="M75" s="23">
        <f t="shared" ref="M75:M135" si="102">AVERAGE(L75:L77)</f>
        <v>7.6166666666666671</v>
      </c>
      <c r="N75" s="23">
        <f t="shared" ref="N75:N135" si="103">STDEV(L75:L77)</f>
        <v>3.0550504633039158E-2</v>
      </c>
      <c r="O75" s="3">
        <v>0.498</v>
      </c>
      <c r="P75" s="23">
        <f t="shared" ref="P75:P135" si="104">AVERAGE(O75:O77)</f>
        <v>0.49266666666666664</v>
      </c>
      <c r="Q75" s="23">
        <f t="shared" ref="Q75:Q135" si="105">STDEV(O75:O77)</f>
        <v>4.7258156262526127E-3</v>
      </c>
      <c r="R75" s="2">
        <f t="shared" si="79"/>
        <v>318.72000000000003</v>
      </c>
      <c r="S75" s="23">
        <f t="shared" ref="S75:S135" si="106">AVERAGE(R75:R77)</f>
        <v>315.30666666666667</v>
      </c>
      <c r="T75" s="23">
        <f t="shared" ref="T75:T135" si="107">STDEV(R75:R77)</f>
        <v>3.0245220008016913</v>
      </c>
      <c r="U75">
        <v>497.9</v>
      </c>
      <c r="V75" s="4">
        <v>0.9</v>
      </c>
      <c r="W75" s="23">
        <f t="shared" si="82"/>
        <v>4.5000000000000009</v>
      </c>
      <c r="X75" s="23">
        <f t="shared" si="83"/>
        <v>274.50000000000006</v>
      </c>
      <c r="Y75" s="23">
        <f t="shared" ref="Y75:Y135" si="108">AVERAGE(W75:W77)</f>
        <v>4.3333333333333348</v>
      </c>
      <c r="Z75" s="23">
        <f t="shared" ref="Z75:Z135" si="109">STDEV(W75:W77)</f>
        <v>0.28867513459481292</v>
      </c>
      <c r="AA75" s="23">
        <f t="shared" ref="AA75:AA135" si="110">AVERAGE(X75:X77)</f>
        <v>264.33333333333343</v>
      </c>
      <c r="AB75" s="23">
        <f t="shared" ref="AB75:AB135" si="111">STDEV(X75:X77)</f>
        <v>17.609183210283586</v>
      </c>
      <c r="AC75" s="5">
        <v>1.3</v>
      </c>
      <c r="AD75">
        <v>1.3260537860003816</v>
      </c>
      <c r="AE75">
        <v>132.60537860003816</v>
      </c>
      <c r="AF75">
        <f t="shared" si="84"/>
        <v>5.7654512434799203</v>
      </c>
      <c r="AG75">
        <f t="shared" ref="AG75:AG135" si="112">AVERAGE(AF75:AF77)</f>
        <v>5.4087907410018019</v>
      </c>
      <c r="AH75">
        <f t="shared" si="69"/>
        <v>0.33149868987842429</v>
      </c>
      <c r="AI75">
        <f t="shared" si="70"/>
        <v>124.40218704304145</v>
      </c>
      <c r="AJ75">
        <f t="shared" si="71"/>
        <v>7.6244698672037581</v>
      </c>
      <c r="AL75" t="s">
        <v>22</v>
      </c>
      <c r="AM75" s="6">
        <v>3.5</v>
      </c>
      <c r="AN75" s="23">
        <f t="shared" si="85"/>
        <v>3.3887919332945509</v>
      </c>
      <c r="AO75" s="23">
        <f t="shared" si="86"/>
        <v>33.887919332945508</v>
      </c>
      <c r="AP75" s="23">
        <f t="shared" ref="AP75:AP135" si="113">AVERAGE(AO75:AO77)</f>
        <v>34.534289961864125</v>
      </c>
      <c r="AQ75" s="23">
        <f t="shared" ref="AQ75:AQ135" si="114">STDEV(AO75:AO77)</f>
        <v>2.9620423340157958</v>
      </c>
      <c r="AR75" s="23">
        <f t="shared" si="80"/>
        <v>0.86892100853706433</v>
      </c>
      <c r="AS75" s="23">
        <f t="shared" ref="AS75:AS135" si="115">AVERAGE(AR75:AR77)</f>
        <v>0.88549461440677257</v>
      </c>
      <c r="AT75" s="23">
        <f t="shared" si="65"/>
        <v>7.5949803436302477E-2</v>
      </c>
      <c r="AU75" s="7">
        <v>2.4</v>
      </c>
      <c r="AV75">
        <f t="shared" si="87"/>
        <v>233.32799999999997</v>
      </c>
      <c r="AW75">
        <f t="shared" si="88"/>
        <v>19.203950617283947</v>
      </c>
      <c r="AX75">
        <f t="shared" ref="AX75:AX135" si="116">AVERAGE(AW75:AW77)</f>
        <v>17.603621399176948</v>
      </c>
      <c r="AY75">
        <f t="shared" ref="AY75:AY135" si="117">STDEV(AW75:AW77)</f>
        <v>2.1170365634707764</v>
      </c>
      <c r="AZ75">
        <f t="shared" si="44"/>
        <v>213.88399999999999</v>
      </c>
      <c r="BA75">
        <f t="shared" si="45"/>
        <v>25.721994246169935</v>
      </c>
      <c r="BB75" s="5">
        <v>0.9</v>
      </c>
      <c r="BC75">
        <f t="shared" si="66"/>
        <v>721.44</v>
      </c>
      <c r="BD75">
        <f t="shared" si="89"/>
        <v>36.072000000000003</v>
      </c>
      <c r="BE75">
        <f t="shared" ref="BE75:BE135" si="118">AVERAGE(BD75:BD77)</f>
        <v>37.407999999999994</v>
      </c>
      <c r="BF75">
        <f t="shared" si="59"/>
        <v>6.1223211284610173</v>
      </c>
      <c r="BG75">
        <f t="shared" si="60"/>
        <v>748.16</v>
      </c>
      <c r="BH75">
        <f t="shared" si="61"/>
        <v>122.44642256921983</v>
      </c>
      <c r="BI75" t="s">
        <v>22</v>
      </c>
      <c r="BJ75" s="4">
        <v>8.2000000000000003E-2</v>
      </c>
      <c r="BK75" s="24">
        <f t="shared" si="90"/>
        <v>0.10430107526881721</v>
      </c>
      <c r="BL75" s="24">
        <f t="shared" si="91"/>
        <v>0.14900138709677418</v>
      </c>
      <c r="BM75" s="24">
        <f t="shared" ref="BM75:BM135" si="119">AVERAGE(BL75:BL77)</f>
        <v>0.15348166935483867</v>
      </c>
      <c r="BN75" s="24">
        <f t="shared" si="62"/>
        <v>1.1250882138281557E-2</v>
      </c>
      <c r="BO75" s="8">
        <v>1.1000000000000001</v>
      </c>
      <c r="BP75" s="25">
        <f t="shared" si="92"/>
        <v>15620.000000000004</v>
      </c>
      <c r="BQ75" s="25">
        <f t="shared" si="81"/>
        <v>440.00000000000011</v>
      </c>
      <c r="BR75" s="23">
        <f t="shared" ref="BR75:BR135" si="120">AVERAGE(BP75:BP77)</f>
        <v>13253.333333333334</v>
      </c>
      <c r="BS75" s="23">
        <f t="shared" ref="BS75:BS135" si="121">STDEV(BP75:BP77)</f>
        <v>2955.9657192419204</v>
      </c>
      <c r="BT75" s="23">
        <f t="shared" ref="BT75:BT135" si="122">AVERAGE(BQ75:BQ77)</f>
        <v>373.33333333333331</v>
      </c>
      <c r="BU75" s="23">
        <f t="shared" ref="BU75:BU135" si="123">STDEV(BQ75:BQ77)</f>
        <v>83.266639978645713</v>
      </c>
      <c r="BW75" s="6">
        <v>2.1999999999999999E-2</v>
      </c>
      <c r="BX75" s="23">
        <f t="shared" si="93"/>
        <v>0.87866108786610864</v>
      </c>
      <c r="BY75" s="23">
        <f t="shared" si="94"/>
        <v>43.933054393305433</v>
      </c>
      <c r="BZ75" s="23">
        <f t="shared" ref="BZ75:BZ135" si="124">AVERAGE(BY75:BY77)</f>
        <v>41.841004184100406</v>
      </c>
      <c r="CA75" s="23">
        <f t="shared" si="67"/>
        <v>2.0920502092050199</v>
      </c>
      <c r="CB75" s="9" t="s">
        <v>22</v>
      </c>
      <c r="CC75">
        <f t="shared" si="95"/>
        <v>1.096680677207027</v>
      </c>
      <c r="CD75">
        <f t="shared" si="96"/>
        <v>9.3125846809931545</v>
      </c>
      <c r="CE75">
        <f t="shared" si="97"/>
        <v>34.741963553457481</v>
      </c>
      <c r="CF75">
        <f t="shared" si="98"/>
        <v>0.10430306813533391</v>
      </c>
      <c r="CG75">
        <f t="shared" si="99"/>
        <v>-50.775950617283954</v>
      </c>
      <c r="CH75">
        <f t="shared" si="100"/>
        <v>168.91619753086417</v>
      </c>
      <c r="CI75">
        <f t="shared" si="101"/>
        <v>9.3125846809931545</v>
      </c>
      <c r="CJ75" s="23">
        <f t="shared" ref="CJ75:CP90" si="125">AVERAGE(CC75:CC77)</f>
        <v>1.033468872771828</v>
      </c>
      <c r="CK75" s="23">
        <f t="shared" si="125"/>
        <v>8.8567758062370867</v>
      </c>
      <c r="CL75" s="23">
        <f t="shared" si="125"/>
        <v>32.283284822440102</v>
      </c>
      <c r="CM75" s="23">
        <f t="shared" si="125"/>
        <v>9.8838045631511148E-2</v>
      </c>
      <c r="CN75" s="23">
        <f t="shared" si="125"/>
        <v>-50.678288065843617</v>
      </c>
      <c r="CO75" s="23">
        <f t="shared" si="125"/>
        <v>165.69484773662549</v>
      </c>
      <c r="CP75" s="23">
        <f t="shared" si="78"/>
        <v>8.8567758062370867</v>
      </c>
      <c r="CR75" t="s">
        <v>65</v>
      </c>
      <c r="CS75" t="s">
        <v>167</v>
      </c>
      <c r="CT75">
        <v>1.1999999999999999E-3</v>
      </c>
      <c r="CU75">
        <v>2.3699999999999999E-2</v>
      </c>
      <c r="CV75">
        <v>3.0599999999999999E-2</v>
      </c>
      <c r="CW75">
        <v>1.35E-2</v>
      </c>
      <c r="CX75">
        <v>2.1999999999999999E-2</v>
      </c>
      <c r="CY75">
        <v>0.1777</v>
      </c>
      <c r="CZ75">
        <v>2.53E-2</v>
      </c>
    </row>
    <row r="76" spans="1:104" x14ac:dyDescent="0.2">
      <c r="A76" t="s">
        <v>71</v>
      </c>
      <c r="C76" t="s">
        <v>95</v>
      </c>
      <c r="E76">
        <v>22.221730000000001</v>
      </c>
      <c r="G76">
        <v>89.146872999999999</v>
      </c>
      <c r="L76" s="2">
        <v>7.65</v>
      </c>
      <c r="M76" s="23"/>
      <c r="N76" s="23"/>
      <c r="O76" s="3">
        <v>0.48899999999999999</v>
      </c>
      <c r="P76" s="23"/>
      <c r="Q76" s="23"/>
      <c r="R76" s="2">
        <f t="shared" si="79"/>
        <v>312.95999999999998</v>
      </c>
      <c r="S76" s="23"/>
      <c r="T76" s="23"/>
      <c r="V76" s="4">
        <v>0.9</v>
      </c>
      <c r="W76" s="23">
        <f t="shared" si="82"/>
        <v>4.5000000000000009</v>
      </c>
      <c r="X76" s="23">
        <f t="shared" si="83"/>
        <v>274.50000000000006</v>
      </c>
      <c r="Y76" s="23"/>
      <c r="Z76" s="23"/>
      <c r="AA76" s="23"/>
      <c r="AB76" s="23"/>
      <c r="AC76" s="5">
        <v>1.2</v>
      </c>
      <c r="AD76">
        <v>1.2306885370970819</v>
      </c>
      <c r="AE76">
        <v>123.06885370970819</v>
      </c>
      <c r="AF76">
        <f t="shared" si="84"/>
        <v>5.3508197265090516</v>
      </c>
      <c r="AM76" s="6">
        <v>3.9</v>
      </c>
      <c r="AN76" s="23">
        <f t="shared" si="85"/>
        <v>3.7766143106457237</v>
      </c>
      <c r="AO76" s="23">
        <f t="shared" si="86"/>
        <v>37.766143106457235</v>
      </c>
      <c r="AP76" s="23"/>
      <c r="AQ76" s="23"/>
      <c r="AR76" s="23">
        <f t="shared" si="80"/>
        <v>0.96836264375531378</v>
      </c>
      <c r="AS76" s="23"/>
      <c r="AT76" s="23"/>
      <c r="AU76" s="7">
        <v>2.2999999999999998</v>
      </c>
      <c r="AV76">
        <f t="shared" si="87"/>
        <v>223.60599999999994</v>
      </c>
      <c r="AW76">
        <f t="shared" si="88"/>
        <v>18.403786008230448</v>
      </c>
      <c r="BB76" s="5">
        <v>0.8</v>
      </c>
      <c r="BC76">
        <f t="shared" si="66"/>
        <v>641.28</v>
      </c>
      <c r="BD76">
        <f t="shared" si="89"/>
        <v>32.064</v>
      </c>
      <c r="BJ76" s="4">
        <v>9.0999999999999998E-2</v>
      </c>
      <c r="BK76" s="24">
        <f t="shared" si="90"/>
        <v>0.11639784946236559</v>
      </c>
      <c r="BL76" s="24">
        <f t="shared" si="91"/>
        <v>0.16628247580645159</v>
      </c>
      <c r="BM76" s="24"/>
      <c r="BN76" s="24"/>
      <c r="BO76" s="8">
        <v>1</v>
      </c>
      <c r="BP76" s="25">
        <f t="shared" si="92"/>
        <v>14200</v>
      </c>
      <c r="BQ76" s="25">
        <f t="shared" si="81"/>
        <v>400</v>
      </c>
      <c r="BR76" s="23"/>
      <c r="BS76" s="23"/>
      <c r="BT76" s="23"/>
      <c r="BU76" s="23"/>
      <c r="BW76" s="6">
        <v>2.1000000000000001E-2</v>
      </c>
      <c r="BX76" s="23">
        <f t="shared" si="93"/>
        <v>0.83682008368200833</v>
      </c>
      <c r="BY76" s="23">
        <f t="shared" si="94"/>
        <v>41.841004184100413</v>
      </c>
      <c r="BZ76" s="23"/>
      <c r="CA76" s="23"/>
      <c r="CB76" s="9"/>
      <c r="CC76">
        <f t="shared" si="95"/>
        <v>1.0651927230546674</v>
      </c>
      <c r="CD76">
        <f t="shared" si="96"/>
        <v>9.4226190960660681</v>
      </c>
      <c r="CE76">
        <f t="shared" si="97"/>
        <v>36.466402558711607</v>
      </c>
      <c r="CF76">
        <f t="shared" si="98"/>
        <v>0.10602445935782526</v>
      </c>
      <c r="CG76">
        <f t="shared" si="99"/>
        <v>-45.967786008230448</v>
      </c>
      <c r="CH76">
        <f t="shared" si="100"/>
        <v>155.61552263374483</v>
      </c>
      <c r="CI76">
        <f t="shared" si="101"/>
        <v>9.4226190960660681</v>
      </c>
      <c r="CJ76" s="23"/>
      <c r="CK76" s="23"/>
      <c r="CL76" s="23"/>
      <c r="CM76" s="23"/>
      <c r="CN76" s="23"/>
      <c r="CO76" s="23"/>
      <c r="CP76" s="23"/>
      <c r="CR76" t="s">
        <v>66</v>
      </c>
      <c r="CS76" t="s">
        <v>167</v>
      </c>
      <c r="CT76">
        <v>2.8999999999999998E-3</v>
      </c>
      <c r="CU76">
        <v>4.7100000000000003E-2</v>
      </c>
      <c r="CV76">
        <v>8.6699999999999999E-2</v>
      </c>
      <c r="CW76">
        <v>1.8700000000000001E-2</v>
      </c>
      <c r="CX76">
        <v>2.1000000000000001E-2</v>
      </c>
      <c r="CY76">
        <v>3.5000000000000001E-3</v>
      </c>
      <c r="CZ76">
        <v>1.01E-2</v>
      </c>
    </row>
    <row r="77" spans="1:104" x14ac:dyDescent="0.2">
      <c r="A77" t="s">
        <v>72</v>
      </c>
      <c r="C77" t="s">
        <v>95</v>
      </c>
      <c r="E77">
        <v>22.214984999999999</v>
      </c>
      <c r="G77">
        <v>89.135675000000006</v>
      </c>
      <c r="L77" s="2">
        <v>7.59</v>
      </c>
      <c r="M77" s="23"/>
      <c r="N77" s="23"/>
      <c r="O77" s="3">
        <v>0.49099999999999999</v>
      </c>
      <c r="P77" s="23"/>
      <c r="Q77" s="23"/>
      <c r="R77" s="2">
        <f t="shared" si="79"/>
        <v>314.24</v>
      </c>
      <c r="S77" s="23"/>
      <c r="T77" s="23"/>
      <c r="V77" s="4">
        <v>0.8</v>
      </c>
      <c r="W77" s="23">
        <f t="shared" si="82"/>
        <v>4.0000000000000009</v>
      </c>
      <c r="X77" s="23">
        <f t="shared" si="83"/>
        <v>244.00000000000006</v>
      </c>
      <c r="Y77" s="23"/>
      <c r="Z77" s="23"/>
      <c r="AA77" s="23"/>
      <c r="AB77" s="23"/>
      <c r="AC77" s="5">
        <v>1.1000000000000001</v>
      </c>
      <c r="AD77">
        <v>1.1353232881937823</v>
      </c>
      <c r="AE77">
        <v>117.53232881937799</v>
      </c>
      <c r="AF77">
        <f t="shared" si="84"/>
        <v>5.1101012530164347</v>
      </c>
      <c r="AM77" s="6">
        <v>3.3</v>
      </c>
      <c r="AN77" s="23">
        <f t="shared" si="85"/>
        <v>3.1948807446189642</v>
      </c>
      <c r="AO77" s="23">
        <f t="shared" si="86"/>
        <v>31.94880744618964</v>
      </c>
      <c r="AP77" s="23"/>
      <c r="AQ77" s="23"/>
      <c r="AR77" s="23">
        <f t="shared" si="80"/>
        <v>0.8192001909279395</v>
      </c>
      <c r="AS77" s="23"/>
      <c r="AT77" s="23"/>
      <c r="AU77" s="7">
        <v>1.9</v>
      </c>
      <c r="AV77">
        <f t="shared" si="87"/>
        <v>184.71799999999999</v>
      </c>
      <c r="AW77">
        <f t="shared" si="88"/>
        <v>15.203127572016459</v>
      </c>
      <c r="BB77" s="5">
        <v>1.1000000000000001</v>
      </c>
      <c r="BC77">
        <f t="shared" si="66"/>
        <v>881.76</v>
      </c>
      <c r="BD77">
        <f t="shared" si="89"/>
        <v>44.088000000000001</v>
      </c>
      <c r="BJ77" s="4">
        <v>0.08</v>
      </c>
      <c r="BK77" s="24">
        <f t="shared" si="90"/>
        <v>0.10161290322580645</v>
      </c>
      <c r="BL77" s="24">
        <f t="shared" si="91"/>
        <v>0.14516114516129031</v>
      </c>
      <c r="BM77" s="24"/>
      <c r="BN77" s="24"/>
      <c r="BO77" s="8">
        <v>0.7</v>
      </c>
      <c r="BP77" s="25">
        <f t="shared" si="92"/>
        <v>9939.9999999999982</v>
      </c>
      <c r="BQ77" s="25">
        <f t="shared" si="81"/>
        <v>279.99999999999994</v>
      </c>
      <c r="BR77" s="23"/>
      <c r="BS77" s="23"/>
      <c r="BT77" s="23"/>
      <c r="BU77" s="23"/>
      <c r="BW77" s="6">
        <v>0.02</v>
      </c>
      <c r="BX77" s="23">
        <f t="shared" si="93"/>
        <v>0.79497907949790791</v>
      </c>
      <c r="BY77" s="23">
        <f t="shared" si="94"/>
        <v>39.748953974895393</v>
      </c>
      <c r="BZ77" s="23"/>
      <c r="CA77" s="23"/>
      <c r="CB77" s="9"/>
      <c r="CC77">
        <f t="shared" si="95"/>
        <v>0.9385332180537892</v>
      </c>
      <c r="CD77">
        <f t="shared" si="96"/>
        <v>7.8351236416520402</v>
      </c>
      <c r="CE77">
        <f t="shared" si="97"/>
        <v>25.641488355151225</v>
      </c>
      <c r="CF77">
        <f t="shared" si="98"/>
        <v>8.6186609401374265E-2</v>
      </c>
      <c r="CG77">
        <f t="shared" si="99"/>
        <v>-55.291127572016464</v>
      </c>
      <c r="CH77">
        <f t="shared" si="100"/>
        <v>172.55282304526747</v>
      </c>
      <c r="CI77">
        <f t="shared" si="101"/>
        <v>7.8351236416520402</v>
      </c>
      <c r="CJ77" s="23"/>
      <c r="CK77" s="23"/>
      <c r="CL77" s="23"/>
      <c r="CM77" s="23"/>
      <c r="CN77" s="23"/>
      <c r="CO77" s="23"/>
      <c r="CP77" s="23"/>
      <c r="CR77" t="s">
        <v>67</v>
      </c>
      <c r="CS77" t="s">
        <v>167</v>
      </c>
      <c r="CT77">
        <v>1.1999999999999999E-3</v>
      </c>
      <c r="CU77">
        <v>2.3699999999999999E-2</v>
      </c>
      <c r="CV77">
        <v>4.36E-2</v>
      </c>
      <c r="CW77">
        <v>0.1096</v>
      </c>
      <c r="CX77">
        <v>2.1999999999999999E-2</v>
      </c>
      <c r="CY77">
        <v>1.4E-2</v>
      </c>
      <c r="CZ77">
        <v>0.3695</v>
      </c>
    </row>
    <row r="78" spans="1:104" x14ac:dyDescent="0.2">
      <c r="A78" t="s">
        <v>73</v>
      </c>
      <c r="C78" t="s">
        <v>96</v>
      </c>
      <c r="E78">
        <v>22.223942999999998</v>
      </c>
      <c r="G78">
        <v>89.111929000000003</v>
      </c>
      <c r="K78" t="s">
        <v>23</v>
      </c>
      <c r="L78" s="2">
        <v>8.14</v>
      </c>
      <c r="M78" s="23">
        <f t="shared" si="102"/>
        <v>8.1300000000000008</v>
      </c>
      <c r="N78" s="23">
        <f t="shared" si="103"/>
        <v>2.6457513110646352E-2</v>
      </c>
      <c r="O78" s="3">
        <v>1.1919999999999999</v>
      </c>
      <c r="P78" s="23">
        <f t="shared" si="104"/>
        <v>1.4276666666666669</v>
      </c>
      <c r="Q78" s="23">
        <f t="shared" si="105"/>
        <v>0.41078745518008769</v>
      </c>
      <c r="R78" s="2">
        <f t="shared" si="79"/>
        <v>762.88</v>
      </c>
      <c r="S78" s="23">
        <f t="shared" si="106"/>
        <v>913.70666666666659</v>
      </c>
      <c r="T78" s="23">
        <f t="shared" si="107"/>
        <v>262.90397131525731</v>
      </c>
      <c r="U78">
        <v>1192</v>
      </c>
      <c r="V78" s="4">
        <v>1.3</v>
      </c>
      <c r="W78" s="23">
        <f t="shared" si="82"/>
        <v>6.5</v>
      </c>
      <c r="X78" s="23">
        <f t="shared" si="83"/>
        <v>396.5</v>
      </c>
      <c r="Y78" s="23">
        <f t="shared" si="108"/>
        <v>6.333333333333333</v>
      </c>
      <c r="Z78" s="23">
        <f t="shared" si="109"/>
        <v>1.2583057392117982</v>
      </c>
      <c r="AA78" s="23">
        <f t="shared" si="110"/>
        <v>386.33333333333331</v>
      </c>
      <c r="AB78" s="23">
        <f t="shared" si="111"/>
        <v>76.756650091919724</v>
      </c>
      <c r="AC78" s="5">
        <v>4</v>
      </c>
      <c r="AD78">
        <v>3.9009155063894712</v>
      </c>
      <c r="AE78">
        <v>390.09155063894713</v>
      </c>
      <c r="AF78">
        <f t="shared" si="84"/>
        <v>16.960502201693352</v>
      </c>
      <c r="AG78">
        <f t="shared" si="112"/>
        <v>16.618334452838425</v>
      </c>
      <c r="AH78">
        <f t="shared" si="69"/>
        <v>0.3123059423645882</v>
      </c>
      <c r="AI78">
        <f t="shared" si="70"/>
        <v>382.22169241528377</v>
      </c>
      <c r="AJ78">
        <f t="shared" si="71"/>
        <v>7.1830366743855425</v>
      </c>
      <c r="AL78" t="s">
        <v>23</v>
      </c>
      <c r="AM78" s="6">
        <v>9.4</v>
      </c>
      <c r="AN78" s="23">
        <f t="shared" si="85"/>
        <v>9.1091719992243547</v>
      </c>
      <c r="AO78" s="23">
        <f t="shared" si="86"/>
        <v>91.091719992243554</v>
      </c>
      <c r="AP78" s="23">
        <f t="shared" si="113"/>
        <v>95.939499709133216</v>
      </c>
      <c r="AQ78" s="23">
        <f t="shared" si="114"/>
        <v>4.2261963772936468</v>
      </c>
      <c r="AR78" s="23">
        <f t="shared" si="80"/>
        <v>2.3356851280062449</v>
      </c>
      <c r="AS78" s="23">
        <f t="shared" si="115"/>
        <v>2.4599871720290567</v>
      </c>
      <c r="AT78" s="23">
        <f t="shared" si="65"/>
        <v>0.1083640096741961</v>
      </c>
      <c r="AU78" s="7">
        <v>4.0999999999999996</v>
      </c>
      <c r="AV78">
        <f t="shared" si="87"/>
        <v>398.60199999999998</v>
      </c>
      <c r="AW78">
        <f t="shared" si="88"/>
        <v>32.806748971193414</v>
      </c>
      <c r="AX78">
        <f t="shared" si="116"/>
        <v>30.939698216735252</v>
      </c>
      <c r="AY78">
        <f t="shared" si="117"/>
        <v>2.5721693470061302</v>
      </c>
      <c r="AZ78">
        <f t="shared" ref="AZ78:AZ138" si="126">AVERAGE(AV78:AV80)</f>
        <v>375.91733333333332</v>
      </c>
      <c r="BA78">
        <f t="shared" ref="BA78:BA138" si="127">STDEV(AV78:AV80)</f>
        <v>31.251857566124471</v>
      </c>
      <c r="BB78" s="5">
        <v>7.5</v>
      </c>
      <c r="BC78">
        <f t="shared" si="66"/>
        <v>6011.9999999999991</v>
      </c>
      <c r="BD78">
        <f t="shared" si="89"/>
        <v>300.59999999999997</v>
      </c>
      <c r="BE78">
        <f t="shared" si="118"/>
        <v>304.608</v>
      </c>
      <c r="BF78">
        <f t="shared" ref="BF78:BF138" si="128">STDEV(BD78:BD80)</f>
        <v>10.60417125474684</v>
      </c>
      <c r="BG78">
        <f t="shared" ref="BG78:BG138" si="129">AVERAGE(BC78:BC80)</f>
        <v>6092.16</v>
      </c>
      <c r="BH78">
        <f t="shared" ref="BH78:BH138" si="130">STDEV(BC78:BC80)</f>
        <v>212.08342509493701</v>
      </c>
      <c r="BI78" t="s">
        <v>23</v>
      </c>
      <c r="BJ78" s="4">
        <v>7.8E-2</v>
      </c>
      <c r="BK78" s="24">
        <f t="shared" si="90"/>
        <v>9.8924731182795697E-2</v>
      </c>
      <c r="BL78" s="24">
        <f t="shared" si="91"/>
        <v>0.14132090322580643</v>
      </c>
      <c r="BM78" s="24">
        <f t="shared" si="119"/>
        <v>0.13940078225806452</v>
      </c>
      <c r="BN78" s="24">
        <f t="shared" si="62"/>
        <v>1.9201209677419256E-3</v>
      </c>
      <c r="BO78" s="8">
        <v>1.1000000000000001</v>
      </c>
      <c r="BP78" s="25">
        <f t="shared" si="92"/>
        <v>15620.000000000004</v>
      </c>
      <c r="BQ78" s="25">
        <f t="shared" si="81"/>
        <v>440.00000000000011</v>
      </c>
      <c r="BR78" s="23">
        <f t="shared" si="120"/>
        <v>12780</v>
      </c>
      <c r="BS78" s="23">
        <f t="shared" si="121"/>
        <v>2840.0000000000105</v>
      </c>
      <c r="BT78" s="23">
        <f t="shared" si="122"/>
        <v>360</v>
      </c>
      <c r="BU78" s="23">
        <f t="shared" si="123"/>
        <v>80.000000000000369</v>
      </c>
      <c r="BW78" s="6">
        <v>2.9000000000000001E-2</v>
      </c>
      <c r="BX78" s="23">
        <f t="shared" si="93"/>
        <v>1.1715481171548117</v>
      </c>
      <c r="BY78" s="23">
        <f t="shared" si="94"/>
        <v>58.577405857740587</v>
      </c>
      <c r="BZ78" s="23">
        <f t="shared" si="124"/>
        <v>52.998605299860522</v>
      </c>
      <c r="CA78" s="23">
        <f t="shared" si="67"/>
        <v>7.9203742619251107</v>
      </c>
      <c r="CB78" s="9" t="s">
        <v>23</v>
      </c>
      <c r="CC78">
        <f t="shared" si="95"/>
        <v>1.3136102000776582</v>
      </c>
      <c r="CD78">
        <f t="shared" si="96"/>
        <v>4.8087215773061347</v>
      </c>
      <c r="CE78">
        <f t="shared" si="97"/>
        <v>9.8398574931150957</v>
      </c>
      <c r="CF78">
        <f t="shared" si="98"/>
        <v>5.0870302577944372E-2</v>
      </c>
      <c r="CG78">
        <f t="shared" si="99"/>
        <v>-326.90674897119339</v>
      </c>
      <c r="CH78">
        <f t="shared" si="100"/>
        <v>886.0076707818929</v>
      </c>
      <c r="CI78">
        <f t="shared" si="101"/>
        <v>4.8087215773061347</v>
      </c>
      <c r="CJ78" s="23">
        <f t="shared" si="125"/>
        <v>1.2832885861292265</v>
      </c>
      <c r="CK78" s="23">
        <f t="shared" si="125"/>
        <v>4.6884374893446692</v>
      </c>
      <c r="CL78" s="23">
        <f t="shared" si="125"/>
        <v>9.2354436685349963</v>
      </c>
      <c r="CM78" s="23">
        <f t="shared" si="125"/>
        <v>4.9553426964942915E-2</v>
      </c>
      <c r="CN78" s="23">
        <f t="shared" si="125"/>
        <v>-329.21436488340191</v>
      </c>
      <c r="CO78" s="23">
        <f t="shared" si="125"/>
        <v>888.37276268861444</v>
      </c>
      <c r="CP78" s="23">
        <f t="shared" si="78"/>
        <v>4.6884374893446692</v>
      </c>
      <c r="CR78" t="s">
        <v>68</v>
      </c>
      <c r="CS78" t="s">
        <v>167</v>
      </c>
      <c r="CT78">
        <v>5.9999999999999995E-4</v>
      </c>
      <c r="CU78">
        <v>1.32E-2</v>
      </c>
      <c r="CV78">
        <v>5.8799999999999998E-2</v>
      </c>
      <c r="CW78">
        <v>1.14E-2</v>
      </c>
      <c r="CX78">
        <v>2.3E-2</v>
      </c>
      <c r="CY78">
        <v>3.5099999999999999E-2</v>
      </c>
      <c r="CZ78">
        <v>8.0000000000000002E-3</v>
      </c>
    </row>
    <row r="79" spans="1:104" x14ac:dyDescent="0.2">
      <c r="A79" t="s">
        <v>74</v>
      </c>
      <c r="C79" t="s">
        <v>97</v>
      </c>
      <c r="E79">
        <v>22.23584</v>
      </c>
      <c r="G79">
        <v>89.071712000000005</v>
      </c>
      <c r="L79" s="2">
        <v>8.1</v>
      </c>
      <c r="M79" s="23"/>
      <c r="N79" s="23"/>
      <c r="O79" s="3">
        <v>1.1890000000000001</v>
      </c>
      <c r="P79" s="23"/>
      <c r="Q79" s="23"/>
      <c r="R79" s="2">
        <f t="shared" si="79"/>
        <v>760.96</v>
      </c>
      <c r="S79" s="23"/>
      <c r="T79" s="23"/>
      <c r="V79" s="4">
        <v>1</v>
      </c>
      <c r="W79" s="23">
        <f t="shared" si="82"/>
        <v>5</v>
      </c>
      <c r="X79" s="23">
        <f t="shared" si="83"/>
        <v>305</v>
      </c>
      <c r="Y79" s="23"/>
      <c r="Z79" s="23"/>
      <c r="AA79" s="23"/>
      <c r="AB79" s="23"/>
      <c r="AC79" s="5">
        <v>3.9</v>
      </c>
      <c r="AD79">
        <v>3.8055502574861721</v>
      </c>
      <c r="AE79">
        <v>380.5550257486172</v>
      </c>
      <c r="AF79">
        <f t="shared" si="84"/>
        <v>16.545870684722487</v>
      </c>
      <c r="AM79" s="6">
        <v>10.1</v>
      </c>
      <c r="AN79" s="23">
        <f t="shared" si="85"/>
        <v>9.7878611595889069</v>
      </c>
      <c r="AO79" s="23">
        <f t="shared" si="86"/>
        <v>97.878611595889069</v>
      </c>
      <c r="AP79" s="23"/>
      <c r="AQ79" s="23"/>
      <c r="AR79" s="23">
        <f t="shared" si="80"/>
        <v>2.5097079896381813</v>
      </c>
      <c r="AS79" s="23"/>
      <c r="AT79" s="23"/>
      <c r="AU79" s="7">
        <v>4</v>
      </c>
      <c r="AV79">
        <f t="shared" si="87"/>
        <v>388.88</v>
      </c>
      <c r="AW79">
        <f t="shared" si="88"/>
        <v>32.006584362139918</v>
      </c>
      <c r="BB79" s="5">
        <v>7.4</v>
      </c>
      <c r="BC79">
        <f t="shared" si="66"/>
        <v>5931.8400000000011</v>
      </c>
      <c r="BD79">
        <f t="shared" si="89"/>
        <v>296.59200000000004</v>
      </c>
      <c r="BJ79" s="4">
        <v>7.6999999999999999E-2</v>
      </c>
      <c r="BK79" s="24">
        <f t="shared" si="90"/>
        <v>9.7580645161290322E-2</v>
      </c>
      <c r="BL79" s="24">
        <f t="shared" si="91"/>
        <v>0.13940078225806452</v>
      </c>
      <c r="BM79" s="24"/>
      <c r="BN79" s="24"/>
      <c r="BO79" s="8">
        <v>0.9</v>
      </c>
      <c r="BP79" s="25">
        <f t="shared" si="92"/>
        <v>12780</v>
      </c>
      <c r="BQ79" s="25">
        <f t="shared" si="81"/>
        <v>360</v>
      </c>
      <c r="BR79" s="23"/>
      <c r="BS79" s="23"/>
      <c r="BT79" s="23"/>
      <c r="BU79" s="23"/>
      <c r="BW79" s="6">
        <v>2.8000000000000001E-2</v>
      </c>
      <c r="BX79" s="23">
        <f t="shared" si="93"/>
        <v>1.1297071129707112</v>
      </c>
      <c r="BY79" s="23">
        <f t="shared" si="94"/>
        <v>56.48535564853556</v>
      </c>
      <c r="BZ79" s="23"/>
      <c r="CA79" s="23"/>
      <c r="CB79" s="9"/>
      <c r="CC79">
        <f t="shared" si="95"/>
        <v>1.2908381121660069</v>
      </c>
      <c r="CD79">
        <f t="shared" si="96"/>
        <v>4.7592902498870169</v>
      </c>
      <c r="CE79">
        <f t="shared" si="97"/>
        <v>9.740329351774168</v>
      </c>
      <c r="CF79">
        <f t="shared" si="98"/>
        <v>5.0352836171952929E-2</v>
      </c>
      <c r="CG79">
        <f t="shared" si="99"/>
        <v>-323.59858436213995</v>
      </c>
      <c r="CH79">
        <f t="shared" si="100"/>
        <v>872.70699588477373</v>
      </c>
      <c r="CI79">
        <f t="shared" si="101"/>
        <v>4.7592902498870169</v>
      </c>
      <c r="CJ79" s="23"/>
      <c r="CK79" s="23"/>
      <c r="CL79" s="23"/>
      <c r="CM79" s="23"/>
      <c r="CN79" s="23"/>
      <c r="CO79" s="23"/>
      <c r="CP79" s="23"/>
      <c r="CR79" t="s">
        <v>69</v>
      </c>
      <c r="CS79" t="s">
        <v>167</v>
      </c>
      <c r="CT79" t="s">
        <v>167</v>
      </c>
      <c r="CU79">
        <v>4.4499999999999998E-2</v>
      </c>
      <c r="CV79">
        <v>2.2000000000000001E-3</v>
      </c>
      <c r="CW79">
        <v>3.3E-3</v>
      </c>
      <c r="CX79">
        <v>2.1999999999999999E-2</v>
      </c>
      <c r="CY79" t="s">
        <v>167</v>
      </c>
      <c r="CZ79">
        <v>2.1000000000000001E-2</v>
      </c>
    </row>
    <row r="80" spans="1:104" x14ac:dyDescent="0.2">
      <c r="A80" t="s">
        <v>75</v>
      </c>
      <c r="C80" t="s">
        <v>98</v>
      </c>
      <c r="E80">
        <v>22.252970000000001</v>
      </c>
      <c r="G80">
        <v>89.092584000000002</v>
      </c>
      <c r="L80" s="2">
        <v>8.15</v>
      </c>
      <c r="M80" s="23"/>
      <c r="N80" s="23"/>
      <c r="O80" s="3">
        <v>1.9019999999999999</v>
      </c>
      <c r="P80" s="23"/>
      <c r="Q80" s="23"/>
      <c r="R80" s="2">
        <f t="shared" si="79"/>
        <v>1217.28</v>
      </c>
      <c r="S80" s="23"/>
      <c r="T80" s="23"/>
      <c r="V80" s="4">
        <v>1.5</v>
      </c>
      <c r="W80" s="23">
        <f t="shared" si="82"/>
        <v>7.5000000000000018</v>
      </c>
      <c r="X80" s="23">
        <f t="shared" si="83"/>
        <v>457.50000000000011</v>
      </c>
      <c r="Y80" s="23"/>
      <c r="Z80" s="23"/>
      <c r="AA80" s="23"/>
      <c r="AB80" s="23"/>
      <c r="AC80" s="5">
        <v>3.8</v>
      </c>
      <c r="AD80">
        <v>3.7101850085828723</v>
      </c>
      <c r="AE80">
        <v>376.01850085828698</v>
      </c>
      <c r="AF80">
        <f t="shared" si="84"/>
        <v>16.348630472099433</v>
      </c>
      <c r="AM80" s="6">
        <v>10.199999999999999</v>
      </c>
      <c r="AN80" s="23">
        <f t="shared" si="85"/>
        <v>9.8848167539267013</v>
      </c>
      <c r="AO80" s="23">
        <f t="shared" si="86"/>
        <v>98.84816753926701</v>
      </c>
      <c r="AP80" s="23"/>
      <c r="AQ80" s="23"/>
      <c r="AR80" s="23">
        <f t="shared" si="80"/>
        <v>2.5345683984427438</v>
      </c>
      <c r="AS80" s="23"/>
      <c r="AT80" s="23"/>
      <c r="AU80" s="7">
        <v>3.5</v>
      </c>
      <c r="AV80">
        <f t="shared" si="87"/>
        <v>340.27000000000004</v>
      </c>
      <c r="AW80">
        <f t="shared" si="88"/>
        <v>28.00576131687243</v>
      </c>
      <c r="BB80" s="5">
        <v>7.9</v>
      </c>
      <c r="BC80">
        <f t="shared" si="66"/>
        <v>6332.6399999999994</v>
      </c>
      <c r="BD80">
        <f t="shared" si="89"/>
        <v>316.63199999999995</v>
      </c>
      <c r="BJ80" s="4">
        <v>7.5999999999999998E-2</v>
      </c>
      <c r="BK80" s="24">
        <f t="shared" si="90"/>
        <v>9.6236559139784947E-2</v>
      </c>
      <c r="BL80" s="24">
        <f t="shared" si="91"/>
        <v>0.13748066129032258</v>
      </c>
      <c r="BM80" s="24"/>
      <c r="BN80" s="24"/>
      <c r="BO80" s="8">
        <v>0.7</v>
      </c>
      <c r="BP80" s="25">
        <f t="shared" si="92"/>
        <v>9939.9999999999982</v>
      </c>
      <c r="BQ80" s="25">
        <f t="shared" si="81"/>
        <v>279.99999999999994</v>
      </c>
      <c r="BR80" s="23"/>
      <c r="BS80" s="23"/>
      <c r="BT80" s="23"/>
      <c r="BU80" s="23"/>
      <c r="BW80" s="6">
        <v>2.1999999999999999E-2</v>
      </c>
      <c r="BX80" s="23">
        <f t="shared" si="93"/>
        <v>0.87866108786610864</v>
      </c>
      <c r="BY80" s="23">
        <f t="shared" si="94"/>
        <v>43.933054393305433</v>
      </c>
      <c r="BZ80" s="23"/>
      <c r="CA80" s="23"/>
      <c r="CB80" s="9"/>
      <c r="CC80">
        <f t="shared" si="95"/>
        <v>1.2454174461440137</v>
      </c>
      <c r="CD80">
        <f t="shared" si="96"/>
        <v>4.4973006408408578</v>
      </c>
      <c r="CE80">
        <f t="shared" si="97"/>
        <v>8.126144160715727</v>
      </c>
      <c r="CF80">
        <f t="shared" si="98"/>
        <v>4.743714214493145E-2</v>
      </c>
      <c r="CG80">
        <f t="shared" si="99"/>
        <v>-337.1377613168724</v>
      </c>
      <c r="CH80">
        <f t="shared" si="100"/>
        <v>906.40362139917693</v>
      </c>
      <c r="CI80">
        <f t="shared" si="101"/>
        <v>4.4973006408408578</v>
      </c>
      <c r="CJ80" s="23"/>
      <c r="CK80" s="23"/>
      <c r="CL80" s="23"/>
      <c r="CM80" s="23"/>
      <c r="CN80" s="23"/>
      <c r="CO80" s="23"/>
      <c r="CP80" s="23"/>
      <c r="CR80" t="s">
        <v>70</v>
      </c>
      <c r="CS80" t="s">
        <v>167</v>
      </c>
      <c r="CT80">
        <v>1E-3</v>
      </c>
      <c r="CU80">
        <v>2.63E-2</v>
      </c>
      <c r="CV80">
        <v>1.5299999999999999E-2</v>
      </c>
      <c r="CW80">
        <v>1.4E-3</v>
      </c>
      <c r="CX80">
        <v>1.6E-2</v>
      </c>
      <c r="CY80">
        <v>5.6099999999999997E-2</v>
      </c>
      <c r="CZ80">
        <v>1.66E-2</v>
      </c>
    </row>
    <row r="81" spans="1:104" x14ac:dyDescent="0.2">
      <c r="A81" t="s">
        <v>76</v>
      </c>
      <c r="C81" t="s">
        <v>98</v>
      </c>
      <c r="E81">
        <v>22.264596999999998</v>
      </c>
      <c r="G81">
        <v>89.098218000000003</v>
      </c>
      <c r="K81" t="s">
        <v>24</v>
      </c>
      <c r="L81" s="2">
        <v>8.82</v>
      </c>
      <c r="M81" s="23">
        <f t="shared" si="102"/>
        <v>8.77</v>
      </c>
      <c r="N81" s="23">
        <f t="shared" si="103"/>
        <v>4.9999999999999822E-2</v>
      </c>
      <c r="O81" s="3">
        <v>0.21099999999999999</v>
      </c>
      <c r="P81" s="23">
        <f t="shared" si="104"/>
        <v>0.21230000000000002</v>
      </c>
      <c r="Q81" s="23">
        <f t="shared" si="105"/>
        <v>2.3388031127052986E-3</v>
      </c>
      <c r="R81" s="2">
        <f t="shared" si="79"/>
        <v>135.04</v>
      </c>
      <c r="S81" s="23">
        <f t="shared" si="106"/>
        <v>135.87199999999999</v>
      </c>
      <c r="T81" s="23">
        <f t="shared" si="107"/>
        <v>1.4968339921313911</v>
      </c>
      <c r="U81">
        <v>210.6</v>
      </c>
      <c r="V81" s="4">
        <v>0.4</v>
      </c>
      <c r="W81" s="23">
        <f t="shared" si="82"/>
        <v>2.0000000000000004</v>
      </c>
      <c r="X81" s="23">
        <f t="shared" si="83"/>
        <v>122.00000000000003</v>
      </c>
      <c r="Y81" s="23">
        <f t="shared" si="108"/>
        <v>2.3333333333333335</v>
      </c>
      <c r="Z81" s="23">
        <f t="shared" si="109"/>
        <v>0.57735026918962473</v>
      </c>
      <c r="AA81" s="23">
        <f t="shared" si="110"/>
        <v>142.33333333333334</v>
      </c>
      <c r="AB81" s="23">
        <f t="shared" si="111"/>
        <v>35.218366420567158</v>
      </c>
      <c r="AC81" s="5">
        <v>2.6</v>
      </c>
      <c r="AD81">
        <v>2.5658020217432771</v>
      </c>
      <c r="AE81">
        <v>256.58020217432772</v>
      </c>
      <c r="AF81">
        <f t="shared" si="84"/>
        <v>11.155660964101205</v>
      </c>
      <c r="AG81">
        <f t="shared" si="112"/>
        <v>10.958420751478171</v>
      </c>
      <c r="AH81">
        <f t="shared" si="69"/>
        <v>0.35922275508881135</v>
      </c>
      <c r="AI81">
        <f t="shared" si="70"/>
        <v>252.04367728399791</v>
      </c>
      <c r="AJ81">
        <f t="shared" si="71"/>
        <v>8.2621233670426637</v>
      </c>
      <c r="AL81" t="s">
        <v>24</v>
      </c>
      <c r="AM81" s="6">
        <v>1.1000000000000001</v>
      </c>
      <c r="AN81" s="23">
        <f t="shared" si="85"/>
        <v>1.0618576691875121</v>
      </c>
      <c r="AO81" s="23">
        <f t="shared" si="86"/>
        <v>10.618576691875122</v>
      </c>
      <c r="AP81" s="23">
        <f t="shared" si="113"/>
        <v>11.588132635253052</v>
      </c>
      <c r="AQ81" s="23">
        <f t="shared" si="114"/>
        <v>2.5652039083426437</v>
      </c>
      <c r="AR81" s="23">
        <f t="shared" si="80"/>
        <v>0.27227119722756721</v>
      </c>
      <c r="AS81" s="23">
        <f t="shared" si="115"/>
        <v>0.29713160603212957</v>
      </c>
      <c r="AT81" s="23">
        <f t="shared" si="65"/>
        <v>6.5774459188272599E-2</v>
      </c>
      <c r="AU81" s="7">
        <v>3.1</v>
      </c>
      <c r="AV81">
        <f t="shared" si="87"/>
        <v>301.38200000000001</v>
      </c>
      <c r="AW81">
        <f t="shared" si="88"/>
        <v>24.805102880658435</v>
      </c>
      <c r="AX81">
        <f t="shared" si="116"/>
        <v>24.538381344307268</v>
      </c>
      <c r="AY81">
        <f t="shared" si="117"/>
        <v>0.46197525243304766</v>
      </c>
      <c r="AZ81">
        <f t="shared" si="126"/>
        <v>298.14133333333331</v>
      </c>
      <c r="BA81">
        <f t="shared" si="127"/>
        <v>5.6129993170615302</v>
      </c>
      <c r="BB81" s="5">
        <v>0.4</v>
      </c>
      <c r="BC81">
        <f t="shared" si="66"/>
        <v>320.64</v>
      </c>
      <c r="BD81">
        <f t="shared" si="89"/>
        <v>16.032</v>
      </c>
      <c r="BE81">
        <f t="shared" si="118"/>
        <v>12.023999999999999</v>
      </c>
      <c r="BF81">
        <f t="shared" si="128"/>
        <v>4.0080000000000036</v>
      </c>
      <c r="BG81">
        <f t="shared" si="129"/>
        <v>240.47999999999993</v>
      </c>
      <c r="BH81">
        <f t="shared" si="130"/>
        <v>80.160000000000082</v>
      </c>
      <c r="BI81" t="s">
        <v>24</v>
      </c>
      <c r="BJ81" s="4">
        <v>8.5999999999999993E-2</v>
      </c>
      <c r="BK81" s="24">
        <f t="shared" si="90"/>
        <v>0.1096774193548387</v>
      </c>
      <c r="BL81" s="24">
        <f t="shared" si="91"/>
        <v>0.15668187096774192</v>
      </c>
      <c r="BM81" s="24">
        <f t="shared" si="119"/>
        <v>0.16116215322580643</v>
      </c>
      <c r="BN81" s="24">
        <f t="shared" ref="BN81:BN141" si="131">STDEV(BL81:BL83)</f>
        <v>9.4717318153482773E-3</v>
      </c>
      <c r="BO81" s="8">
        <v>0.5</v>
      </c>
      <c r="BP81" s="25">
        <f t="shared" si="92"/>
        <v>7100</v>
      </c>
      <c r="BQ81" s="25">
        <f t="shared" si="81"/>
        <v>200</v>
      </c>
      <c r="BR81" s="23">
        <f t="shared" si="120"/>
        <v>5680</v>
      </c>
      <c r="BS81" s="23">
        <f t="shared" si="121"/>
        <v>1420.0000000000027</v>
      </c>
      <c r="BT81" s="23">
        <f t="shared" si="122"/>
        <v>160</v>
      </c>
      <c r="BU81" s="23">
        <f t="shared" si="123"/>
        <v>40.000000000000092</v>
      </c>
      <c r="BW81" s="6">
        <v>2.4E-2</v>
      </c>
      <c r="BX81" s="23">
        <f t="shared" si="93"/>
        <v>0.96234309623430958</v>
      </c>
      <c r="BY81" s="23">
        <f t="shared" si="94"/>
        <v>48.11715481171548</v>
      </c>
      <c r="BZ81" s="23">
        <f t="shared" si="124"/>
        <v>45.327754532775451</v>
      </c>
      <c r="CA81" s="23">
        <f t="shared" si="67"/>
        <v>3.1956594804434055</v>
      </c>
      <c r="CB81" s="9" t="s">
        <v>24</v>
      </c>
      <c r="CC81">
        <f t="shared" si="95"/>
        <v>2.4687825709579245</v>
      </c>
      <c r="CD81">
        <f t="shared" si="96"/>
        <v>21.344405404376531</v>
      </c>
      <c r="CE81">
        <f t="shared" si="97"/>
        <v>60.741583341865336</v>
      </c>
      <c r="CF81">
        <f t="shared" si="98"/>
        <v>0.27317464210676978</v>
      </c>
      <c r="CG81">
        <f t="shared" si="99"/>
        <v>-38.837102880658435</v>
      </c>
      <c r="CH81">
        <f t="shared" si="100"/>
        <v>141.78092181069957</v>
      </c>
      <c r="CI81">
        <f t="shared" si="101"/>
        <v>21.344405404376531</v>
      </c>
      <c r="CJ81" s="23">
        <f t="shared" si="125"/>
        <v>2.5682182232729143</v>
      </c>
      <c r="CK81" s="23">
        <f t="shared" si="125"/>
        <v>23.001207094784093</v>
      </c>
      <c r="CL81" s="23">
        <f t="shared" si="125"/>
        <v>67.648366384901678</v>
      </c>
      <c r="CM81" s="23">
        <f t="shared" si="125"/>
        <v>0.30153827508263947</v>
      </c>
      <c r="CN81" s="23">
        <f t="shared" si="125"/>
        <v>-34.229048010973933</v>
      </c>
      <c r="CO81" s="23">
        <f t="shared" si="125"/>
        <v>130.6673635116598</v>
      </c>
      <c r="CP81" s="23">
        <f t="shared" si="78"/>
        <v>23.001207094784093</v>
      </c>
      <c r="CR81" t="s">
        <v>71</v>
      </c>
      <c r="CS81" t="s">
        <v>167</v>
      </c>
      <c r="CT81">
        <v>3.0999999999999999E-3</v>
      </c>
      <c r="CU81">
        <v>1.32E-2</v>
      </c>
      <c r="CV81">
        <v>3.9300000000000002E-2</v>
      </c>
      <c r="CW81" t="s">
        <v>167</v>
      </c>
      <c r="CX81">
        <v>2.3E-2</v>
      </c>
      <c r="CY81">
        <v>7.0000000000000001E-3</v>
      </c>
      <c r="CZ81">
        <v>2.5999999999999999E-2</v>
      </c>
    </row>
    <row r="82" spans="1:104" x14ac:dyDescent="0.2">
      <c r="A82" t="s">
        <v>77</v>
      </c>
      <c r="C82" t="s">
        <v>98</v>
      </c>
      <c r="E82">
        <v>22.277111000000001</v>
      </c>
      <c r="G82">
        <v>89.100344000000007</v>
      </c>
      <c r="L82" s="2">
        <v>8.7200000000000006</v>
      </c>
      <c r="M82" s="23"/>
      <c r="N82" s="23"/>
      <c r="O82" s="3">
        <v>0.2109</v>
      </c>
      <c r="P82" s="23"/>
      <c r="Q82" s="23"/>
      <c r="R82" s="2">
        <f t="shared" si="79"/>
        <v>134.976</v>
      </c>
      <c r="S82" s="23"/>
      <c r="T82" s="23"/>
      <c r="V82" s="4">
        <v>0.4</v>
      </c>
      <c r="W82" s="23">
        <f t="shared" si="82"/>
        <v>2.0000000000000004</v>
      </c>
      <c r="X82" s="23">
        <f t="shared" si="83"/>
        <v>122.00000000000003</v>
      </c>
      <c r="Y82" s="23"/>
      <c r="Z82" s="23"/>
      <c r="AA82" s="23"/>
      <c r="AB82" s="23"/>
      <c r="AC82" s="5">
        <v>2.5</v>
      </c>
      <c r="AD82">
        <v>2.4704367728399772</v>
      </c>
      <c r="AE82">
        <v>257.04367728399802</v>
      </c>
      <c r="AF82">
        <f t="shared" si="84"/>
        <v>11.175812055826</v>
      </c>
      <c r="AM82" s="6">
        <v>1</v>
      </c>
      <c r="AN82" s="23">
        <f t="shared" si="85"/>
        <v>0.96490207484971868</v>
      </c>
      <c r="AO82" s="23">
        <f t="shared" si="86"/>
        <v>9.6490207484971862</v>
      </c>
      <c r="AP82" s="23"/>
      <c r="AQ82" s="23"/>
      <c r="AR82" s="23">
        <f t="shared" si="80"/>
        <v>0.24741078842300476</v>
      </c>
      <c r="AS82" s="23"/>
      <c r="AT82" s="23"/>
      <c r="AU82" s="7">
        <v>3</v>
      </c>
      <c r="AV82">
        <f t="shared" si="87"/>
        <v>291.66000000000003</v>
      </c>
      <c r="AW82">
        <f t="shared" si="88"/>
        <v>24.004938271604939</v>
      </c>
      <c r="BB82" s="5">
        <v>0.3</v>
      </c>
      <c r="BC82">
        <f t="shared" si="66"/>
        <v>240.47999999999996</v>
      </c>
      <c r="BD82">
        <f t="shared" si="89"/>
        <v>12.023999999999997</v>
      </c>
      <c r="BJ82" s="4">
        <v>8.5000000000000006E-2</v>
      </c>
      <c r="BK82" s="24">
        <f t="shared" si="90"/>
        <v>0.10833333333333334</v>
      </c>
      <c r="BL82" s="24">
        <f t="shared" si="91"/>
        <v>0.15476175</v>
      </c>
      <c r="BM82" s="24"/>
      <c r="BN82" s="24"/>
      <c r="BO82" s="8">
        <v>0.4</v>
      </c>
      <c r="BP82" s="25">
        <f t="shared" si="92"/>
        <v>5680.0000000000009</v>
      </c>
      <c r="BQ82" s="25">
        <f t="shared" si="81"/>
        <v>160.00000000000003</v>
      </c>
      <c r="BR82" s="23"/>
      <c r="BS82" s="23"/>
      <c r="BT82" s="23"/>
      <c r="BU82" s="23"/>
      <c r="BW82" s="6">
        <v>2.3E-2</v>
      </c>
      <c r="BX82" s="23">
        <f t="shared" si="93"/>
        <v>0.92050209205020916</v>
      </c>
      <c r="BY82" s="23">
        <f t="shared" si="94"/>
        <v>46.02510460251046</v>
      </c>
      <c r="BZ82" s="23"/>
      <c r="CA82" s="23"/>
      <c r="CB82" s="9"/>
      <c r="CC82">
        <f t="shared" si="95"/>
        <v>2.6331060767540482</v>
      </c>
      <c r="CD82">
        <f t="shared" si="96"/>
        <v>23.551745153482841</v>
      </c>
      <c r="CE82">
        <f t="shared" si="97"/>
        <v>66.626826720907488</v>
      </c>
      <c r="CF82">
        <f t="shared" si="98"/>
        <v>0.31018988046710944</v>
      </c>
      <c r="CG82">
        <f t="shared" si="99"/>
        <v>-34.028938271604936</v>
      </c>
      <c r="CH82">
        <f t="shared" si="100"/>
        <v>128.48024691358023</v>
      </c>
      <c r="CI82">
        <f t="shared" si="101"/>
        <v>23.551745153482841</v>
      </c>
      <c r="CJ82" s="23"/>
      <c r="CK82" s="23"/>
      <c r="CL82" s="23"/>
      <c r="CM82" s="23"/>
      <c r="CN82" s="23"/>
      <c r="CO82" s="23"/>
      <c r="CP82" s="23"/>
      <c r="CR82" t="s">
        <v>72</v>
      </c>
      <c r="CS82" t="s">
        <v>167</v>
      </c>
      <c r="CT82">
        <v>1.8E-3</v>
      </c>
      <c r="CU82">
        <v>2.3699999999999999E-2</v>
      </c>
      <c r="CV82">
        <v>5.0099999999999999E-2</v>
      </c>
      <c r="CW82">
        <v>0.67779999999999996</v>
      </c>
      <c r="CX82">
        <v>1.2999999999999999E-2</v>
      </c>
      <c r="CY82">
        <v>0.11600000000000001</v>
      </c>
      <c r="CZ82">
        <v>1.8986000000000001</v>
      </c>
    </row>
    <row r="83" spans="1:104" x14ac:dyDescent="0.2">
      <c r="A83" t="s">
        <v>78</v>
      </c>
      <c r="C83" t="s">
        <v>98</v>
      </c>
      <c r="E83">
        <v>22.282222000000001</v>
      </c>
      <c r="G83">
        <v>89.099091000000001</v>
      </c>
      <c r="L83" s="2">
        <v>8.77</v>
      </c>
      <c r="M83" s="23"/>
      <c r="N83" s="23"/>
      <c r="O83" s="3">
        <v>0.215</v>
      </c>
      <c r="P83" s="23"/>
      <c r="Q83" s="23"/>
      <c r="R83" s="2">
        <f t="shared" si="79"/>
        <v>137.6</v>
      </c>
      <c r="S83" s="23"/>
      <c r="T83" s="23"/>
      <c r="V83" s="4">
        <v>0.6</v>
      </c>
      <c r="W83" s="23">
        <f t="shared" si="82"/>
        <v>3</v>
      </c>
      <c r="X83" s="23">
        <f t="shared" si="83"/>
        <v>183</v>
      </c>
      <c r="Y83" s="23"/>
      <c r="Z83" s="23"/>
      <c r="AA83" s="23"/>
      <c r="AB83" s="23"/>
      <c r="AC83" s="5">
        <v>2.4</v>
      </c>
      <c r="AD83">
        <v>2.3750715239366773</v>
      </c>
      <c r="AE83">
        <v>242.50715239366801</v>
      </c>
      <c r="AF83">
        <f t="shared" si="84"/>
        <v>10.543789234507305</v>
      </c>
      <c r="AM83" s="6">
        <v>1.5</v>
      </c>
      <c r="AN83" s="23">
        <f t="shared" si="85"/>
        <v>1.4496800465386852</v>
      </c>
      <c r="AO83" s="23">
        <f t="shared" si="86"/>
        <v>14.496800465386851</v>
      </c>
      <c r="AP83" s="23"/>
      <c r="AQ83" s="23"/>
      <c r="AR83" s="23">
        <f t="shared" si="80"/>
        <v>0.37171283244581671</v>
      </c>
      <c r="AS83" s="23"/>
      <c r="AT83" s="23"/>
      <c r="AU83" s="7">
        <v>3.1</v>
      </c>
      <c r="AV83">
        <f t="shared" si="87"/>
        <v>301.38200000000001</v>
      </c>
      <c r="AW83">
        <f t="shared" si="88"/>
        <v>24.805102880658435</v>
      </c>
      <c r="BB83" s="5">
        <v>0.2</v>
      </c>
      <c r="BC83">
        <f t="shared" si="66"/>
        <v>160.32</v>
      </c>
      <c r="BD83">
        <f t="shared" si="89"/>
        <v>8.016</v>
      </c>
      <c r="BJ83" s="4">
        <v>9.4E-2</v>
      </c>
      <c r="BK83" s="24">
        <f t="shared" si="90"/>
        <v>0.12043010752688171</v>
      </c>
      <c r="BL83" s="24">
        <f t="shared" si="91"/>
        <v>0.1720428387096774</v>
      </c>
      <c r="BM83" s="24"/>
      <c r="BN83" s="24"/>
      <c r="BO83" s="8">
        <v>0.3</v>
      </c>
      <c r="BP83" s="25">
        <f t="shared" si="92"/>
        <v>4260</v>
      </c>
      <c r="BQ83" s="25">
        <f t="shared" si="81"/>
        <v>120</v>
      </c>
      <c r="BR83" s="23"/>
      <c r="BS83" s="23"/>
      <c r="BT83" s="23"/>
      <c r="BU83" s="23"/>
      <c r="BW83" s="6">
        <v>2.1000000000000001E-2</v>
      </c>
      <c r="BX83" s="23">
        <f t="shared" si="93"/>
        <v>0.83682008368200833</v>
      </c>
      <c r="BY83" s="23">
        <f t="shared" si="94"/>
        <v>41.841004184100413</v>
      </c>
      <c r="BZ83" s="23"/>
      <c r="CA83" s="23"/>
      <c r="CB83" s="9"/>
      <c r="CC83">
        <f t="shared" si="95"/>
        <v>2.6027660221067697</v>
      </c>
      <c r="CD83">
        <f t="shared" si="96"/>
        <v>24.107470726492906</v>
      </c>
      <c r="CE83">
        <f t="shared" si="97"/>
        <v>75.576689091932209</v>
      </c>
      <c r="CF83">
        <f t="shared" si="98"/>
        <v>0.32125030267403926</v>
      </c>
      <c r="CG83">
        <f t="shared" si="99"/>
        <v>-29.821102880658437</v>
      </c>
      <c r="CH83">
        <f t="shared" si="100"/>
        <v>121.74092181069958</v>
      </c>
      <c r="CI83">
        <f t="shared" si="101"/>
        <v>24.107470726492906</v>
      </c>
      <c r="CJ83" s="23"/>
      <c r="CK83" s="23"/>
      <c r="CL83" s="23"/>
      <c r="CM83" s="23"/>
      <c r="CN83" s="23"/>
      <c r="CO83" s="23"/>
      <c r="CP83" s="23"/>
      <c r="CR83" t="s">
        <v>73</v>
      </c>
      <c r="CS83" t="s">
        <v>167</v>
      </c>
      <c r="CT83" t="s">
        <v>167</v>
      </c>
      <c r="CU83">
        <v>2.1100000000000001E-2</v>
      </c>
      <c r="CV83">
        <v>3.49E-2</v>
      </c>
      <c r="CW83">
        <v>3.7499999999999999E-2</v>
      </c>
      <c r="CX83">
        <v>3.5000000000000003E-2</v>
      </c>
      <c r="CY83" t="s">
        <v>167</v>
      </c>
      <c r="CZ83">
        <v>1.23E-2</v>
      </c>
    </row>
    <row r="84" spans="1:104" x14ac:dyDescent="0.2">
      <c r="A84" t="s">
        <v>79</v>
      </c>
      <c r="C84" t="s">
        <v>98</v>
      </c>
      <c r="E84">
        <v>22.298632000000001</v>
      </c>
      <c r="G84">
        <v>89.104011</v>
      </c>
      <c r="K84" t="s">
        <v>25</v>
      </c>
      <c r="L84" s="2">
        <v>7.02</v>
      </c>
      <c r="M84" s="23">
        <f t="shared" si="102"/>
        <v>7.0233333333333334</v>
      </c>
      <c r="N84" s="23">
        <f t="shared" si="103"/>
        <v>2.5166114784235766E-2</v>
      </c>
      <c r="O84" s="3">
        <v>8.1000000000000003E-2</v>
      </c>
      <c r="P84" s="23">
        <f t="shared" si="104"/>
        <v>8.2333333333333328E-2</v>
      </c>
      <c r="Q84" s="23">
        <f t="shared" si="105"/>
        <v>1.5275252316519479E-3</v>
      </c>
      <c r="R84" s="2">
        <f t="shared" si="79"/>
        <v>51.84</v>
      </c>
      <c r="S84" s="23">
        <f t="shared" si="106"/>
        <v>52.693333333333335</v>
      </c>
      <c r="T84" s="23">
        <f t="shared" si="107"/>
        <v>0.97761614825724674</v>
      </c>
      <c r="U84">
        <v>80.53</v>
      </c>
      <c r="V84" s="4">
        <v>4.3</v>
      </c>
      <c r="W84" s="23">
        <f t="shared" si="82"/>
        <v>21.5</v>
      </c>
      <c r="X84" s="23">
        <f t="shared" si="83"/>
        <v>1311.5</v>
      </c>
      <c r="Y84" s="23">
        <f t="shared" si="108"/>
        <v>22.333333333333332</v>
      </c>
      <c r="Z84" s="23">
        <f t="shared" si="109"/>
        <v>0.76376261582597171</v>
      </c>
      <c r="AA84" s="23">
        <f t="shared" si="110"/>
        <v>1362.3333333333333</v>
      </c>
      <c r="AB84" s="23">
        <f t="shared" si="111"/>
        <v>46.589519565384272</v>
      </c>
      <c r="AC84" s="5">
        <v>26.4</v>
      </c>
      <c r="AD84">
        <v>25.262731260728589</v>
      </c>
      <c r="AE84">
        <v>2526.2731260728588</v>
      </c>
      <c r="AF84">
        <f t="shared" si="84"/>
        <v>109.83796200316777</v>
      </c>
      <c r="AG84">
        <f t="shared" si="112"/>
        <v>109.5972435296752</v>
      </c>
      <c r="AH84">
        <f t="shared" si="69"/>
        <v>0.21112739988049195</v>
      </c>
      <c r="AI84">
        <f t="shared" si="70"/>
        <v>2520.7366011825293</v>
      </c>
      <c r="AJ84">
        <f t="shared" si="71"/>
        <v>4.8559301972512978</v>
      </c>
      <c r="AL84" t="s">
        <v>25</v>
      </c>
      <c r="AM84" s="6">
        <v>4.5</v>
      </c>
      <c r="AN84" s="23">
        <f t="shared" si="85"/>
        <v>4.3583478766724832</v>
      </c>
      <c r="AO84" s="23">
        <f t="shared" si="86"/>
        <v>43.583478766724831</v>
      </c>
      <c r="AP84" s="23">
        <f t="shared" si="113"/>
        <v>44.229849395643448</v>
      </c>
      <c r="AQ84" s="23">
        <f t="shared" si="114"/>
        <v>2.9620423340157997</v>
      </c>
      <c r="AR84" s="23">
        <f t="shared" si="80"/>
        <v>1.1175250965826879</v>
      </c>
      <c r="AS84" s="23">
        <f t="shared" si="115"/>
        <v>1.1340987024523963</v>
      </c>
      <c r="AT84" s="23">
        <f t="shared" si="65"/>
        <v>7.5949803436302601E-2</v>
      </c>
      <c r="AU84" s="7">
        <v>4.4000000000000004</v>
      </c>
      <c r="AV84">
        <f t="shared" si="87"/>
        <v>427.76800000000003</v>
      </c>
      <c r="AW84">
        <f t="shared" si="88"/>
        <v>35.20724279835391</v>
      </c>
      <c r="AX84">
        <f t="shared" si="116"/>
        <v>33.873635116598074</v>
      </c>
      <c r="AY84">
        <f t="shared" si="117"/>
        <v>1.6656754606427764</v>
      </c>
      <c r="AZ84">
        <f t="shared" si="126"/>
        <v>411.56466666666665</v>
      </c>
      <c r="BA84">
        <f t="shared" si="127"/>
        <v>20.237956846809755</v>
      </c>
      <c r="BB84" s="5">
        <v>0.3</v>
      </c>
      <c r="BC84">
        <f t="shared" si="66"/>
        <v>240.47999999999996</v>
      </c>
      <c r="BD84">
        <f t="shared" si="89"/>
        <v>12.023999999999997</v>
      </c>
      <c r="BE84">
        <f t="shared" si="118"/>
        <v>10.687999999999997</v>
      </c>
      <c r="BF84">
        <f t="shared" si="128"/>
        <v>2.3140198789120285</v>
      </c>
      <c r="BG84">
        <f t="shared" si="129"/>
        <v>213.76</v>
      </c>
      <c r="BH84">
        <f t="shared" si="130"/>
        <v>46.280397578240191</v>
      </c>
      <c r="BI84" t="s">
        <v>25</v>
      </c>
      <c r="BJ84" s="4">
        <v>6.4000000000000001E-2</v>
      </c>
      <c r="BK84" s="24">
        <f t="shared" si="90"/>
        <v>8.0107526881720431E-2</v>
      </c>
      <c r="BL84" s="24">
        <f t="shared" si="91"/>
        <v>0.11443920967741934</v>
      </c>
      <c r="BM84" s="24">
        <f t="shared" si="119"/>
        <v>0.12019957258064513</v>
      </c>
      <c r="BN84" s="24">
        <f t="shared" si="131"/>
        <v>8.3696132577606112E-3</v>
      </c>
      <c r="BO84" s="8">
        <v>0.5</v>
      </c>
      <c r="BP84" s="25">
        <f t="shared" si="92"/>
        <v>7100</v>
      </c>
      <c r="BQ84" s="25">
        <f t="shared" si="81"/>
        <v>200</v>
      </c>
      <c r="BR84" s="23">
        <f t="shared" si="120"/>
        <v>6626.666666666667</v>
      </c>
      <c r="BS84" s="23">
        <f t="shared" si="121"/>
        <v>819.8373822492747</v>
      </c>
      <c r="BT84" s="23">
        <f t="shared" si="122"/>
        <v>186.66666666666666</v>
      </c>
      <c r="BU84" s="23">
        <f t="shared" si="123"/>
        <v>23.094010767585239</v>
      </c>
      <c r="BW84" s="6">
        <v>5.0000000000000001E-3</v>
      </c>
      <c r="BX84" s="23">
        <f t="shared" si="93"/>
        <v>0.16736401673640167</v>
      </c>
      <c r="BY84" s="23">
        <f t="shared" si="94"/>
        <v>8.3682008368200833</v>
      </c>
      <c r="BZ84" s="23">
        <f t="shared" si="124"/>
        <v>7.670850767085077</v>
      </c>
      <c r="CA84" s="23">
        <f t="shared" si="67"/>
        <v>1.2078457514427248</v>
      </c>
      <c r="CB84" s="9" t="s">
        <v>25</v>
      </c>
      <c r="CC84">
        <f t="shared" si="95"/>
        <v>22.602307406070242</v>
      </c>
      <c r="CD84">
        <f t="shared" si="96"/>
        <v>69.435636019481322</v>
      </c>
      <c r="CE84">
        <f t="shared" si="97"/>
        <v>74.542274800317017</v>
      </c>
      <c r="CF84">
        <f t="shared" si="98"/>
        <v>2.3255361386974944</v>
      </c>
      <c r="CG84">
        <f t="shared" si="99"/>
        <v>-25.731242798353904</v>
      </c>
      <c r="CH84">
        <f t="shared" si="100"/>
        <v>174.40969547325102</v>
      </c>
      <c r="CI84">
        <f t="shared" si="101"/>
        <v>69.435636019481322</v>
      </c>
      <c r="CJ84" s="23">
        <f t="shared" si="125"/>
        <v>23.235091699588548</v>
      </c>
      <c r="CK84" s="23">
        <f t="shared" si="125"/>
        <v>70.586247246130554</v>
      </c>
      <c r="CL84" s="23">
        <f t="shared" si="125"/>
        <v>76.11286945327744</v>
      </c>
      <c r="CM84" s="23">
        <f t="shared" si="125"/>
        <v>2.4641816619102097</v>
      </c>
      <c r="CN84" s="23">
        <f t="shared" si="125"/>
        <v>-22.228301783264744</v>
      </c>
      <c r="CO84" s="23">
        <f t="shared" si="125"/>
        <v>165.60190397805209</v>
      </c>
      <c r="CP84" s="23">
        <f t="shared" si="78"/>
        <v>70.586247246130554</v>
      </c>
      <c r="CR84" t="s">
        <v>74</v>
      </c>
      <c r="CS84">
        <v>3.4200000000000001E-2</v>
      </c>
      <c r="CT84">
        <v>1.4E-3</v>
      </c>
      <c r="CU84" t="s">
        <v>167</v>
      </c>
      <c r="CV84">
        <v>7.17E-2</v>
      </c>
      <c r="CW84">
        <v>1.84E-2</v>
      </c>
      <c r="CX84">
        <v>3.6999999999999998E-2</v>
      </c>
      <c r="CY84">
        <v>0</v>
      </c>
      <c r="CZ84">
        <v>1.5900000000000001E-2</v>
      </c>
    </row>
    <row r="85" spans="1:104" x14ac:dyDescent="0.2">
      <c r="A85" t="s">
        <v>80</v>
      </c>
      <c r="C85" t="s">
        <v>98</v>
      </c>
      <c r="E85">
        <v>22.310469000000001</v>
      </c>
      <c r="G85">
        <v>89.104618000000002</v>
      </c>
      <c r="L85" s="2">
        <v>7</v>
      </c>
      <c r="M85" s="23"/>
      <c r="N85" s="23"/>
      <c r="O85" s="3">
        <v>8.4000000000000005E-2</v>
      </c>
      <c r="P85" s="23"/>
      <c r="Q85" s="23"/>
      <c r="R85" s="2">
        <f t="shared" si="79"/>
        <v>53.760000000000005</v>
      </c>
      <c r="S85" s="23"/>
      <c r="T85" s="23"/>
      <c r="V85" s="4">
        <v>4.5999999999999996</v>
      </c>
      <c r="W85" s="23">
        <f t="shared" si="82"/>
        <v>22.999999999999996</v>
      </c>
      <c r="X85" s="23">
        <f t="shared" si="83"/>
        <v>1402.9999999999998</v>
      </c>
      <c r="Y85" s="23"/>
      <c r="Z85" s="23"/>
      <c r="AA85" s="23"/>
      <c r="AB85" s="23"/>
      <c r="AC85" s="5">
        <v>26.3</v>
      </c>
      <c r="AD85">
        <v>25.16736601182529</v>
      </c>
      <c r="AE85">
        <v>2518.7366011825302</v>
      </c>
      <c r="AF85">
        <f t="shared" si="84"/>
        <v>109.5102870079361</v>
      </c>
      <c r="AM85" s="6">
        <v>4.9000000000000004</v>
      </c>
      <c r="AN85" s="23">
        <f t="shared" si="85"/>
        <v>4.7461702540236566</v>
      </c>
      <c r="AO85" s="23">
        <f t="shared" si="86"/>
        <v>47.461702540236566</v>
      </c>
      <c r="AP85" s="23"/>
      <c r="AQ85" s="23"/>
      <c r="AR85" s="23">
        <f t="shared" si="80"/>
        <v>1.2169667318009376</v>
      </c>
      <c r="AS85" s="23"/>
      <c r="AT85" s="23"/>
      <c r="AU85" s="7">
        <v>4.3</v>
      </c>
      <c r="AV85">
        <f t="shared" si="87"/>
        <v>418.04599999999999</v>
      </c>
      <c r="AW85">
        <f t="shared" si="88"/>
        <v>34.407078189300407</v>
      </c>
      <c r="BB85" s="5">
        <v>0.2</v>
      </c>
      <c r="BC85">
        <f t="shared" si="66"/>
        <v>160.32</v>
      </c>
      <c r="BD85">
        <f t="shared" si="89"/>
        <v>8.016</v>
      </c>
      <c r="BJ85" s="4">
        <v>6.5000000000000002E-2</v>
      </c>
      <c r="BK85" s="24">
        <f t="shared" si="90"/>
        <v>8.1451612903225806E-2</v>
      </c>
      <c r="BL85" s="24">
        <f t="shared" si="91"/>
        <v>0.11635933064516128</v>
      </c>
      <c r="BM85" s="24"/>
      <c r="BN85" s="24"/>
      <c r="BO85" s="8">
        <v>0.4</v>
      </c>
      <c r="BP85" s="25">
        <f t="shared" si="92"/>
        <v>5680.0000000000009</v>
      </c>
      <c r="BQ85" s="25">
        <f t="shared" si="81"/>
        <v>160.00000000000003</v>
      </c>
      <c r="BR85" s="23"/>
      <c r="BS85" s="23"/>
      <c r="BT85" s="23"/>
      <c r="BU85" s="23"/>
      <c r="BW85" s="6">
        <v>4.0000000000000001E-3</v>
      </c>
      <c r="BX85" s="23">
        <f t="shared" si="93"/>
        <v>0.12552301255230125</v>
      </c>
      <c r="BY85" s="23">
        <f t="shared" si="94"/>
        <v>6.2761506276150625</v>
      </c>
      <c r="BZ85" s="23"/>
      <c r="CA85" s="23"/>
      <c r="CB85" s="9"/>
      <c r="CC85">
        <f t="shared" si="95"/>
        <v>23.77764431768248</v>
      </c>
      <c r="CD85">
        <f t="shared" si="96"/>
        <v>71.505092825184306</v>
      </c>
      <c r="CE85">
        <f t="shared" si="97"/>
        <v>81.104624317379859</v>
      </c>
      <c r="CF85">
        <f t="shared" si="98"/>
        <v>2.5813847481618124</v>
      </c>
      <c r="CG85">
        <f t="shared" si="99"/>
        <v>-19.423078189300409</v>
      </c>
      <c r="CH85">
        <f t="shared" si="100"/>
        <v>161.10902057613166</v>
      </c>
      <c r="CI85">
        <f t="shared" si="101"/>
        <v>71.505092825184306</v>
      </c>
      <c r="CJ85" s="23"/>
      <c r="CK85" s="23"/>
      <c r="CL85" s="23"/>
      <c r="CM85" s="23"/>
      <c r="CN85" s="23"/>
      <c r="CO85" s="23"/>
      <c r="CP85" s="23"/>
      <c r="CR85" t="s">
        <v>75</v>
      </c>
      <c r="CS85" t="s">
        <v>167</v>
      </c>
      <c r="CT85">
        <v>1.6000000000000001E-3</v>
      </c>
      <c r="CU85">
        <v>1.8499999999999999E-2</v>
      </c>
      <c r="CV85" t="s">
        <v>167</v>
      </c>
      <c r="CW85">
        <v>3.5400000000000001E-2</v>
      </c>
      <c r="CX85">
        <v>1.2E-2</v>
      </c>
      <c r="CY85">
        <v>9.4799999999999995E-2</v>
      </c>
      <c r="CZ85">
        <v>2.53E-2</v>
      </c>
    </row>
    <row r="86" spans="1:104" x14ac:dyDescent="0.2">
      <c r="A86" t="s">
        <v>81</v>
      </c>
      <c r="C86" t="s">
        <v>98</v>
      </c>
      <c r="E86">
        <v>22.317879000000001</v>
      </c>
      <c r="G86">
        <v>89.105447999999996</v>
      </c>
      <c r="L86" s="2">
        <v>7.05</v>
      </c>
      <c r="M86" s="23"/>
      <c r="N86" s="23"/>
      <c r="O86" s="3">
        <v>8.2000000000000003E-2</v>
      </c>
      <c r="P86" s="23"/>
      <c r="Q86" s="23"/>
      <c r="R86" s="2">
        <f t="shared" si="79"/>
        <v>52.480000000000004</v>
      </c>
      <c r="S86" s="23"/>
      <c r="T86" s="23"/>
      <c r="V86" s="4">
        <v>4.5</v>
      </c>
      <c r="W86" s="23">
        <f t="shared" si="82"/>
        <v>22.5</v>
      </c>
      <c r="X86" s="23">
        <f t="shared" si="83"/>
        <v>1372.5</v>
      </c>
      <c r="Y86" s="23"/>
      <c r="Z86" s="23"/>
      <c r="AA86" s="23"/>
      <c r="AB86" s="23"/>
      <c r="AC86" s="5">
        <v>26.2</v>
      </c>
      <c r="AD86">
        <v>25.072000762921991</v>
      </c>
      <c r="AE86">
        <v>2517.2000762921998</v>
      </c>
      <c r="AF86">
        <f t="shared" si="84"/>
        <v>109.44348157792173</v>
      </c>
      <c r="AM86" s="6">
        <v>4.3</v>
      </c>
      <c r="AN86" s="23">
        <f t="shared" si="85"/>
        <v>4.1644366879968961</v>
      </c>
      <c r="AO86" s="23">
        <f t="shared" si="86"/>
        <v>41.644366879968963</v>
      </c>
      <c r="AP86" s="23"/>
      <c r="AQ86" s="23"/>
      <c r="AR86" s="23">
        <f t="shared" si="80"/>
        <v>1.0678042789735631</v>
      </c>
      <c r="AS86" s="23"/>
      <c r="AT86" s="23"/>
      <c r="AU86" s="7">
        <v>4</v>
      </c>
      <c r="AV86">
        <f t="shared" si="87"/>
        <v>388.88</v>
      </c>
      <c r="AW86">
        <f t="shared" si="88"/>
        <v>32.006584362139918</v>
      </c>
      <c r="BB86" s="5">
        <v>0.3</v>
      </c>
      <c r="BC86">
        <f t="shared" si="66"/>
        <v>240.47999999999996</v>
      </c>
      <c r="BD86">
        <f t="shared" si="89"/>
        <v>12.023999999999997</v>
      </c>
      <c r="BJ86" s="4">
        <v>7.1999999999999995E-2</v>
      </c>
      <c r="BK86" s="24">
        <f t="shared" si="90"/>
        <v>9.0860215053763432E-2</v>
      </c>
      <c r="BL86" s="24">
        <f t="shared" si="91"/>
        <v>0.12980017741935482</v>
      </c>
      <c r="BM86" s="24"/>
      <c r="BN86" s="24"/>
      <c r="BO86" s="8">
        <v>0.5</v>
      </c>
      <c r="BP86" s="25">
        <f t="shared" si="92"/>
        <v>7100</v>
      </c>
      <c r="BQ86" s="25">
        <f t="shared" si="81"/>
        <v>200</v>
      </c>
      <c r="BR86" s="23"/>
      <c r="BS86" s="23"/>
      <c r="BT86" s="23"/>
      <c r="BU86" s="23"/>
      <c r="BW86" s="6">
        <v>5.0000000000000001E-3</v>
      </c>
      <c r="BX86" s="23">
        <f t="shared" si="93"/>
        <v>0.16736401673640167</v>
      </c>
      <c r="BY86" s="23">
        <f t="shared" si="94"/>
        <v>8.3682008368200833</v>
      </c>
      <c r="BZ86" s="23"/>
      <c r="CA86" s="23"/>
      <c r="CB86" s="9"/>
      <c r="CC86">
        <f t="shared" si="95"/>
        <v>23.325323375012907</v>
      </c>
      <c r="CD86">
        <f t="shared" si="96"/>
        <v>70.818012893726049</v>
      </c>
      <c r="CE86">
        <f t="shared" si="97"/>
        <v>72.691709242135474</v>
      </c>
      <c r="CF86">
        <f t="shared" si="98"/>
        <v>2.4856240988713214</v>
      </c>
      <c r="CG86">
        <f t="shared" si="99"/>
        <v>-21.530584362139919</v>
      </c>
      <c r="CH86">
        <f t="shared" si="100"/>
        <v>161.28699588477366</v>
      </c>
      <c r="CI86">
        <f t="shared" si="101"/>
        <v>70.818012893726049</v>
      </c>
      <c r="CJ86" s="23"/>
      <c r="CK86" s="23"/>
      <c r="CL86" s="23"/>
      <c r="CM86" s="23"/>
      <c r="CN86" s="23"/>
      <c r="CO86" s="23"/>
      <c r="CP86" s="23"/>
      <c r="CR86" t="s">
        <v>76</v>
      </c>
      <c r="CS86" t="s">
        <v>167</v>
      </c>
      <c r="CT86">
        <v>2.3E-3</v>
      </c>
      <c r="CU86">
        <v>2.63E-2</v>
      </c>
      <c r="CV86">
        <v>1.5299999999999999E-2</v>
      </c>
      <c r="CW86">
        <v>2.5399999999999999E-2</v>
      </c>
      <c r="CX86">
        <v>1.4E-2</v>
      </c>
      <c r="CY86">
        <v>5.4399999999999997E-2</v>
      </c>
      <c r="CZ86">
        <v>9.4000000000000004E-3</v>
      </c>
    </row>
    <row r="87" spans="1:104" x14ac:dyDescent="0.2">
      <c r="A87" t="s">
        <v>82</v>
      </c>
      <c r="C87" t="s">
        <v>99</v>
      </c>
      <c r="E87">
        <v>22.318663999999998</v>
      </c>
      <c r="G87">
        <v>89.105661999999995</v>
      </c>
      <c r="K87" t="s">
        <v>26</v>
      </c>
      <c r="L87" s="2">
        <v>7.94</v>
      </c>
      <c r="M87" s="23">
        <f t="shared" si="102"/>
        <v>7.88</v>
      </c>
      <c r="N87" s="23">
        <f t="shared" si="103"/>
        <v>6.0000000000000053E-2</v>
      </c>
      <c r="O87" s="3">
        <v>1.4219999999999999</v>
      </c>
      <c r="P87" s="23">
        <f t="shared" si="104"/>
        <v>1.4206666666666667</v>
      </c>
      <c r="Q87" s="23">
        <f t="shared" si="105"/>
        <v>9.0737717258774671E-3</v>
      </c>
      <c r="R87" s="2">
        <f t="shared" si="79"/>
        <v>910.07999999999993</v>
      </c>
      <c r="S87" s="23">
        <f t="shared" si="106"/>
        <v>909.22666666666657</v>
      </c>
      <c r="T87" s="23">
        <f t="shared" si="107"/>
        <v>5.8072139045616193</v>
      </c>
      <c r="U87">
        <v>1422</v>
      </c>
      <c r="V87" s="4">
        <v>1</v>
      </c>
      <c r="W87" s="23">
        <f t="shared" si="82"/>
        <v>5</v>
      </c>
      <c r="X87" s="23">
        <f t="shared" si="83"/>
        <v>305</v>
      </c>
      <c r="Y87" s="23">
        <f t="shared" si="108"/>
        <v>5</v>
      </c>
      <c r="Z87" s="23">
        <f t="shared" si="109"/>
        <v>0</v>
      </c>
      <c r="AA87" s="23">
        <f t="shared" si="110"/>
        <v>305</v>
      </c>
      <c r="AB87" s="23">
        <f t="shared" si="111"/>
        <v>0</v>
      </c>
      <c r="AC87" s="5">
        <v>16.100000000000001</v>
      </c>
      <c r="AD87">
        <v>15.440110623688728</v>
      </c>
      <c r="AE87">
        <v>1544.0110623688729</v>
      </c>
      <c r="AF87">
        <f t="shared" si="84"/>
        <v>67.130915755168388</v>
      </c>
      <c r="AG87">
        <f t="shared" si="112"/>
        <v>66.861211774429364</v>
      </c>
      <c r="AH87">
        <f t="shared" si="69"/>
        <v>0.48469708802535039</v>
      </c>
      <c r="AI87">
        <f t="shared" si="70"/>
        <v>1537.8078708118755</v>
      </c>
      <c r="AJ87">
        <f t="shared" si="71"/>
        <v>11.148033024583121</v>
      </c>
      <c r="AL87" t="s">
        <v>26</v>
      </c>
      <c r="AM87" s="6">
        <v>5</v>
      </c>
      <c r="AN87" s="23">
        <f t="shared" si="85"/>
        <v>4.8431258483614501</v>
      </c>
      <c r="AO87" s="23">
        <f t="shared" si="86"/>
        <v>48.431258483614499</v>
      </c>
      <c r="AP87" s="23">
        <f t="shared" si="113"/>
        <v>50.047185055911051</v>
      </c>
      <c r="AQ87" s="23">
        <f t="shared" si="114"/>
        <v>3.6706795590461287</v>
      </c>
      <c r="AR87" s="23">
        <f t="shared" si="80"/>
        <v>1.2418271406054999</v>
      </c>
      <c r="AS87" s="23">
        <f t="shared" si="115"/>
        <v>1.2832611552797706</v>
      </c>
      <c r="AT87" s="23">
        <f t="shared" ref="AT87:AT150" si="132">STDEV(AR87:AR89)</f>
        <v>9.4119988693490447E-2</v>
      </c>
      <c r="AU87" s="7">
        <v>2</v>
      </c>
      <c r="AV87">
        <f t="shared" si="87"/>
        <v>194.44</v>
      </c>
      <c r="AW87">
        <f t="shared" si="88"/>
        <v>16.003292181069959</v>
      </c>
      <c r="AX87">
        <f t="shared" si="116"/>
        <v>14.402962962962961</v>
      </c>
      <c r="AY87">
        <f t="shared" si="117"/>
        <v>2.1170365634707928</v>
      </c>
      <c r="AZ87">
        <f t="shared" si="126"/>
        <v>174.99600000000001</v>
      </c>
      <c r="BA87">
        <f t="shared" si="127"/>
        <v>25.721994246169857</v>
      </c>
      <c r="BB87" s="5">
        <v>0.3</v>
      </c>
      <c r="BC87">
        <f t="shared" si="66"/>
        <v>240.47999999999996</v>
      </c>
      <c r="BD87">
        <f t="shared" si="89"/>
        <v>12.023999999999997</v>
      </c>
      <c r="BE87">
        <f t="shared" si="118"/>
        <v>10.687999999999997</v>
      </c>
      <c r="BF87">
        <f t="shared" si="128"/>
        <v>2.3140198789120285</v>
      </c>
      <c r="BG87">
        <f t="shared" si="129"/>
        <v>213.76</v>
      </c>
      <c r="BH87">
        <f t="shared" si="130"/>
        <v>46.280397578240191</v>
      </c>
      <c r="BI87" t="s">
        <v>26</v>
      </c>
      <c r="BJ87" s="4">
        <v>2.3E-2</v>
      </c>
      <c r="BK87" s="24">
        <f t="shared" si="90"/>
        <v>2.4999999999999998E-2</v>
      </c>
      <c r="BL87" s="24">
        <f t="shared" si="91"/>
        <v>3.5714249999999996E-2</v>
      </c>
      <c r="BM87" s="24">
        <f t="shared" si="119"/>
        <v>3.5074209677419352E-2</v>
      </c>
      <c r="BN87" s="24">
        <f t="shared" si="131"/>
        <v>6.7432432265738225E-3</v>
      </c>
      <c r="BO87" s="8">
        <v>1</v>
      </c>
      <c r="BP87" s="25">
        <f t="shared" si="92"/>
        <v>14200</v>
      </c>
      <c r="BQ87" s="25">
        <f t="shared" si="81"/>
        <v>400</v>
      </c>
      <c r="BR87" s="23">
        <f t="shared" si="120"/>
        <v>12780</v>
      </c>
      <c r="BS87" s="23">
        <f t="shared" si="121"/>
        <v>2459.5121467478057</v>
      </c>
      <c r="BT87" s="23">
        <f t="shared" si="122"/>
        <v>360</v>
      </c>
      <c r="BU87" s="23">
        <f t="shared" si="123"/>
        <v>69.282032302755098</v>
      </c>
      <c r="BW87" s="6">
        <v>0.23599999999999999</v>
      </c>
      <c r="BX87" s="23">
        <f t="shared" si="93"/>
        <v>9.8326359832635966</v>
      </c>
      <c r="BY87" s="23">
        <f t="shared" si="94"/>
        <v>491.63179916317983</v>
      </c>
      <c r="BZ87" s="23">
        <f t="shared" si="124"/>
        <v>472.1059972105997</v>
      </c>
      <c r="CA87" s="23">
        <f t="shared" si="67"/>
        <v>18.036983481698115</v>
      </c>
      <c r="CB87" s="9" t="s">
        <v>26</v>
      </c>
      <c r="CC87">
        <f t="shared" si="95"/>
        <v>17.932754330204915</v>
      </c>
      <c r="CD87">
        <f t="shared" si="96"/>
        <v>69.637854075111051</v>
      </c>
      <c r="CE87">
        <f t="shared" si="97"/>
        <v>57.098959391727533</v>
      </c>
      <c r="CF87">
        <f t="shared" si="98"/>
        <v>2.3951980562899182</v>
      </c>
      <c r="CG87">
        <f t="shared" si="99"/>
        <v>-23.027292181069956</v>
      </c>
      <c r="CH87">
        <f t="shared" si="100"/>
        <v>95.673497942386831</v>
      </c>
      <c r="CI87">
        <f t="shared" si="101"/>
        <v>69.637854075111065</v>
      </c>
      <c r="CJ87" s="23">
        <f t="shared" si="125"/>
        <v>18.923318890530641</v>
      </c>
      <c r="CK87" s="23">
        <f t="shared" si="125"/>
        <v>71.748291232176314</v>
      </c>
      <c r="CL87" s="23">
        <f t="shared" si="125"/>
        <v>57.510297299847984</v>
      </c>
      <c r="CM87" s="23">
        <f t="shared" si="125"/>
        <v>2.6822605434094267</v>
      </c>
      <c r="CN87" s="23">
        <f t="shared" si="125"/>
        <v>-20.090962962962958</v>
      </c>
      <c r="CO87" s="23">
        <f t="shared" si="125"/>
        <v>85.772148148148133</v>
      </c>
      <c r="CP87" s="23">
        <f t="shared" si="125"/>
        <v>71.748291232176314</v>
      </c>
      <c r="CR87" t="s">
        <v>77</v>
      </c>
      <c r="CS87" t="s">
        <v>167</v>
      </c>
      <c r="CT87" t="s">
        <v>167</v>
      </c>
      <c r="CU87">
        <v>4.19E-2</v>
      </c>
      <c r="CV87" t="s">
        <v>167</v>
      </c>
      <c r="CW87">
        <v>1.3899999999999999E-2</v>
      </c>
      <c r="CX87" t="s">
        <v>167</v>
      </c>
      <c r="CY87">
        <v>4.0300000000000002E-2</v>
      </c>
      <c r="CZ87">
        <v>6.3700000000000007E-2</v>
      </c>
    </row>
    <row r="88" spans="1:104" x14ac:dyDescent="0.2">
      <c r="A88" t="s">
        <v>83</v>
      </c>
      <c r="C88" t="s">
        <v>99</v>
      </c>
      <c r="E88">
        <v>22.325890999999999</v>
      </c>
      <c r="G88">
        <v>89.105338000000003</v>
      </c>
      <c r="L88" s="2">
        <v>7.88</v>
      </c>
      <c r="M88" s="23"/>
      <c r="N88" s="23"/>
      <c r="O88" s="3">
        <v>1.411</v>
      </c>
      <c r="P88" s="23"/>
      <c r="Q88" s="23"/>
      <c r="R88" s="2">
        <f t="shared" si="79"/>
        <v>903.04</v>
      </c>
      <c r="S88" s="23"/>
      <c r="T88" s="23"/>
      <c r="V88" s="4">
        <v>1</v>
      </c>
      <c r="W88" s="23">
        <f t="shared" si="82"/>
        <v>5</v>
      </c>
      <c r="X88" s="23">
        <f t="shared" si="83"/>
        <v>305</v>
      </c>
      <c r="Y88" s="23"/>
      <c r="Z88" s="23"/>
      <c r="AA88" s="23"/>
      <c r="AB88" s="23"/>
      <c r="AC88" s="5">
        <v>16</v>
      </c>
      <c r="AD88">
        <v>15.344745374785427</v>
      </c>
      <c r="AE88">
        <v>1544.47453747854</v>
      </c>
      <c r="AF88">
        <f t="shared" si="84"/>
        <v>67.151066846893045</v>
      </c>
      <c r="AM88" s="6">
        <v>4.9000000000000004</v>
      </c>
      <c r="AN88" s="23">
        <f t="shared" si="85"/>
        <v>4.7461702540236566</v>
      </c>
      <c r="AO88" s="23">
        <f t="shared" si="86"/>
        <v>47.461702540236566</v>
      </c>
      <c r="AP88" s="23"/>
      <c r="AQ88" s="23"/>
      <c r="AR88" s="23">
        <f t="shared" si="80"/>
        <v>1.2169667318009376</v>
      </c>
      <c r="AS88" s="23"/>
      <c r="AT88" s="23"/>
      <c r="AU88" s="7">
        <v>1.9</v>
      </c>
      <c r="AV88">
        <f t="shared" si="87"/>
        <v>184.71799999999999</v>
      </c>
      <c r="AW88">
        <f t="shared" si="88"/>
        <v>15.203127572016459</v>
      </c>
      <c r="BB88" s="5">
        <v>0.2</v>
      </c>
      <c r="BC88">
        <f t="shared" ref="BC88:BC151" si="133">(40.08*0.002*BB88*1000*10)</f>
        <v>160.32</v>
      </c>
      <c r="BD88">
        <f t="shared" si="89"/>
        <v>8.016</v>
      </c>
      <c r="BJ88" s="4">
        <v>2.5999999999999999E-2</v>
      </c>
      <c r="BK88" s="24">
        <f t="shared" si="90"/>
        <v>2.9032258064516127E-2</v>
      </c>
      <c r="BL88" s="24">
        <f t="shared" si="91"/>
        <v>4.1474612903225801E-2</v>
      </c>
      <c r="BM88" s="24"/>
      <c r="BN88" s="24"/>
      <c r="BO88" s="8">
        <v>1</v>
      </c>
      <c r="BP88" s="25">
        <f t="shared" si="92"/>
        <v>14200</v>
      </c>
      <c r="BQ88" s="25">
        <f t="shared" si="81"/>
        <v>400</v>
      </c>
      <c r="BR88" s="23"/>
      <c r="BS88" s="23"/>
      <c r="BT88" s="23"/>
      <c r="BU88" s="23"/>
      <c r="BW88" s="6">
        <v>0.22500000000000001</v>
      </c>
      <c r="BX88" s="23">
        <f t="shared" si="93"/>
        <v>9.3723849372384933</v>
      </c>
      <c r="BY88" s="23">
        <f t="shared" si="94"/>
        <v>468.61924686192469</v>
      </c>
      <c r="BZ88" s="23"/>
      <c r="CA88" s="23"/>
      <c r="CB88" s="9"/>
      <c r="CC88">
        <f t="shared" si="95"/>
        <v>19.708109464655841</v>
      </c>
      <c r="CD88">
        <f t="shared" si="96"/>
        <v>73.319301530040008</v>
      </c>
      <c r="CE88">
        <f t="shared" si="97"/>
        <v>65.476739058616346</v>
      </c>
      <c r="CF88">
        <f t="shared" si="98"/>
        <v>2.8920581377839132</v>
      </c>
      <c r="CG88">
        <f t="shared" si="99"/>
        <v>-18.219127572016461</v>
      </c>
      <c r="CH88">
        <f t="shared" si="100"/>
        <v>82.372823045267467</v>
      </c>
      <c r="CI88">
        <f t="shared" si="101"/>
        <v>73.319301530040008</v>
      </c>
      <c r="CJ88" s="23"/>
      <c r="CK88" s="23"/>
      <c r="CL88" s="23"/>
      <c r="CM88" s="23"/>
      <c r="CN88" s="23"/>
      <c r="CO88" s="23"/>
      <c r="CP88" s="23"/>
      <c r="CR88" t="s">
        <v>78</v>
      </c>
      <c r="CS88" t="s">
        <v>167</v>
      </c>
      <c r="CT88">
        <v>1.4E-3</v>
      </c>
      <c r="CU88">
        <v>1.8499999999999999E-2</v>
      </c>
      <c r="CV88" t="s">
        <v>167</v>
      </c>
      <c r="CW88">
        <v>1.47E-2</v>
      </c>
      <c r="CX88">
        <v>3.1E-2</v>
      </c>
      <c r="CY88">
        <v>5.6099999999999997E-2</v>
      </c>
      <c r="CZ88">
        <v>2.1000000000000001E-2</v>
      </c>
    </row>
    <row r="89" spans="1:104" x14ac:dyDescent="0.2">
      <c r="A89" t="s">
        <v>84</v>
      </c>
      <c r="C89" t="s">
        <v>99</v>
      </c>
      <c r="E89">
        <v>22.332008999999999</v>
      </c>
      <c r="G89">
        <v>89.107752000000005</v>
      </c>
      <c r="L89" s="2">
        <v>7.82</v>
      </c>
      <c r="M89" s="23"/>
      <c r="N89" s="23"/>
      <c r="O89" s="3">
        <v>1.429</v>
      </c>
      <c r="P89" s="23"/>
      <c r="Q89" s="23"/>
      <c r="R89" s="2">
        <f t="shared" si="79"/>
        <v>914.56000000000006</v>
      </c>
      <c r="S89" s="23"/>
      <c r="T89" s="23"/>
      <c r="V89" s="4">
        <v>1</v>
      </c>
      <c r="W89" s="23">
        <f t="shared" si="82"/>
        <v>5</v>
      </c>
      <c r="X89" s="23">
        <f t="shared" si="83"/>
        <v>305</v>
      </c>
      <c r="Y89" s="23"/>
      <c r="Z89" s="23"/>
      <c r="AA89" s="23"/>
      <c r="AB89" s="23"/>
      <c r="AC89" s="5">
        <v>15.9</v>
      </c>
      <c r="AD89">
        <v>15.24938012588213</v>
      </c>
      <c r="AE89">
        <v>1524.938012588213</v>
      </c>
      <c r="AF89">
        <f t="shared" si="84"/>
        <v>66.30165272122666</v>
      </c>
      <c r="AM89" s="6">
        <v>5.6</v>
      </c>
      <c r="AN89" s="23">
        <f t="shared" si="85"/>
        <v>5.4248594143882087</v>
      </c>
      <c r="AO89" s="23">
        <f t="shared" si="86"/>
        <v>54.248594143882087</v>
      </c>
      <c r="AP89" s="23"/>
      <c r="AQ89" s="23"/>
      <c r="AR89" s="23">
        <f t="shared" si="80"/>
        <v>1.390989593432874</v>
      </c>
      <c r="AS89" s="23"/>
      <c r="AT89" s="23"/>
      <c r="AU89" s="7">
        <v>1.5</v>
      </c>
      <c r="AV89">
        <f t="shared" si="87"/>
        <v>145.83000000000001</v>
      </c>
      <c r="AW89">
        <f t="shared" si="88"/>
        <v>12.002469135802469</v>
      </c>
      <c r="BB89" s="5">
        <v>0.3</v>
      </c>
      <c r="BC89">
        <f t="shared" si="133"/>
        <v>240.47999999999996</v>
      </c>
      <c r="BD89">
        <f t="shared" si="89"/>
        <v>12.023999999999997</v>
      </c>
      <c r="BJ89" s="4">
        <v>1.9E-2</v>
      </c>
      <c r="BK89" s="24">
        <f t="shared" si="90"/>
        <v>1.9623655913978494E-2</v>
      </c>
      <c r="BL89" s="24">
        <f t="shared" si="91"/>
        <v>2.8033766129032255E-2</v>
      </c>
      <c r="BM89" s="24"/>
      <c r="BN89" s="24"/>
      <c r="BO89" s="8">
        <v>0.7</v>
      </c>
      <c r="BP89" s="25">
        <f t="shared" si="92"/>
        <v>9939.9999999999982</v>
      </c>
      <c r="BQ89" s="25">
        <f t="shared" si="81"/>
        <v>279.99999999999994</v>
      </c>
      <c r="BR89" s="23"/>
      <c r="BS89" s="23"/>
      <c r="BT89" s="23"/>
      <c r="BU89" s="23"/>
      <c r="BW89" s="6">
        <v>0.219</v>
      </c>
      <c r="BX89" s="23">
        <f t="shared" si="93"/>
        <v>9.1213389121338899</v>
      </c>
      <c r="BY89" s="23">
        <f t="shared" si="94"/>
        <v>456.0669456066945</v>
      </c>
      <c r="BZ89" s="23"/>
      <c r="CA89" s="23"/>
      <c r="CB89" s="9"/>
      <c r="CC89">
        <f t="shared" si="95"/>
        <v>19.129092876731175</v>
      </c>
      <c r="CD89">
        <f t="shared" si="96"/>
        <v>72.287718091377869</v>
      </c>
      <c r="CE89">
        <f t="shared" si="97"/>
        <v>49.955193449200067</v>
      </c>
      <c r="CF89">
        <f t="shared" si="98"/>
        <v>2.7595254361544472</v>
      </c>
      <c r="CG89">
        <f t="shared" si="99"/>
        <v>-19.026469135802465</v>
      </c>
      <c r="CH89">
        <f t="shared" si="100"/>
        <v>79.270123456790117</v>
      </c>
      <c r="CI89">
        <f t="shared" si="101"/>
        <v>72.287718091377869</v>
      </c>
      <c r="CJ89" s="23"/>
      <c r="CK89" s="23"/>
      <c r="CL89" s="23"/>
      <c r="CM89" s="23"/>
      <c r="CN89" s="23"/>
      <c r="CO89" s="23"/>
      <c r="CP89" s="23"/>
      <c r="CR89" t="s">
        <v>79</v>
      </c>
      <c r="CS89" t="s">
        <v>167</v>
      </c>
      <c r="CT89" t="s">
        <v>167</v>
      </c>
      <c r="CU89">
        <v>2.63E-2</v>
      </c>
      <c r="CV89">
        <v>3.0599999999999999E-2</v>
      </c>
      <c r="CW89">
        <v>1.2999999999999999E-2</v>
      </c>
      <c r="CX89">
        <v>0</v>
      </c>
      <c r="CY89" t="s">
        <v>167</v>
      </c>
      <c r="CZ89">
        <v>1.37E-2</v>
      </c>
    </row>
    <row r="90" spans="1:104" x14ac:dyDescent="0.2">
      <c r="A90" t="s">
        <v>85</v>
      </c>
      <c r="C90" t="s">
        <v>99</v>
      </c>
      <c r="E90">
        <v>22.336644</v>
      </c>
      <c r="G90">
        <v>89.104095999999998</v>
      </c>
      <c r="K90" t="s">
        <v>27</v>
      </c>
      <c r="L90" s="2">
        <v>8.1999999999999993</v>
      </c>
      <c r="M90" s="23">
        <f t="shared" si="102"/>
        <v>8.1066666666666656</v>
      </c>
      <c r="N90" s="23">
        <f t="shared" si="103"/>
        <v>9.0184995056457731E-2</v>
      </c>
      <c r="O90" s="3">
        <v>0.58199999999999996</v>
      </c>
      <c r="P90" s="23">
        <f t="shared" si="104"/>
        <v>0.58199999999999996</v>
      </c>
      <c r="Q90" s="23">
        <f t="shared" si="105"/>
        <v>1.0000000000000009E-3</v>
      </c>
      <c r="R90" s="2">
        <f t="shared" si="79"/>
        <v>372.47999999999996</v>
      </c>
      <c r="S90" s="23">
        <f t="shared" si="106"/>
        <v>372.47999999999996</v>
      </c>
      <c r="T90" s="23">
        <f t="shared" si="107"/>
        <v>0.64000000000001478</v>
      </c>
      <c r="U90">
        <v>581.9</v>
      </c>
      <c r="V90" s="4">
        <v>1</v>
      </c>
      <c r="W90" s="23">
        <f t="shared" si="82"/>
        <v>5</v>
      </c>
      <c r="X90" s="23">
        <f t="shared" si="83"/>
        <v>305</v>
      </c>
      <c r="Y90" s="23">
        <f t="shared" si="108"/>
        <v>5.333333333333333</v>
      </c>
      <c r="Z90" s="23">
        <f t="shared" si="109"/>
        <v>0.57735026918962584</v>
      </c>
      <c r="AA90" s="23">
        <f t="shared" si="110"/>
        <v>325.33333333333331</v>
      </c>
      <c r="AB90" s="23">
        <f t="shared" si="111"/>
        <v>35.218366420567172</v>
      </c>
      <c r="AC90" s="5">
        <v>3.9</v>
      </c>
      <c r="AD90">
        <v>3.8055502574861721</v>
      </c>
      <c r="AE90">
        <v>380.5550257486172</v>
      </c>
      <c r="AF90">
        <f t="shared" si="84"/>
        <v>16.545870684722487</v>
      </c>
      <c r="AG90">
        <f t="shared" si="112"/>
        <v>16.18921018224437</v>
      </c>
      <c r="AH90">
        <f t="shared" si="69"/>
        <v>0.42661599879694884</v>
      </c>
      <c r="AI90">
        <f t="shared" si="70"/>
        <v>372.35183419162053</v>
      </c>
      <c r="AJ90">
        <f t="shared" si="71"/>
        <v>9.8121679723298065</v>
      </c>
      <c r="AL90" t="s">
        <v>27</v>
      </c>
      <c r="AM90" s="6">
        <v>4.4000000000000004</v>
      </c>
      <c r="AN90" s="23">
        <f t="shared" si="85"/>
        <v>4.2613922823346906</v>
      </c>
      <c r="AO90" s="23">
        <f t="shared" si="86"/>
        <v>42.613922823346904</v>
      </c>
      <c r="AP90" s="23">
        <f t="shared" si="113"/>
        <v>45.199405339021382</v>
      </c>
      <c r="AQ90" s="23">
        <f t="shared" si="114"/>
        <v>5.3398977576944935</v>
      </c>
      <c r="AR90" s="23">
        <f t="shared" si="80"/>
        <v>1.0926646877781256</v>
      </c>
      <c r="AS90" s="23">
        <f t="shared" si="115"/>
        <v>1.1589591112569586</v>
      </c>
      <c r="AT90" s="23">
        <f t="shared" si="132"/>
        <v>0.1369204553254999</v>
      </c>
      <c r="AU90" s="7">
        <v>1.5</v>
      </c>
      <c r="AV90">
        <f t="shared" si="87"/>
        <v>145.83000000000001</v>
      </c>
      <c r="AW90">
        <f t="shared" si="88"/>
        <v>12.002469135802469</v>
      </c>
      <c r="AX90">
        <f t="shared" si="116"/>
        <v>11.735747599451303</v>
      </c>
      <c r="AY90">
        <f t="shared" si="117"/>
        <v>0.46197525243304977</v>
      </c>
      <c r="AZ90">
        <f t="shared" si="126"/>
        <v>142.58933333333334</v>
      </c>
      <c r="BA90">
        <f t="shared" si="127"/>
        <v>5.6129993170615631</v>
      </c>
      <c r="BB90" s="5">
        <v>1</v>
      </c>
      <c r="BC90">
        <f t="shared" si="133"/>
        <v>801.59999999999991</v>
      </c>
      <c r="BD90">
        <f t="shared" si="89"/>
        <v>40.08</v>
      </c>
      <c r="BE90">
        <f t="shared" si="118"/>
        <v>36.072000000000003</v>
      </c>
      <c r="BF90">
        <f t="shared" si="128"/>
        <v>4.0079999999999991</v>
      </c>
      <c r="BG90">
        <f t="shared" si="129"/>
        <v>721.43999999999994</v>
      </c>
      <c r="BH90">
        <f t="shared" si="130"/>
        <v>80.159999999999968</v>
      </c>
      <c r="BI90" t="s">
        <v>27</v>
      </c>
      <c r="BJ90" s="4">
        <v>8.5000000000000006E-2</v>
      </c>
      <c r="BK90" s="24">
        <f t="shared" si="90"/>
        <v>0.10833333333333334</v>
      </c>
      <c r="BL90" s="24">
        <f t="shared" si="91"/>
        <v>0.15476175</v>
      </c>
      <c r="BM90" s="24">
        <f t="shared" si="119"/>
        <v>0.15540179032258064</v>
      </c>
      <c r="BN90" s="24">
        <f t="shared" si="131"/>
        <v>2.9330332260497508E-3</v>
      </c>
      <c r="BO90" s="8">
        <v>0.6</v>
      </c>
      <c r="BP90" s="25">
        <f t="shared" si="92"/>
        <v>8520</v>
      </c>
      <c r="BQ90" s="25">
        <f t="shared" si="81"/>
        <v>240</v>
      </c>
      <c r="BR90" s="23">
        <f t="shared" si="120"/>
        <v>8046.666666666667</v>
      </c>
      <c r="BS90" s="23">
        <f t="shared" si="121"/>
        <v>819.83738224926856</v>
      </c>
      <c r="BT90" s="23">
        <f t="shared" si="122"/>
        <v>226.66666666666666</v>
      </c>
      <c r="BU90" s="23">
        <f t="shared" si="123"/>
        <v>23.094010767585033</v>
      </c>
      <c r="BW90" s="6">
        <v>1.6E-2</v>
      </c>
      <c r="BX90" s="23">
        <f t="shared" si="93"/>
        <v>0.62761506276150625</v>
      </c>
      <c r="BY90" s="23">
        <f t="shared" si="94"/>
        <v>31.380753138075313</v>
      </c>
      <c r="BZ90" s="23">
        <f t="shared" si="124"/>
        <v>29.28870292887029</v>
      </c>
      <c r="CA90" s="23">
        <f t="shared" ref="CA90:CA150" si="134">STDEV(BY90:BY92)</f>
        <v>2.0920502092050217</v>
      </c>
      <c r="CB90" s="9" t="s">
        <v>27</v>
      </c>
      <c r="CC90">
        <f t="shared" si="95"/>
        <v>3.2423421417542548</v>
      </c>
      <c r="CD90">
        <f t="shared" si="96"/>
        <v>23.731543745546634</v>
      </c>
      <c r="CE90">
        <f t="shared" si="97"/>
        <v>23.045123119079904</v>
      </c>
      <c r="CF90">
        <f t="shared" si="98"/>
        <v>0.31768598838084933</v>
      </c>
      <c r="CG90">
        <f t="shared" si="99"/>
        <v>-47.082469135802469</v>
      </c>
      <c r="CH90">
        <f t="shared" si="100"/>
        <v>149.4101234567901</v>
      </c>
      <c r="CI90">
        <f t="shared" si="101"/>
        <v>23.731543745546634</v>
      </c>
      <c r="CJ90" s="23">
        <f t="shared" si="125"/>
        <v>3.3147765886962737</v>
      </c>
      <c r="CK90" s="23">
        <f t="shared" si="125"/>
        <v>24.89208141047332</v>
      </c>
      <c r="CL90" s="23">
        <f t="shared" si="125"/>
        <v>24.659569296688414</v>
      </c>
      <c r="CM90" s="23">
        <f t="shared" si="125"/>
        <v>0.33974933414755631</v>
      </c>
      <c r="CN90" s="23">
        <f t="shared" si="125"/>
        <v>-42.474414266117968</v>
      </c>
      <c r="CO90" s="23">
        <f t="shared" si="125"/>
        <v>138.29656515775034</v>
      </c>
      <c r="CP90" s="23">
        <f t="shared" si="125"/>
        <v>24.89208141047332</v>
      </c>
      <c r="CR90" t="s">
        <v>80</v>
      </c>
      <c r="CS90" t="s">
        <v>167</v>
      </c>
      <c r="CT90">
        <v>1.1999999999999999E-3</v>
      </c>
      <c r="CU90">
        <v>2.8899999999999999E-2</v>
      </c>
      <c r="CV90">
        <v>3.2800000000000003E-2</v>
      </c>
      <c r="CW90">
        <v>1.2200000000000001E-2</v>
      </c>
      <c r="CX90">
        <v>1.2E-2</v>
      </c>
      <c r="CY90" t="s">
        <v>167</v>
      </c>
      <c r="CZ90">
        <v>1.2999999999999999E-2</v>
      </c>
    </row>
    <row r="91" spans="1:104" x14ac:dyDescent="0.2">
      <c r="L91" s="2">
        <v>8.1</v>
      </c>
      <c r="M91" s="23"/>
      <c r="N91" s="23"/>
      <c r="O91" s="3">
        <v>0.58299999999999996</v>
      </c>
      <c r="P91" s="23"/>
      <c r="Q91" s="23"/>
      <c r="R91" s="2">
        <f t="shared" si="79"/>
        <v>373.12</v>
      </c>
      <c r="S91" s="23"/>
      <c r="T91" s="23"/>
      <c r="V91" s="4">
        <v>1</v>
      </c>
      <c r="W91" s="23">
        <f t="shared" si="82"/>
        <v>5</v>
      </c>
      <c r="X91" s="23">
        <f t="shared" si="83"/>
        <v>305</v>
      </c>
      <c r="Y91" s="23"/>
      <c r="Z91" s="23"/>
      <c r="AA91" s="23"/>
      <c r="AB91" s="23"/>
      <c r="AC91" s="5">
        <v>3.8</v>
      </c>
      <c r="AD91">
        <v>3.7101850085828723</v>
      </c>
      <c r="AE91">
        <v>375.01850085828698</v>
      </c>
      <c r="AF91">
        <f t="shared" si="84"/>
        <v>16.305152211229871</v>
      </c>
      <c r="AM91" s="6">
        <v>4.3</v>
      </c>
      <c r="AN91" s="23">
        <f t="shared" si="85"/>
        <v>4.1644366879968961</v>
      </c>
      <c r="AO91" s="23">
        <f t="shared" si="86"/>
        <v>41.644366879968963</v>
      </c>
      <c r="AP91" s="23"/>
      <c r="AQ91" s="23"/>
      <c r="AR91" s="23">
        <f t="shared" si="80"/>
        <v>1.0678042789735631</v>
      </c>
      <c r="AS91" s="23"/>
      <c r="AT91" s="23"/>
      <c r="AU91" s="7">
        <v>1.4</v>
      </c>
      <c r="AV91">
        <f t="shared" si="87"/>
        <v>136.10799999999998</v>
      </c>
      <c r="AW91">
        <f t="shared" si="88"/>
        <v>11.20230452674897</v>
      </c>
      <c r="BB91" s="5">
        <v>0.9</v>
      </c>
      <c r="BC91">
        <f t="shared" si="133"/>
        <v>721.44</v>
      </c>
      <c r="BD91">
        <f t="shared" si="89"/>
        <v>36.072000000000003</v>
      </c>
      <c r="BJ91" s="4">
        <v>8.4000000000000005E-2</v>
      </c>
      <c r="BK91" s="24">
        <f t="shared" si="90"/>
        <v>0.10698924731182796</v>
      </c>
      <c r="BL91" s="24">
        <f t="shared" si="91"/>
        <v>0.15284162903225806</v>
      </c>
      <c r="BM91" s="24"/>
      <c r="BN91" s="24"/>
      <c r="BO91" s="8">
        <v>0.5</v>
      </c>
      <c r="BP91" s="25">
        <f t="shared" si="92"/>
        <v>7100</v>
      </c>
      <c r="BQ91" s="25">
        <f t="shared" si="81"/>
        <v>200</v>
      </c>
      <c r="BR91" s="23"/>
      <c r="BS91" s="23"/>
      <c r="BT91" s="23"/>
      <c r="BU91" s="23"/>
      <c r="BW91" s="6">
        <v>1.4999999999999999E-2</v>
      </c>
      <c r="BX91" s="23">
        <f t="shared" si="93"/>
        <v>0.58577405857740572</v>
      </c>
      <c r="BY91" s="23">
        <f t="shared" si="94"/>
        <v>29.288702928870286</v>
      </c>
      <c r="BZ91" s="23"/>
      <c r="CA91" s="23"/>
      <c r="CB91" s="9"/>
      <c r="CC91">
        <f t="shared" si="95"/>
        <v>3.3537237079236975</v>
      </c>
      <c r="CD91">
        <f t="shared" si="96"/>
        <v>25.22172162398989</v>
      </c>
      <c r="CE91">
        <f t="shared" si="97"/>
        <v>23.696392022880904</v>
      </c>
      <c r="CF91">
        <f t="shared" si="98"/>
        <v>0.34490517363410417</v>
      </c>
      <c r="CG91">
        <f t="shared" si="99"/>
        <v>-42.274304526748971</v>
      </c>
      <c r="CH91">
        <f t="shared" si="100"/>
        <v>136.1094485596708</v>
      </c>
      <c r="CI91">
        <f t="shared" si="101"/>
        <v>25.22172162398989</v>
      </c>
      <c r="CJ91" s="23"/>
      <c r="CK91" s="23"/>
      <c r="CL91" s="23"/>
      <c r="CM91" s="23"/>
      <c r="CN91" s="23"/>
      <c r="CO91" s="23"/>
      <c r="CP91" s="23"/>
      <c r="CR91" t="s">
        <v>81</v>
      </c>
      <c r="CS91" t="s">
        <v>167</v>
      </c>
      <c r="CT91">
        <v>3.5000000000000001E-3</v>
      </c>
      <c r="CU91">
        <v>1.5900000000000001E-2</v>
      </c>
      <c r="CV91">
        <v>2.4E-2</v>
      </c>
      <c r="CW91">
        <v>8.5000000000000006E-3</v>
      </c>
      <c r="CX91">
        <v>7.0000000000000001E-3</v>
      </c>
      <c r="CY91">
        <v>1.5800000000000002E-2</v>
      </c>
      <c r="CZ91">
        <v>1.37E-2</v>
      </c>
    </row>
    <row r="92" spans="1:104" x14ac:dyDescent="0.2">
      <c r="L92" s="2">
        <v>8.02</v>
      </c>
      <c r="M92" s="23"/>
      <c r="N92" s="23"/>
      <c r="O92" s="3">
        <v>0.58099999999999996</v>
      </c>
      <c r="P92" s="23"/>
      <c r="Q92" s="23"/>
      <c r="R92" s="2">
        <f t="shared" si="79"/>
        <v>371.84</v>
      </c>
      <c r="S92" s="23"/>
      <c r="T92" s="23"/>
      <c r="V92" s="4">
        <v>1.2</v>
      </c>
      <c r="W92" s="23">
        <f t="shared" si="82"/>
        <v>6</v>
      </c>
      <c r="X92" s="23">
        <f t="shared" si="83"/>
        <v>366</v>
      </c>
      <c r="Y92" s="23"/>
      <c r="Z92" s="23"/>
      <c r="AA92" s="23"/>
      <c r="AB92" s="23"/>
      <c r="AC92" s="5">
        <v>3.7</v>
      </c>
      <c r="AD92">
        <v>3.6148197596795733</v>
      </c>
      <c r="AE92">
        <v>361.48197596795734</v>
      </c>
      <c r="AF92">
        <f t="shared" si="84"/>
        <v>15.716607650780754</v>
      </c>
      <c r="AM92" s="6">
        <v>5.3</v>
      </c>
      <c r="AN92" s="23">
        <f t="shared" si="85"/>
        <v>5.133992631374829</v>
      </c>
      <c r="AO92" s="23">
        <f t="shared" si="86"/>
        <v>51.339926313748293</v>
      </c>
      <c r="AP92" s="23"/>
      <c r="AQ92" s="23"/>
      <c r="AR92" s="23">
        <f t="shared" si="80"/>
        <v>1.3164083670191871</v>
      </c>
      <c r="AS92" s="23"/>
      <c r="AT92" s="23"/>
      <c r="AU92" s="7">
        <v>1.5</v>
      </c>
      <c r="AV92">
        <f t="shared" si="87"/>
        <v>145.83000000000001</v>
      </c>
      <c r="AW92">
        <f t="shared" si="88"/>
        <v>12.002469135802469</v>
      </c>
      <c r="BB92" s="5">
        <v>0.8</v>
      </c>
      <c r="BC92">
        <f t="shared" si="133"/>
        <v>641.28</v>
      </c>
      <c r="BD92">
        <f t="shared" si="89"/>
        <v>32.064</v>
      </c>
      <c r="BJ92" s="4">
        <v>8.6999999999999994E-2</v>
      </c>
      <c r="BK92" s="24">
        <f t="shared" si="90"/>
        <v>0.11102150537634407</v>
      </c>
      <c r="BL92" s="24">
        <f t="shared" si="91"/>
        <v>0.15860199193548385</v>
      </c>
      <c r="BM92" s="24"/>
      <c r="BN92" s="24"/>
      <c r="BO92" s="8">
        <v>0.6</v>
      </c>
      <c r="BP92" s="25">
        <f t="shared" si="92"/>
        <v>8520</v>
      </c>
      <c r="BQ92" s="25">
        <f t="shared" si="81"/>
        <v>240</v>
      </c>
      <c r="BR92" s="23"/>
      <c r="BS92" s="23"/>
      <c r="BT92" s="23"/>
      <c r="BU92" s="23"/>
      <c r="BW92" s="6">
        <v>1.4E-2</v>
      </c>
      <c r="BX92" s="23">
        <f t="shared" si="93"/>
        <v>0.54393305439330542</v>
      </c>
      <c r="BY92" s="23">
        <f t="shared" si="94"/>
        <v>27.19665271966527</v>
      </c>
      <c r="BZ92" s="23"/>
      <c r="CA92" s="23"/>
      <c r="CB92" s="9"/>
      <c r="CC92">
        <f t="shared" si="95"/>
        <v>3.3482639164108683</v>
      </c>
      <c r="CD92">
        <f t="shared" si="96"/>
        <v>25.722978861883433</v>
      </c>
      <c r="CE92">
        <f t="shared" si="97"/>
        <v>27.237192748104434</v>
      </c>
      <c r="CF92">
        <f t="shared" si="98"/>
        <v>0.3566568404277155</v>
      </c>
      <c r="CG92">
        <f t="shared" si="99"/>
        <v>-38.066469135802471</v>
      </c>
      <c r="CH92">
        <f t="shared" si="100"/>
        <v>129.37012345679011</v>
      </c>
      <c r="CI92">
        <f t="shared" si="101"/>
        <v>25.722978861883433</v>
      </c>
      <c r="CJ92" s="23"/>
      <c r="CK92" s="23"/>
      <c r="CL92" s="23"/>
      <c r="CM92" s="23"/>
      <c r="CN92" s="23"/>
      <c r="CO92" s="23"/>
      <c r="CP92" s="23"/>
      <c r="CR92" t="s">
        <v>82</v>
      </c>
      <c r="CS92" t="s">
        <v>167</v>
      </c>
      <c r="CT92">
        <v>1.1999999999999999E-3</v>
      </c>
      <c r="CU92">
        <v>2.63E-2</v>
      </c>
      <c r="CV92">
        <v>1.3100000000000001E-2</v>
      </c>
      <c r="CW92">
        <v>1.03E-2</v>
      </c>
      <c r="CX92">
        <v>7.0000000000000001E-3</v>
      </c>
      <c r="CY92">
        <v>4.0300000000000002E-2</v>
      </c>
      <c r="CZ92">
        <v>2.1700000000000001E-2</v>
      </c>
    </row>
    <row r="93" spans="1:104" x14ac:dyDescent="0.2">
      <c r="K93" t="s">
        <v>28</v>
      </c>
      <c r="L93" s="2">
        <v>8.01</v>
      </c>
      <c r="M93" s="23">
        <f t="shared" si="102"/>
        <v>7.9866666666666655</v>
      </c>
      <c r="N93" s="23">
        <f t="shared" si="103"/>
        <v>3.2145502536643007E-2</v>
      </c>
      <c r="O93" s="3">
        <f>U93/1000</f>
        <v>0.55700000000000005</v>
      </c>
      <c r="P93" s="23">
        <f t="shared" si="104"/>
        <v>0.55566666666666675</v>
      </c>
      <c r="Q93" s="23">
        <f t="shared" si="105"/>
        <v>4.1633319989322695E-3</v>
      </c>
      <c r="R93" s="2">
        <f t="shared" si="79"/>
        <v>356.48</v>
      </c>
      <c r="S93" s="23">
        <f t="shared" si="106"/>
        <v>355.62666666666672</v>
      </c>
      <c r="T93" s="23">
        <f t="shared" si="107"/>
        <v>2.6645324793166481</v>
      </c>
      <c r="U93">
        <v>557</v>
      </c>
      <c r="V93" s="4">
        <v>0.5</v>
      </c>
      <c r="W93" s="23">
        <f t="shared" si="82"/>
        <v>2.5</v>
      </c>
      <c r="X93" s="23">
        <f t="shared" si="83"/>
        <v>152.5</v>
      </c>
      <c r="Y93" s="23">
        <f t="shared" si="108"/>
        <v>3</v>
      </c>
      <c r="Z93" s="23">
        <f t="shared" si="109"/>
        <v>0.49999999999999645</v>
      </c>
      <c r="AA93" s="23">
        <f t="shared" si="110"/>
        <v>183</v>
      </c>
      <c r="AB93" s="23">
        <f t="shared" si="111"/>
        <v>30.499999999999762</v>
      </c>
      <c r="AC93" s="5">
        <v>10.5</v>
      </c>
      <c r="AD93">
        <v>10.099656685103948</v>
      </c>
      <c r="AE93">
        <v>1009.9656685103948</v>
      </c>
      <c r="AF93">
        <f t="shared" si="84"/>
        <v>43.911550804799774</v>
      </c>
      <c r="AG93">
        <f t="shared" si="112"/>
        <v>43.714310592176666</v>
      </c>
      <c r="AH93">
        <f t="shared" si="69"/>
        <v>0.56008591526980411</v>
      </c>
      <c r="AI93">
        <f t="shared" si="70"/>
        <v>1005.4291436200632</v>
      </c>
      <c r="AJ93">
        <f t="shared" si="71"/>
        <v>12.881976051205552</v>
      </c>
      <c r="AL93" t="s">
        <v>28</v>
      </c>
      <c r="AM93" s="6">
        <v>2.2999999999999998</v>
      </c>
      <c r="AN93" s="23">
        <f t="shared" si="85"/>
        <v>2.2253248012410314</v>
      </c>
      <c r="AO93" s="23">
        <f t="shared" si="86"/>
        <v>22.253248012410314</v>
      </c>
      <c r="AP93" s="23">
        <f t="shared" si="113"/>
        <v>24.51554521362549</v>
      </c>
      <c r="AQ93" s="23">
        <f t="shared" si="114"/>
        <v>5.6810793844117882</v>
      </c>
      <c r="AR93" s="23">
        <f t="shared" si="80"/>
        <v>0.57059610288231577</v>
      </c>
      <c r="AS93" s="23">
        <f t="shared" si="115"/>
        <v>0.62860372342629467</v>
      </c>
      <c r="AT93" s="23">
        <f t="shared" si="132"/>
        <v>0.1456687021644047</v>
      </c>
      <c r="AU93" s="7">
        <v>4.7</v>
      </c>
      <c r="AV93">
        <f t="shared" si="87"/>
        <v>456.93400000000003</v>
      </c>
      <c r="AW93">
        <f t="shared" si="88"/>
        <v>37.607736625514406</v>
      </c>
      <c r="AX93">
        <f t="shared" si="116"/>
        <v>34.407078189300414</v>
      </c>
      <c r="AY93">
        <f t="shared" si="117"/>
        <v>2.8850345267539854</v>
      </c>
      <c r="AZ93">
        <f t="shared" si="126"/>
        <v>418.04599999999999</v>
      </c>
      <c r="BA93">
        <f t="shared" si="127"/>
        <v>35.053169500060918</v>
      </c>
      <c r="BB93" s="5">
        <v>0.4</v>
      </c>
      <c r="BC93">
        <f t="shared" si="133"/>
        <v>320.64</v>
      </c>
      <c r="BD93">
        <f t="shared" si="89"/>
        <v>16.032</v>
      </c>
      <c r="BE93">
        <f t="shared" si="118"/>
        <v>14.695999999999998</v>
      </c>
      <c r="BF93">
        <f t="shared" si="128"/>
        <v>2.3140198789120223</v>
      </c>
      <c r="BG93">
        <f t="shared" si="129"/>
        <v>293.91999999999996</v>
      </c>
      <c r="BH93">
        <f t="shared" si="130"/>
        <v>46.280397578240347</v>
      </c>
      <c r="BI93" t="s">
        <v>28</v>
      </c>
      <c r="BJ93" s="4">
        <v>5.3999999999999999E-2</v>
      </c>
      <c r="BK93" s="24">
        <f t="shared" si="90"/>
        <v>6.6666666666666666E-2</v>
      </c>
      <c r="BL93" s="24">
        <f t="shared" si="91"/>
        <v>9.5237999999999989E-2</v>
      </c>
      <c r="BM93" s="24">
        <f t="shared" si="119"/>
        <v>9.8438201612903217E-2</v>
      </c>
      <c r="BN93" s="24">
        <f t="shared" si="131"/>
        <v>7.2694606591038446E-3</v>
      </c>
      <c r="BO93" s="8">
        <v>1.3</v>
      </c>
      <c r="BP93" s="25">
        <f t="shared" si="92"/>
        <v>18460</v>
      </c>
      <c r="BQ93" s="25">
        <f t="shared" si="81"/>
        <v>520</v>
      </c>
      <c r="BR93" s="23">
        <f t="shared" si="120"/>
        <v>16566.666666666668</v>
      </c>
      <c r="BS93" s="23">
        <f t="shared" si="121"/>
        <v>2169.0858289457597</v>
      </c>
      <c r="BT93" s="23">
        <f t="shared" si="122"/>
        <v>466.66666666666669</v>
      </c>
      <c r="BU93" s="23">
        <f t="shared" si="123"/>
        <v>61.10100926607771</v>
      </c>
      <c r="BW93" s="6">
        <v>3.1E-2</v>
      </c>
      <c r="BX93" s="23">
        <f t="shared" si="93"/>
        <v>1.2552301255230125</v>
      </c>
      <c r="BY93" s="23">
        <f t="shared" si="94"/>
        <v>62.761506276150627</v>
      </c>
      <c r="BZ93" s="23">
        <f t="shared" si="124"/>
        <v>53.695955369595538</v>
      </c>
      <c r="CA93" s="23">
        <f t="shared" si="134"/>
        <v>10.735567864951605</v>
      </c>
      <c r="CB93" s="9" t="s">
        <v>28</v>
      </c>
      <c r="CC93">
        <f t="shared" si="95"/>
        <v>8.4791136153879183</v>
      </c>
      <c r="CD93">
        <f t="shared" si="96"/>
        <v>44.752046356655661</v>
      </c>
      <c r="CE93">
        <f t="shared" si="97"/>
        <v>70.11171007060058</v>
      </c>
      <c r="CF93">
        <f t="shared" si="98"/>
        <v>0.8186384491662978</v>
      </c>
      <c r="CG93">
        <f t="shared" si="99"/>
        <v>-51.139736625514402</v>
      </c>
      <c r="CH93">
        <f t="shared" si="100"/>
        <v>194.27172016460906</v>
      </c>
      <c r="CI93">
        <f t="shared" si="101"/>
        <v>44.752046356655669</v>
      </c>
      <c r="CJ93" s="23">
        <f t="shared" ref="CJ93:CP108" si="135">AVERAGE(CC93:CC95)</f>
        <v>8.8375313356762515</v>
      </c>
      <c r="CK93" s="23">
        <f t="shared" si="135"/>
        <v>46.835723624360526</v>
      </c>
      <c r="CL93" s="23">
        <f t="shared" si="135"/>
        <v>70.129326518701873</v>
      </c>
      <c r="CM93" s="23">
        <f t="shared" si="135"/>
        <v>0.89433038640377227</v>
      </c>
      <c r="CN93" s="23">
        <f t="shared" si="135"/>
        <v>-46.103078189300412</v>
      </c>
      <c r="CO93" s="23">
        <f t="shared" si="135"/>
        <v>177.8090205761317</v>
      </c>
      <c r="CP93" s="23">
        <f t="shared" si="135"/>
        <v>46.835723624360526</v>
      </c>
      <c r="CR93" t="s">
        <v>83</v>
      </c>
      <c r="CS93" t="s">
        <v>167</v>
      </c>
      <c r="CT93">
        <v>1.8E-3</v>
      </c>
      <c r="CU93" t="s">
        <v>167</v>
      </c>
      <c r="CV93">
        <v>1.7500000000000002E-2</v>
      </c>
      <c r="CW93">
        <v>1.38E-2</v>
      </c>
      <c r="CX93" t="s">
        <v>167</v>
      </c>
      <c r="CY93">
        <v>9.1300000000000006E-2</v>
      </c>
      <c r="CZ93">
        <v>1.1599999999999999E-2</v>
      </c>
    </row>
    <row r="94" spans="1:104" x14ac:dyDescent="0.2">
      <c r="L94" s="2">
        <v>8</v>
      </c>
      <c r="M94" s="23"/>
      <c r="N94" s="23"/>
      <c r="O94" s="3">
        <v>0.55100000000000005</v>
      </c>
      <c r="P94" s="23"/>
      <c r="Q94" s="23"/>
      <c r="R94" s="2">
        <f t="shared" si="79"/>
        <v>352.64000000000004</v>
      </c>
      <c r="S94" s="23"/>
      <c r="T94" s="23"/>
      <c r="V94" s="4">
        <v>0.6</v>
      </c>
      <c r="W94" s="23">
        <f t="shared" si="82"/>
        <v>3</v>
      </c>
      <c r="X94" s="23">
        <f t="shared" si="83"/>
        <v>183</v>
      </c>
      <c r="Y94" s="23"/>
      <c r="Z94" s="23"/>
      <c r="AA94" s="23"/>
      <c r="AB94" s="23"/>
      <c r="AC94" s="5">
        <v>10.4</v>
      </c>
      <c r="AD94">
        <v>10.004291436200649</v>
      </c>
      <c r="AE94">
        <v>1015.42914362006</v>
      </c>
      <c r="AF94">
        <f t="shared" si="84"/>
        <v>44.149093200872173</v>
      </c>
      <c r="AM94" s="6">
        <v>3.2</v>
      </c>
      <c r="AN94" s="23">
        <f t="shared" si="85"/>
        <v>3.0979251502811711</v>
      </c>
      <c r="AO94" s="23">
        <f t="shared" si="86"/>
        <v>30.97925150281171</v>
      </c>
      <c r="AP94" s="23"/>
      <c r="AQ94" s="23"/>
      <c r="AR94" s="23">
        <f t="shared" si="80"/>
        <v>0.79433978212337719</v>
      </c>
      <c r="AS94" s="23"/>
      <c r="AT94" s="23"/>
      <c r="AU94" s="7">
        <v>4.2</v>
      </c>
      <c r="AV94">
        <f t="shared" si="87"/>
        <v>408.32400000000001</v>
      </c>
      <c r="AW94">
        <f t="shared" si="88"/>
        <v>33.606913580246911</v>
      </c>
      <c r="BB94" s="5">
        <v>0.3</v>
      </c>
      <c r="BC94">
        <f t="shared" si="133"/>
        <v>240.47999999999996</v>
      </c>
      <c r="BD94">
        <f t="shared" si="89"/>
        <v>12.023999999999997</v>
      </c>
      <c r="BJ94" s="4">
        <v>5.2999999999999999E-2</v>
      </c>
      <c r="BK94" s="24">
        <f t="shared" si="90"/>
        <v>6.5322580645161291E-2</v>
      </c>
      <c r="BL94" s="24">
        <f t="shared" si="91"/>
        <v>9.3317879032258064E-2</v>
      </c>
      <c r="BM94" s="24"/>
      <c r="BN94" s="24"/>
      <c r="BO94" s="8">
        <v>1.2</v>
      </c>
      <c r="BP94" s="25">
        <f t="shared" si="92"/>
        <v>17040</v>
      </c>
      <c r="BQ94" s="25">
        <f t="shared" si="81"/>
        <v>480</v>
      </c>
      <c r="BR94" s="23"/>
      <c r="BS94" s="23"/>
      <c r="BT94" s="23"/>
      <c r="BU94" s="23"/>
      <c r="BW94" s="6">
        <v>2.8000000000000001E-2</v>
      </c>
      <c r="BX94" s="23">
        <f t="shared" si="93"/>
        <v>1.1297071129707112</v>
      </c>
      <c r="BY94" s="23">
        <f t="shared" si="94"/>
        <v>56.48535564853556</v>
      </c>
      <c r="BZ94" s="23"/>
      <c r="CA94" s="23"/>
      <c r="CB94" s="9"/>
      <c r="CC94">
        <f t="shared" si="95"/>
        <v>9.2428776389634706</v>
      </c>
      <c r="CD94">
        <f t="shared" si="96"/>
        <v>48.743485187658067</v>
      </c>
      <c r="CE94">
        <f t="shared" si="97"/>
        <v>73.649442764597524</v>
      </c>
      <c r="CF94">
        <f t="shared" si="98"/>
        <v>0.96752595415893228</v>
      </c>
      <c r="CG94">
        <f t="shared" si="99"/>
        <v>-42.630913580246911</v>
      </c>
      <c r="CH94">
        <f t="shared" si="100"/>
        <v>167.84834567901231</v>
      </c>
      <c r="CI94">
        <f t="shared" si="101"/>
        <v>48.743485187658067</v>
      </c>
      <c r="CJ94" s="23"/>
      <c r="CK94" s="23"/>
      <c r="CL94" s="23"/>
      <c r="CM94" s="23"/>
      <c r="CN94" s="23"/>
      <c r="CO94" s="23"/>
      <c r="CP94" s="23"/>
      <c r="CR94" t="s">
        <v>84</v>
      </c>
      <c r="CS94" t="s">
        <v>167</v>
      </c>
      <c r="CT94">
        <v>3.3E-3</v>
      </c>
      <c r="CU94">
        <v>2.7000000000000001E-3</v>
      </c>
      <c r="CV94">
        <v>4.1399999999999999E-2</v>
      </c>
      <c r="CW94">
        <v>4.1000000000000003E-3</v>
      </c>
      <c r="CX94">
        <v>4.0000000000000001E-3</v>
      </c>
      <c r="CY94" t="s">
        <v>167</v>
      </c>
      <c r="CZ94">
        <v>1.5900000000000001E-2</v>
      </c>
    </row>
    <row r="95" spans="1:104" x14ac:dyDescent="0.2">
      <c r="L95" s="2">
        <v>7.95</v>
      </c>
      <c r="M95" s="23"/>
      <c r="N95" s="23"/>
      <c r="O95" s="3">
        <v>0.55900000000000005</v>
      </c>
      <c r="P95" s="23"/>
      <c r="Q95" s="23"/>
      <c r="R95" s="2">
        <f t="shared" si="79"/>
        <v>357.76000000000005</v>
      </c>
      <c r="S95" s="23"/>
      <c r="T95" s="23"/>
      <c r="V95" s="4">
        <v>0.7</v>
      </c>
      <c r="W95" s="23">
        <f t="shared" si="82"/>
        <v>3.4999999999999991</v>
      </c>
      <c r="X95" s="23">
        <f t="shared" si="83"/>
        <v>213.49999999999994</v>
      </c>
      <c r="Y95" s="23"/>
      <c r="Z95" s="23"/>
      <c r="AA95" s="23"/>
      <c r="AB95" s="23"/>
      <c r="AC95" s="5">
        <v>10.3</v>
      </c>
      <c r="AD95">
        <v>9.9089261872973502</v>
      </c>
      <c r="AE95">
        <v>990.89261872973498</v>
      </c>
      <c r="AF95">
        <f t="shared" si="84"/>
        <v>43.082287770858045</v>
      </c>
      <c r="AM95" s="6">
        <v>2.1</v>
      </c>
      <c r="AN95" s="23">
        <f t="shared" si="85"/>
        <v>2.0314136125654452</v>
      </c>
      <c r="AO95" s="23">
        <f t="shared" si="86"/>
        <v>20.31413612565445</v>
      </c>
      <c r="AP95" s="23"/>
      <c r="AQ95" s="23"/>
      <c r="AR95" s="23">
        <f t="shared" si="80"/>
        <v>0.52087528527319105</v>
      </c>
      <c r="AS95" s="23"/>
      <c r="AT95" s="23"/>
      <c r="AU95" s="7">
        <v>4</v>
      </c>
      <c r="AV95">
        <f t="shared" si="87"/>
        <v>388.88</v>
      </c>
      <c r="AW95">
        <f t="shared" si="88"/>
        <v>32.006584362139918</v>
      </c>
      <c r="BB95" s="5">
        <v>0.4</v>
      </c>
      <c r="BC95">
        <f t="shared" si="133"/>
        <v>320.64</v>
      </c>
      <c r="BD95">
        <f t="shared" si="89"/>
        <v>16.032</v>
      </c>
      <c r="BJ95" s="4">
        <v>0.06</v>
      </c>
      <c r="BK95" s="24">
        <f t="shared" si="90"/>
        <v>7.4731182795698917E-2</v>
      </c>
      <c r="BL95" s="24">
        <f t="shared" si="91"/>
        <v>0.1067587258064516</v>
      </c>
      <c r="BM95" s="24"/>
      <c r="BN95" s="24"/>
      <c r="BO95" s="8">
        <v>1</v>
      </c>
      <c r="BP95" s="25">
        <f t="shared" si="92"/>
        <v>14200</v>
      </c>
      <c r="BQ95" s="25">
        <f t="shared" si="81"/>
        <v>400</v>
      </c>
      <c r="BR95" s="23"/>
      <c r="BS95" s="23"/>
      <c r="BT95" s="23"/>
      <c r="BU95" s="23"/>
      <c r="BW95" s="6">
        <v>2.1000000000000001E-2</v>
      </c>
      <c r="BX95" s="23">
        <f t="shared" si="93"/>
        <v>0.83682008368200833</v>
      </c>
      <c r="BY95" s="23">
        <f t="shared" si="94"/>
        <v>41.841004184100413</v>
      </c>
      <c r="BZ95" s="23"/>
      <c r="CA95" s="23"/>
      <c r="CB95" s="9"/>
      <c r="CC95">
        <f t="shared" si="95"/>
        <v>8.7906027526773673</v>
      </c>
      <c r="CD95">
        <f t="shared" si="96"/>
        <v>47.011639328767835</v>
      </c>
      <c r="CE95">
        <f t="shared" si="97"/>
        <v>66.626826720907488</v>
      </c>
      <c r="CF95">
        <f t="shared" si="98"/>
        <v>0.89682675588608696</v>
      </c>
      <c r="CG95">
        <f t="shared" si="99"/>
        <v>-44.538584362139915</v>
      </c>
      <c r="CH95">
        <f t="shared" si="100"/>
        <v>171.30699588477364</v>
      </c>
      <c r="CI95">
        <f t="shared" si="101"/>
        <v>47.011639328767835</v>
      </c>
      <c r="CJ95" s="23"/>
      <c r="CK95" s="23"/>
      <c r="CL95" s="23"/>
      <c r="CM95" s="23"/>
      <c r="CN95" s="23"/>
      <c r="CO95" s="23"/>
      <c r="CP95" s="23"/>
      <c r="CR95" t="s">
        <v>85</v>
      </c>
      <c r="CS95" t="s">
        <v>167</v>
      </c>
      <c r="CT95">
        <v>8.0000000000000004E-4</v>
      </c>
      <c r="CU95">
        <v>1.32E-2</v>
      </c>
      <c r="CV95">
        <v>4.7899999999999998E-2</v>
      </c>
      <c r="CW95">
        <v>0.16569999999999999</v>
      </c>
      <c r="CX95">
        <v>7.0000000000000001E-3</v>
      </c>
      <c r="CY95">
        <v>7.0199999999999999E-2</v>
      </c>
      <c r="CZ95">
        <v>1.7474000000000001</v>
      </c>
    </row>
    <row r="96" spans="1:104" x14ac:dyDescent="0.2">
      <c r="K96" t="s">
        <v>29</v>
      </c>
      <c r="L96" s="2">
        <v>7.57</v>
      </c>
      <c r="M96" s="23">
        <f t="shared" si="102"/>
        <v>7.5266666666666664</v>
      </c>
      <c r="N96" s="23">
        <f t="shared" si="103"/>
        <v>3.7859388972002035E-2</v>
      </c>
      <c r="O96" s="3">
        <f>U96/1000</f>
        <v>1.966</v>
      </c>
      <c r="P96" s="23">
        <f t="shared" si="104"/>
        <v>1.9806666666666668</v>
      </c>
      <c r="Q96" s="23">
        <f t="shared" si="105"/>
        <v>1.3650396819628917E-2</v>
      </c>
      <c r="R96" s="2">
        <f t="shared" si="79"/>
        <v>1258.24</v>
      </c>
      <c r="S96" s="23">
        <f t="shared" si="106"/>
        <v>1267.6266666666668</v>
      </c>
      <c r="T96" s="23">
        <f t="shared" si="107"/>
        <v>8.7362539645624597</v>
      </c>
      <c r="U96">
        <v>1966</v>
      </c>
      <c r="V96" s="4">
        <v>1</v>
      </c>
      <c r="W96" s="23">
        <f t="shared" si="82"/>
        <v>5</v>
      </c>
      <c r="X96" s="23">
        <f t="shared" si="83"/>
        <v>305</v>
      </c>
      <c r="Y96" s="23">
        <f t="shared" si="108"/>
        <v>5</v>
      </c>
      <c r="Z96" s="23">
        <f t="shared" si="109"/>
        <v>0</v>
      </c>
      <c r="AA96" s="23">
        <f t="shared" si="110"/>
        <v>305</v>
      </c>
      <c r="AB96" s="23">
        <f t="shared" si="111"/>
        <v>0</v>
      </c>
      <c r="AC96" s="5">
        <v>4.5999999999999996</v>
      </c>
      <c r="AD96">
        <v>4.4731069998092687</v>
      </c>
      <c r="AE96">
        <v>447.31069998092687</v>
      </c>
      <c r="AF96">
        <f t="shared" si="84"/>
        <v>19.448291303518559</v>
      </c>
      <c r="AG96">
        <f t="shared" si="112"/>
        <v>19.236558337272331</v>
      </c>
      <c r="AH96">
        <f t="shared" ref="AH96:AH159" si="136">STDEV(AF96:AF98)</f>
        <v>0.54352806783462237</v>
      </c>
      <c r="AI96">
        <f t="shared" ref="AI96:AI159" si="137">AVERAGE(AE96:AE98)</f>
        <v>442.44084175726357</v>
      </c>
      <c r="AJ96">
        <f t="shared" ref="AJ96:AJ159" si="138">STDEV(AE96:AE98)</f>
        <v>12.501145560196319</v>
      </c>
      <c r="AL96" t="s">
        <v>29</v>
      </c>
      <c r="AM96" s="6">
        <v>1.8</v>
      </c>
      <c r="AN96" s="23">
        <f t="shared" si="85"/>
        <v>1.7405468295520652</v>
      </c>
      <c r="AO96" s="23">
        <f t="shared" si="86"/>
        <v>17.405468295520652</v>
      </c>
      <c r="AP96" s="23">
        <f t="shared" si="113"/>
        <v>17.728653609979961</v>
      </c>
      <c r="AQ96" s="23">
        <f t="shared" si="114"/>
        <v>2.4399956160787148</v>
      </c>
      <c r="AR96" s="23">
        <f t="shared" si="80"/>
        <v>0.44629405885950391</v>
      </c>
      <c r="AS96" s="23">
        <f t="shared" si="115"/>
        <v>0.45458086179435803</v>
      </c>
      <c r="AT96" s="23">
        <f t="shared" si="132"/>
        <v>6.2563990155864335E-2</v>
      </c>
      <c r="AU96" s="7">
        <v>3.1</v>
      </c>
      <c r="AV96">
        <f t="shared" si="87"/>
        <v>301.38200000000001</v>
      </c>
      <c r="AW96">
        <f t="shared" si="88"/>
        <v>24.805102880658435</v>
      </c>
      <c r="AX96">
        <f t="shared" si="116"/>
        <v>24.271659807956102</v>
      </c>
      <c r="AY96">
        <f t="shared" si="117"/>
        <v>0.46197525243304771</v>
      </c>
      <c r="AZ96">
        <f t="shared" si="126"/>
        <v>294.90066666666667</v>
      </c>
      <c r="BA96">
        <f t="shared" si="127"/>
        <v>5.6129993170615302</v>
      </c>
      <c r="BB96" s="5">
        <v>4.2</v>
      </c>
      <c r="BC96">
        <f t="shared" si="133"/>
        <v>3366.72</v>
      </c>
      <c r="BD96">
        <f t="shared" si="89"/>
        <v>168.33599999999998</v>
      </c>
      <c r="BE96">
        <f t="shared" si="118"/>
        <v>171.00800000000001</v>
      </c>
      <c r="BF96">
        <f t="shared" si="128"/>
        <v>8.343317325860264</v>
      </c>
      <c r="BG96">
        <f t="shared" si="129"/>
        <v>3420.16</v>
      </c>
      <c r="BH96">
        <f t="shared" si="130"/>
        <v>166.86634651720533</v>
      </c>
      <c r="BI96" t="s">
        <v>29</v>
      </c>
      <c r="BJ96" s="4">
        <v>8.2000000000000003E-2</v>
      </c>
      <c r="BK96" s="24">
        <f t="shared" si="90"/>
        <v>0.10430107526881721</v>
      </c>
      <c r="BL96" s="24">
        <f t="shared" si="91"/>
        <v>0.14900138709677418</v>
      </c>
      <c r="BM96" s="24">
        <f t="shared" si="119"/>
        <v>0.15092150806451612</v>
      </c>
      <c r="BN96" s="24">
        <f t="shared" si="131"/>
        <v>5.0801625678058206E-3</v>
      </c>
      <c r="BO96" s="8">
        <v>1.2</v>
      </c>
      <c r="BP96" s="25">
        <f t="shared" si="92"/>
        <v>17040</v>
      </c>
      <c r="BQ96" s="25">
        <f t="shared" si="81"/>
        <v>480</v>
      </c>
      <c r="BR96" s="23">
        <f t="shared" si="120"/>
        <v>16093.333333333334</v>
      </c>
      <c r="BS96" s="23">
        <f t="shared" si="121"/>
        <v>1639.6747644985371</v>
      </c>
      <c r="BT96" s="23">
        <f t="shared" si="122"/>
        <v>453.33333333333331</v>
      </c>
      <c r="BU96" s="23">
        <f t="shared" si="123"/>
        <v>46.188021535170066</v>
      </c>
      <c r="BW96" s="6">
        <v>2.9000000000000001E-2</v>
      </c>
      <c r="BX96" s="23">
        <f t="shared" si="93"/>
        <v>1.1715481171548117</v>
      </c>
      <c r="BY96" s="23">
        <f t="shared" si="94"/>
        <v>58.577405857740587</v>
      </c>
      <c r="BZ96" s="23">
        <f t="shared" si="124"/>
        <v>50.2092050209205</v>
      </c>
      <c r="CA96" s="23">
        <f t="shared" si="134"/>
        <v>8.3682008368201313</v>
      </c>
      <c r="CB96" s="9" t="s">
        <v>29</v>
      </c>
      <c r="CC96">
        <f t="shared" si="95"/>
        <v>1.9790606112706179</v>
      </c>
      <c r="CD96">
        <f t="shared" si="96"/>
        <v>9.1291236054925484</v>
      </c>
      <c r="CE96">
        <f t="shared" si="97"/>
        <v>12.842995359711425</v>
      </c>
      <c r="CF96">
        <f t="shared" si="98"/>
        <v>0.10069473050247428</v>
      </c>
      <c r="CG96">
        <f t="shared" si="99"/>
        <v>-188.14110288065842</v>
      </c>
      <c r="CH96">
        <f t="shared" si="100"/>
        <v>522.5409218106995</v>
      </c>
      <c r="CI96">
        <f t="shared" si="101"/>
        <v>9.1291236054925484</v>
      </c>
      <c r="CJ96" s="23">
        <f t="shared" si="135"/>
        <v>1.9483783561698333</v>
      </c>
      <c r="CK96" s="23">
        <f t="shared" si="135"/>
        <v>8.9617357336577204</v>
      </c>
      <c r="CL96" s="23">
        <f t="shared" si="135"/>
        <v>12.445040282175123</v>
      </c>
      <c r="CM96" s="23">
        <f t="shared" si="135"/>
        <v>9.869913540393109E-2</v>
      </c>
      <c r="CN96" s="23">
        <f t="shared" si="135"/>
        <v>-190.27965980795611</v>
      </c>
      <c r="CO96" s="23">
        <f t="shared" si="135"/>
        <v>527.03380521262</v>
      </c>
      <c r="CP96" s="23">
        <f t="shared" si="135"/>
        <v>8.9617357336577204</v>
      </c>
    </row>
    <row r="97" spans="11:94" x14ac:dyDescent="0.2">
      <c r="L97" s="2">
        <v>7.5</v>
      </c>
      <c r="M97" s="23"/>
      <c r="N97" s="23"/>
      <c r="O97" s="3">
        <v>1.9930000000000001</v>
      </c>
      <c r="P97" s="23"/>
      <c r="Q97" s="23"/>
      <c r="R97" s="2">
        <f t="shared" si="79"/>
        <v>1275.52</v>
      </c>
      <c r="S97" s="23"/>
      <c r="T97" s="23"/>
      <c r="V97" s="4">
        <v>1</v>
      </c>
      <c r="W97" s="23">
        <f t="shared" si="82"/>
        <v>5</v>
      </c>
      <c r="X97" s="23">
        <f t="shared" si="83"/>
        <v>305</v>
      </c>
      <c r="Y97" s="23"/>
      <c r="Z97" s="23"/>
      <c r="AA97" s="23"/>
      <c r="AB97" s="23"/>
      <c r="AC97" s="5">
        <v>4.5</v>
      </c>
      <c r="AD97">
        <v>4.3777417509059697</v>
      </c>
      <c r="AE97">
        <v>451.774175090597</v>
      </c>
      <c r="AF97">
        <f t="shared" si="84"/>
        <v>19.642355438721609</v>
      </c>
      <c r="AM97" s="6">
        <v>2.1</v>
      </c>
      <c r="AN97" s="23">
        <f t="shared" si="85"/>
        <v>2.0314136125654452</v>
      </c>
      <c r="AO97" s="23">
        <f t="shared" si="86"/>
        <v>20.31413612565445</v>
      </c>
      <c r="AP97" s="23"/>
      <c r="AQ97" s="23"/>
      <c r="AR97" s="23">
        <f t="shared" si="80"/>
        <v>0.52087528527319105</v>
      </c>
      <c r="AS97" s="23"/>
      <c r="AT97" s="23"/>
      <c r="AU97" s="7">
        <v>3</v>
      </c>
      <c r="AV97">
        <f t="shared" si="87"/>
        <v>291.66000000000003</v>
      </c>
      <c r="AW97">
        <f t="shared" si="88"/>
        <v>24.004938271604939</v>
      </c>
      <c r="BB97" s="5">
        <v>4.0999999999999996</v>
      </c>
      <c r="BC97">
        <f t="shared" si="133"/>
        <v>3286.5599999999995</v>
      </c>
      <c r="BD97">
        <f t="shared" si="89"/>
        <v>164.32799999999997</v>
      </c>
      <c r="BJ97" s="4">
        <v>8.1000000000000003E-2</v>
      </c>
      <c r="BK97" s="24">
        <f t="shared" si="90"/>
        <v>0.10295698924731184</v>
      </c>
      <c r="BL97" s="24">
        <f t="shared" si="91"/>
        <v>0.14708126612903227</v>
      </c>
      <c r="BM97" s="24"/>
      <c r="BN97" s="24"/>
      <c r="BO97" s="8">
        <v>1</v>
      </c>
      <c r="BP97" s="25">
        <f t="shared" si="92"/>
        <v>14200</v>
      </c>
      <c r="BQ97" s="25">
        <f t="shared" si="81"/>
        <v>400</v>
      </c>
      <c r="BR97" s="23"/>
      <c r="BS97" s="23"/>
      <c r="BT97" s="23"/>
      <c r="BU97" s="23"/>
      <c r="BW97" s="6">
        <v>2.5000000000000001E-2</v>
      </c>
      <c r="BX97" s="23">
        <f t="shared" si="93"/>
        <v>1.00418410041841</v>
      </c>
      <c r="BY97" s="23">
        <f t="shared" si="94"/>
        <v>50.2092050209205</v>
      </c>
      <c r="BZ97" s="23"/>
      <c r="CA97" s="23"/>
      <c r="CB97" s="9"/>
      <c r="CC97">
        <f t="shared" si="95"/>
        <v>2.024162721723425</v>
      </c>
      <c r="CD97">
        <f t="shared" si="96"/>
        <v>9.4209670774028265</v>
      </c>
      <c r="CE97">
        <f t="shared" si="97"/>
        <v>12.746011659939244</v>
      </c>
      <c r="CF97">
        <f t="shared" si="98"/>
        <v>0.10429591137368827</v>
      </c>
      <c r="CG97">
        <f t="shared" si="99"/>
        <v>-183.33293827160492</v>
      </c>
      <c r="CH97">
        <f t="shared" si="100"/>
        <v>509.24024691358017</v>
      </c>
      <c r="CI97">
        <f t="shared" si="101"/>
        <v>9.4209670774028265</v>
      </c>
      <c r="CJ97" s="23"/>
      <c r="CK97" s="23"/>
      <c r="CL97" s="23"/>
      <c r="CM97" s="23"/>
      <c r="CN97" s="23"/>
      <c r="CO97" s="23"/>
      <c r="CP97" s="23"/>
    </row>
    <row r="98" spans="11:94" x14ac:dyDescent="0.2">
      <c r="L98" s="2">
        <v>7.51</v>
      </c>
      <c r="M98" s="23"/>
      <c r="N98" s="23"/>
      <c r="O98" s="3">
        <v>1.9830000000000001</v>
      </c>
      <c r="P98" s="23"/>
      <c r="Q98" s="23"/>
      <c r="R98" s="2">
        <f t="shared" si="79"/>
        <v>1269.1200000000001</v>
      </c>
      <c r="S98" s="23"/>
      <c r="T98" s="23"/>
      <c r="V98" s="4">
        <v>1</v>
      </c>
      <c r="W98" s="23">
        <f t="shared" si="82"/>
        <v>5</v>
      </c>
      <c r="X98" s="23">
        <f t="shared" si="83"/>
        <v>305</v>
      </c>
      <c r="Y98" s="23"/>
      <c r="Z98" s="23"/>
      <c r="AA98" s="23"/>
      <c r="AB98" s="23"/>
      <c r="AC98" s="5">
        <v>4.4000000000000004</v>
      </c>
      <c r="AD98">
        <v>4.2823765020026698</v>
      </c>
      <c r="AE98">
        <v>428.23765020026701</v>
      </c>
      <c r="AF98">
        <f t="shared" si="84"/>
        <v>18.619028269576827</v>
      </c>
      <c r="AM98" s="6">
        <v>1.6</v>
      </c>
      <c r="AN98" s="23">
        <f t="shared" si="85"/>
        <v>1.5466356408764785</v>
      </c>
      <c r="AO98" s="23">
        <f t="shared" si="86"/>
        <v>15.466356408764785</v>
      </c>
      <c r="AP98" s="23"/>
      <c r="AQ98" s="23"/>
      <c r="AR98" s="23">
        <f t="shared" si="80"/>
        <v>0.39657324125037913</v>
      </c>
      <c r="AS98" s="23"/>
      <c r="AT98" s="23"/>
      <c r="AU98" s="7">
        <v>3</v>
      </c>
      <c r="AV98">
        <f t="shared" si="87"/>
        <v>291.66000000000003</v>
      </c>
      <c r="AW98">
        <f t="shared" si="88"/>
        <v>24.004938271604939</v>
      </c>
      <c r="BB98" s="5">
        <v>4.5</v>
      </c>
      <c r="BC98">
        <f t="shared" si="133"/>
        <v>3607.2</v>
      </c>
      <c r="BD98">
        <f t="shared" si="89"/>
        <v>180.35999999999999</v>
      </c>
      <c r="BJ98" s="4">
        <v>8.5999999999999993E-2</v>
      </c>
      <c r="BK98" s="24">
        <f t="shared" si="90"/>
        <v>0.1096774193548387</v>
      </c>
      <c r="BL98" s="24">
        <f t="shared" si="91"/>
        <v>0.15668187096774192</v>
      </c>
      <c r="BM98" s="24"/>
      <c r="BN98" s="24"/>
      <c r="BO98" s="8">
        <v>1.2</v>
      </c>
      <c r="BP98" s="25">
        <f t="shared" si="92"/>
        <v>17040</v>
      </c>
      <c r="BQ98" s="25">
        <f t="shared" si="81"/>
        <v>480</v>
      </c>
      <c r="BR98" s="23"/>
      <c r="BS98" s="23"/>
      <c r="BT98" s="23"/>
      <c r="BU98" s="23"/>
      <c r="BW98" s="6">
        <v>2.1000000000000001E-2</v>
      </c>
      <c r="BX98" s="23">
        <f t="shared" si="93"/>
        <v>0.83682008368200833</v>
      </c>
      <c r="BY98" s="23">
        <f t="shared" si="94"/>
        <v>41.841004184100413</v>
      </c>
      <c r="BZ98" s="23"/>
      <c r="CA98" s="23"/>
      <c r="CB98" s="9"/>
      <c r="CC98">
        <f t="shared" si="95"/>
        <v>1.8419117355154573</v>
      </c>
      <c r="CD98">
        <f t="shared" si="96"/>
        <v>8.335116518077788</v>
      </c>
      <c r="CE98">
        <f t="shared" si="97"/>
        <v>11.746113826874703</v>
      </c>
      <c r="CF98">
        <f t="shared" si="98"/>
        <v>9.1106764335630711E-2</v>
      </c>
      <c r="CG98">
        <f t="shared" si="99"/>
        <v>-199.36493827160493</v>
      </c>
      <c r="CH98">
        <f t="shared" si="100"/>
        <v>549.32024691358026</v>
      </c>
      <c r="CI98">
        <f t="shared" si="101"/>
        <v>8.335116518077788</v>
      </c>
      <c r="CJ98" s="23"/>
      <c r="CK98" s="23"/>
      <c r="CL98" s="23"/>
      <c r="CM98" s="23"/>
      <c r="CN98" s="23"/>
      <c r="CO98" s="23"/>
      <c r="CP98" s="23"/>
    </row>
    <row r="99" spans="11:94" x14ac:dyDescent="0.2">
      <c r="K99" t="s">
        <v>30</v>
      </c>
      <c r="L99" s="2">
        <v>7.87</v>
      </c>
      <c r="M99" s="23">
        <f t="shared" si="102"/>
        <v>7.8999999999999995</v>
      </c>
      <c r="N99" s="23">
        <f t="shared" si="103"/>
        <v>4.3588989435406823E-2</v>
      </c>
      <c r="O99" s="3">
        <f>U99/1000</f>
        <v>1.82</v>
      </c>
      <c r="P99" s="23">
        <f t="shared" si="104"/>
        <v>1.8066666666666666</v>
      </c>
      <c r="Q99" s="23">
        <f t="shared" si="105"/>
        <v>2.3094010767585049E-2</v>
      </c>
      <c r="R99" s="2">
        <f t="shared" si="79"/>
        <v>1164.8</v>
      </c>
      <c r="S99" s="23">
        <f t="shared" si="106"/>
        <v>1156.2666666666667</v>
      </c>
      <c r="T99" s="23">
        <f t="shared" si="107"/>
        <v>14.780166891254368</v>
      </c>
      <c r="U99">
        <v>1820</v>
      </c>
      <c r="V99" s="4">
        <v>0.5</v>
      </c>
      <c r="W99" s="23">
        <f t="shared" si="82"/>
        <v>2.5</v>
      </c>
      <c r="X99" s="23">
        <f t="shared" si="83"/>
        <v>152.5</v>
      </c>
      <c r="Y99" s="23">
        <f t="shared" si="108"/>
        <v>2.8333333333333335</v>
      </c>
      <c r="Z99" s="23">
        <f t="shared" si="109"/>
        <v>0.28867513459481292</v>
      </c>
      <c r="AA99" s="23">
        <f t="shared" si="110"/>
        <v>172.83333333333334</v>
      </c>
      <c r="AB99" s="23">
        <f t="shared" si="111"/>
        <v>17.609183210283586</v>
      </c>
      <c r="AC99" s="5">
        <v>6.7</v>
      </c>
      <c r="AD99">
        <v>6.475777226778562</v>
      </c>
      <c r="AE99">
        <v>647.57772267785617</v>
      </c>
      <c r="AF99">
        <f t="shared" si="84"/>
        <v>28.155553159906791</v>
      </c>
      <c r="AG99">
        <f t="shared" si="112"/>
        <v>28.175704251631569</v>
      </c>
      <c r="AH99">
        <f t="shared" si="136"/>
        <v>0.4452003229446973</v>
      </c>
      <c r="AI99">
        <f t="shared" si="137"/>
        <v>648.04119778752602</v>
      </c>
      <c r="AJ99">
        <f t="shared" si="138"/>
        <v>10.239607427728032</v>
      </c>
      <c r="AL99" t="s">
        <v>30</v>
      </c>
      <c r="AM99" s="6">
        <v>9.3000000000000007</v>
      </c>
      <c r="AN99" s="23">
        <f t="shared" si="85"/>
        <v>9.0122164048865621</v>
      </c>
      <c r="AO99" s="23">
        <f t="shared" si="86"/>
        <v>90.122164048865613</v>
      </c>
      <c r="AP99" s="23">
        <f t="shared" si="113"/>
        <v>92.061275935621481</v>
      </c>
      <c r="AQ99" s="23">
        <f t="shared" si="114"/>
        <v>4.2261963772936548</v>
      </c>
      <c r="AR99" s="23">
        <f t="shared" si="80"/>
        <v>2.3108247192016824</v>
      </c>
      <c r="AS99" s="23">
        <f t="shared" si="115"/>
        <v>2.3605455368108075</v>
      </c>
      <c r="AT99" s="23">
        <f t="shared" si="132"/>
        <v>0.10836400967419636</v>
      </c>
      <c r="AU99" s="7">
        <v>2.7</v>
      </c>
      <c r="AV99">
        <f t="shared" si="87"/>
        <v>262.49400000000003</v>
      </c>
      <c r="AW99">
        <f t="shared" si="88"/>
        <v>21.604444444444447</v>
      </c>
      <c r="AX99">
        <f t="shared" si="116"/>
        <v>20.537558299039784</v>
      </c>
      <c r="AY99">
        <f t="shared" si="117"/>
        <v>0.92395050486609742</v>
      </c>
      <c r="AZ99">
        <f t="shared" si="126"/>
        <v>249.53133333333335</v>
      </c>
      <c r="BA99">
        <f t="shared" si="127"/>
        <v>11.225998634123092</v>
      </c>
      <c r="BB99" s="5">
        <v>0.6</v>
      </c>
      <c r="BC99">
        <f t="shared" si="133"/>
        <v>480.95999999999992</v>
      </c>
      <c r="BD99">
        <f t="shared" si="89"/>
        <v>24.047999999999995</v>
      </c>
      <c r="BE99">
        <f t="shared" si="118"/>
        <v>22.712</v>
      </c>
      <c r="BF99">
        <f t="shared" si="128"/>
        <v>2.3140198789120174</v>
      </c>
      <c r="BG99">
        <f t="shared" si="129"/>
        <v>454.23999999999995</v>
      </c>
      <c r="BH99">
        <f t="shared" si="130"/>
        <v>46.280397578240382</v>
      </c>
      <c r="BI99" t="s">
        <v>30</v>
      </c>
      <c r="BJ99" s="4">
        <v>1.7999999999999999E-2</v>
      </c>
      <c r="BK99" s="24">
        <f t="shared" si="90"/>
        <v>1.8279569892473115E-2</v>
      </c>
      <c r="BL99" s="24">
        <f t="shared" si="91"/>
        <v>2.6113645161290316E-2</v>
      </c>
      <c r="BM99" s="24">
        <f t="shared" si="119"/>
        <v>2.5473604838709672E-2</v>
      </c>
      <c r="BN99" s="24">
        <f t="shared" si="131"/>
        <v>1.1085823576024475E-3</v>
      </c>
      <c r="BO99" s="8">
        <v>1</v>
      </c>
      <c r="BP99" s="25">
        <f t="shared" si="92"/>
        <v>14200</v>
      </c>
      <c r="BQ99" s="25">
        <f t="shared" si="81"/>
        <v>400</v>
      </c>
      <c r="BR99" s="23">
        <f t="shared" si="120"/>
        <v>13253.333333333334</v>
      </c>
      <c r="BS99" s="23">
        <f t="shared" si="121"/>
        <v>1639.6747644985494</v>
      </c>
      <c r="BT99" s="23">
        <f t="shared" si="122"/>
        <v>373.33333333333331</v>
      </c>
      <c r="BU99" s="23">
        <f t="shared" si="123"/>
        <v>46.188021535170478</v>
      </c>
      <c r="BW99" s="6">
        <v>4.3999999999999997E-2</v>
      </c>
      <c r="BX99" s="23">
        <f t="shared" si="93"/>
        <v>1.7991631799163177</v>
      </c>
      <c r="BY99" s="23">
        <f t="shared" si="94"/>
        <v>89.958158995815879</v>
      </c>
      <c r="BZ99" s="23">
        <f t="shared" si="124"/>
        <v>87.866108786610866</v>
      </c>
      <c r="CA99" s="23">
        <f t="shared" si="134"/>
        <v>2.0920502092050128</v>
      </c>
      <c r="CB99" s="9" t="s">
        <v>30</v>
      </c>
      <c r="CC99">
        <f t="shared" si="95"/>
        <v>5.8931438694711611</v>
      </c>
      <c r="CD99">
        <f t="shared" si="96"/>
        <v>36.988950039489524</v>
      </c>
      <c r="CE99">
        <f t="shared" si="97"/>
        <v>47.323740727039088</v>
      </c>
      <c r="CF99">
        <f t="shared" si="98"/>
        <v>0.61673703352664855</v>
      </c>
      <c r="CG99">
        <f t="shared" si="99"/>
        <v>-43.152444444444441</v>
      </c>
      <c r="CH99">
        <f t="shared" si="100"/>
        <v>148.69822222222223</v>
      </c>
      <c r="CI99">
        <f t="shared" si="101"/>
        <v>36.988950039489538</v>
      </c>
      <c r="CJ99" s="23">
        <f t="shared" si="135"/>
        <v>6.0644151731343321</v>
      </c>
      <c r="CK99" s="23">
        <f t="shared" si="135"/>
        <v>38.222583105215541</v>
      </c>
      <c r="CL99" s="23">
        <f t="shared" si="135"/>
        <v>47.563015667275401</v>
      </c>
      <c r="CM99" s="23">
        <f t="shared" si="135"/>
        <v>0.65314085472843486</v>
      </c>
      <c r="CN99" s="23">
        <f t="shared" si="135"/>
        <v>-40.416224965706448</v>
      </c>
      <c r="CO99" s="23">
        <f t="shared" si="135"/>
        <v>140.98398902606309</v>
      </c>
      <c r="CP99" s="23">
        <f t="shared" si="135"/>
        <v>38.222583105215556</v>
      </c>
    </row>
    <row r="100" spans="11:94" x14ac:dyDescent="0.2">
      <c r="L100" s="2">
        <v>7.88</v>
      </c>
      <c r="M100" s="23"/>
      <c r="N100" s="23"/>
      <c r="O100" s="3">
        <v>1.78</v>
      </c>
      <c r="P100" s="23"/>
      <c r="Q100" s="23"/>
      <c r="R100" s="2">
        <f t="shared" si="79"/>
        <v>1139.2</v>
      </c>
      <c r="S100" s="23"/>
      <c r="T100" s="23"/>
      <c r="V100" s="4">
        <v>0.6</v>
      </c>
      <c r="W100" s="23">
        <f t="shared" si="82"/>
        <v>3</v>
      </c>
      <c r="X100" s="23">
        <f t="shared" si="83"/>
        <v>183</v>
      </c>
      <c r="Y100" s="23"/>
      <c r="Z100" s="23"/>
      <c r="AA100" s="23"/>
      <c r="AB100" s="23"/>
      <c r="AC100" s="5">
        <v>6.6</v>
      </c>
      <c r="AD100">
        <v>6.3804119778752613</v>
      </c>
      <c r="AE100">
        <v>638.04119778752602</v>
      </c>
      <c r="AF100">
        <f t="shared" si="84"/>
        <v>27.740921642935913</v>
      </c>
      <c r="AM100" s="6">
        <v>9.1999999999999993</v>
      </c>
      <c r="AN100" s="23">
        <f t="shared" si="85"/>
        <v>8.9152608105487676</v>
      </c>
      <c r="AO100" s="23">
        <f t="shared" si="86"/>
        <v>89.152608105487673</v>
      </c>
      <c r="AP100" s="23"/>
      <c r="AQ100" s="23"/>
      <c r="AR100" s="23">
        <f t="shared" si="80"/>
        <v>2.2859643103971199</v>
      </c>
      <c r="AS100" s="23"/>
      <c r="AT100" s="23"/>
      <c r="AU100" s="7">
        <v>2.5</v>
      </c>
      <c r="AV100">
        <f t="shared" si="87"/>
        <v>243.05</v>
      </c>
      <c r="AW100">
        <f t="shared" si="88"/>
        <v>20.004115226337451</v>
      </c>
      <c r="BB100" s="5">
        <v>0.5</v>
      </c>
      <c r="BC100">
        <f t="shared" si="133"/>
        <v>400.79999999999995</v>
      </c>
      <c r="BD100">
        <f t="shared" si="89"/>
        <v>20.04</v>
      </c>
      <c r="BJ100" s="4">
        <v>1.7000000000000001E-2</v>
      </c>
      <c r="BK100" s="24">
        <f t="shared" si="90"/>
        <v>1.6935483870967744E-2</v>
      </c>
      <c r="BL100" s="24">
        <f t="shared" si="91"/>
        <v>2.4193524193548387E-2</v>
      </c>
      <c r="BM100" s="24"/>
      <c r="BN100" s="24"/>
      <c r="BO100" s="8">
        <v>1</v>
      </c>
      <c r="BP100" s="25">
        <f t="shared" si="92"/>
        <v>14200</v>
      </c>
      <c r="BQ100" s="25">
        <f t="shared" si="81"/>
        <v>400</v>
      </c>
      <c r="BR100" s="23"/>
      <c r="BS100" s="23"/>
      <c r="BT100" s="23"/>
      <c r="BU100" s="23"/>
      <c r="BW100" s="6">
        <v>4.2999999999999997E-2</v>
      </c>
      <c r="BX100" s="23">
        <f t="shared" si="93"/>
        <v>1.7573221757322173</v>
      </c>
      <c r="BY100" s="23">
        <f t="shared" si="94"/>
        <v>87.866108786610866</v>
      </c>
      <c r="BZ100" s="23"/>
      <c r="CA100" s="23"/>
      <c r="CB100" s="9"/>
      <c r="CC100">
        <f t="shared" si="95"/>
        <v>6.1996408653041</v>
      </c>
      <c r="CD100">
        <f t="shared" si="96"/>
        <v>39.589732094457801</v>
      </c>
      <c r="CE100">
        <f t="shared" si="97"/>
        <v>49.95519344920006</v>
      </c>
      <c r="CF100">
        <f t="shared" si="98"/>
        <v>0.69275901055969402</v>
      </c>
      <c r="CG100">
        <f t="shared" si="99"/>
        <v>-37.044115226337453</v>
      </c>
      <c r="CH100">
        <f t="shared" si="100"/>
        <v>132.11687242798354</v>
      </c>
      <c r="CI100">
        <f t="shared" si="101"/>
        <v>39.589732094457808</v>
      </c>
      <c r="CJ100" s="23"/>
      <c r="CK100" s="23"/>
      <c r="CL100" s="23"/>
      <c r="CM100" s="23"/>
      <c r="CN100" s="23"/>
      <c r="CO100" s="23"/>
      <c r="CP100" s="23"/>
    </row>
    <row r="101" spans="11:94" x14ac:dyDescent="0.2">
      <c r="L101" s="2">
        <v>7.95</v>
      </c>
      <c r="M101" s="23"/>
      <c r="N101" s="23"/>
      <c r="O101" s="3">
        <v>1.82</v>
      </c>
      <c r="P101" s="23"/>
      <c r="Q101" s="23"/>
      <c r="R101" s="2">
        <f t="shared" si="79"/>
        <v>1164.8</v>
      </c>
      <c r="S101" s="23"/>
      <c r="T101" s="23"/>
      <c r="V101" s="4">
        <v>0.6</v>
      </c>
      <c r="W101" s="23">
        <f t="shared" si="82"/>
        <v>3</v>
      </c>
      <c r="X101" s="23">
        <f t="shared" si="83"/>
        <v>183</v>
      </c>
      <c r="Y101" s="23"/>
      <c r="Z101" s="23"/>
      <c r="AA101" s="23"/>
      <c r="AB101" s="23"/>
      <c r="AC101" s="5">
        <v>6.5</v>
      </c>
      <c r="AD101">
        <v>6.2850467289719623</v>
      </c>
      <c r="AE101">
        <v>658.50467289719597</v>
      </c>
      <c r="AF101">
        <f t="shared" si="84"/>
        <v>28.630637952051998</v>
      </c>
      <c r="AM101" s="6">
        <v>10</v>
      </c>
      <c r="AN101" s="23">
        <f t="shared" si="85"/>
        <v>9.6909055652511142</v>
      </c>
      <c r="AO101" s="23">
        <f t="shared" si="86"/>
        <v>96.909055652511142</v>
      </c>
      <c r="AP101" s="23"/>
      <c r="AQ101" s="23"/>
      <c r="AR101" s="23">
        <f t="shared" si="80"/>
        <v>2.4848475808336192</v>
      </c>
      <c r="AS101" s="23"/>
      <c r="AT101" s="23"/>
      <c r="AU101" s="7">
        <v>2.5</v>
      </c>
      <c r="AV101">
        <f t="shared" si="87"/>
        <v>243.05</v>
      </c>
      <c r="AW101">
        <f t="shared" si="88"/>
        <v>20.004115226337451</v>
      </c>
      <c r="BB101" s="5">
        <v>0.6</v>
      </c>
      <c r="BC101">
        <f t="shared" si="133"/>
        <v>480.95999999999992</v>
      </c>
      <c r="BD101">
        <f t="shared" si="89"/>
        <v>24.047999999999995</v>
      </c>
      <c r="BJ101" s="4">
        <v>1.7999999999999999E-2</v>
      </c>
      <c r="BK101" s="24">
        <f t="shared" si="90"/>
        <v>1.8279569892473115E-2</v>
      </c>
      <c r="BL101" s="24">
        <f t="shared" si="91"/>
        <v>2.6113645161290316E-2</v>
      </c>
      <c r="BM101" s="24"/>
      <c r="BN101" s="24"/>
      <c r="BO101" s="8">
        <v>0.8</v>
      </c>
      <c r="BP101" s="25">
        <f t="shared" si="92"/>
        <v>11360.000000000002</v>
      </c>
      <c r="BQ101" s="25">
        <f t="shared" si="81"/>
        <v>320.00000000000006</v>
      </c>
      <c r="BR101" s="23"/>
      <c r="BS101" s="23"/>
      <c r="BT101" s="23"/>
      <c r="BU101" s="23"/>
      <c r="BW101" s="6">
        <v>4.2000000000000003E-2</v>
      </c>
      <c r="BX101" s="23">
        <f t="shared" si="93"/>
        <v>1.7154811715481171</v>
      </c>
      <c r="BY101" s="23">
        <f t="shared" si="94"/>
        <v>85.774058577405853</v>
      </c>
      <c r="BZ101" s="23"/>
      <c r="CA101" s="23"/>
      <c r="CB101" s="9"/>
      <c r="CC101">
        <f t="shared" si="95"/>
        <v>6.1004607846277361</v>
      </c>
      <c r="CD101">
        <f t="shared" si="96"/>
        <v>38.089067181699313</v>
      </c>
      <c r="CE101">
        <f t="shared" si="97"/>
        <v>45.410112825587056</v>
      </c>
      <c r="CF101">
        <f t="shared" si="98"/>
        <v>0.64992652009896201</v>
      </c>
      <c r="CG101">
        <f t="shared" si="99"/>
        <v>-41.052115226337449</v>
      </c>
      <c r="CH101">
        <f t="shared" si="100"/>
        <v>142.13687242798352</v>
      </c>
      <c r="CI101">
        <f t="shared" si="101"/>
        <v>38.089067181699313</v>
      </c>
      <c r="CJ101" s="23"/>
      <c r="CK101" s="23"/>
      <c r="CL101" s="23"/>
      <c r="CM101" s="23"/>
      <c r="CN101" s="23"/>
      <c r="CO101" s="23"/>
      <c r="CP101" s="23"/>
    </row>
    <row r="102" spans="11:94" x14ac:dyDescent="0.2">
      <c r="K102" t="s">
        <v>31</v>
      </c>
      <c r="L102" s="2">
        <v>7.88</v>
      </c>
      <c r="M102" s="23">
        <f t="shared" si="102"/>
        <v>7.8499999999999988</v>
      </c>
      <c r="N102" s="23">
        <f t="shared" si="103"/>
        <v>9.8488578017960793E-2</v>
      </c>
      <c r="O102" s="3">
        <f>U102/1000</f>
        <v>0.82929999999999993</v>
      </c>
      <c r="P102" s="23">
        <f t="shared" si="104"/>
        <v>0.82509999999999994</v>
      </c>
      <c r="Q102" s="23">
        <f t="shared" si="105"/>
        <v>7.0164093381158959E-3</v>
      </c>
      <c r="R102" s="2">
        <f t="shared" si="79"/>
        <v>530.75199999999995</v>
      </c>
      <c r="S102" s="23">
        <f t="shared" si="106"/>
        <v>528.06399999999996</v>
      </c>
      <c r="T102" s="23">
        <f t="shared" si="107"/>
        <v>4.4905019763941487</v>
      </c>
      <c r="U102">
        <v>829.3</v>
      </c>
      <c r="V102" s="4">
        <v>1.1000000000000001</v>
      </c>
      <c r="W102" s="23">
        <f t="shared" si="82"/>
        <v>5.5000000000000009</v>
      </c>
      <c r="X102" s="23">
        <f t="shared" si="83"/>
        <v>335.50000000000006</v>
      </c>
      <c r="Y102" s="23">
        <f t="shared" si="108"/>
        <v>5.666666666666667</v>
      </c>
      <c r="Z102" s="23">
        <f t="shared" si="109"/>
        <v>0.28867513459481237</v>
      </c>
      <c r="AA102" s="23">
        <f t="shared" si="110"/>
        <v>345.66666666666669</v>
      </c>
      <c r="AB102" s="23">
        <f t="shared" si="111"/>
        <v>17.609183210283554</v>
      </c>
      <c r="AC102" s="5">
        <v>9.1999999999999993</v>
      </c>
      <c r="AD102">
        <v>8.8599084493610523</v>
      </c>
      <c r="AE102">
        <v>875.99084493610496</v>
      </c>
      <c r="AF102">
        <f t="shared" si="84"/>
        <v>38.086558475482825</v>
      </c>
      <c r="AG102">
        <f t="shared" si="112"/>
        <v>37.961782030975733</v>
      </c>
      <c r="AH102">
        <f t="shared" si="136"/>
        <v>0.23378771256048303</v>
      </c>
      <c r="AI102">
        <f t="shared" si="137"/>
        <v>873.120986712442</v>
      </c>
      <c r="AJ102">
        <f t="shared" si="138"/>
        <v>5.3771173888911266</v>
      </c>
      <c r="AL102" t="s">
        <v>31</v>
      </c>
      <c r="AM102" s="6">
        <v>6.5</v>
      </c>
      <c r="AN102" s="23">
        <f t="shared" si="85"/>
        <v>6.2974597634283489</v>
      </c>
      <c r="AO102" s="23">
        <f t="shared" si="86"/>
        <v>62.974597634283491</v>
      </c>
      <c r="AP102" s="23">
        <f t="shared" si="113"/>
        <v>64.590524206580042</v>
      </c>
      <c r="AQ102" s="23">
        <f t="shared" si="114"/>
        <v>3.6706795590461301</v>
      </c>
      <c r="AR102" s="23">
        <f t="shared" si="80"/>
        <v>1.6147332726739356</v>
      </c>
      <c r="AS102" s="23">
        <f t="shared" si="115"/>
        <v>1.6561672873482063</v>
      </c>
      <c r="AT102" s="23">
        <f t="shared" si="132"/>
        <v>9.4119988693490503E-2</v>
      </c>
      <c r="AU102" s="7">
        <v>2.2000000000000002</v>
      </c>
      <c r="AV102">
        <f t="shared" si="87"/>
        <v>213.88400000000001</v>
      </c>
      <c r="AW102">
        <f t="shared" si="88"/>
        <v>17.603621399176955</v>
      </c>
      <c r="AX102">
        <f t="shared" si="116"/>
        <v>16.803456790123455</v>
      </c>
      <c r="AY102">
        <f t="shared" si="117"/>
        <v>0.80016460905349795</v>
      </c>
      <c r="AZ102">
        <f t="shared" si="126"/>
        <v>204.16200000000003</v>
      </c>
      <c r="BA102">
        <f t="shared" si="127"/>
        <v>9.7220000000000084</v>
      </c>
      <c r="BB102" s="5">
        <v>0.3</v>
      </c>
      <c r="BC102">
        <f t="shared" si="133"/>
        <v>240.47999999999996</v>
      </c>
      <c r="BD102">
        <f t="shared" si="89"/>
        <v>12.023999999999997</v>
      </c>
      <c r="BE102">
        <f t="shared" si="118"/>
        <v>10.687999999999997</v>
      </c>
      <c r="BF102">
        <f t="shared" si="128"/>
        <v>2.3140198789120285</v>
      </c>
      <c r="BG102">
        <f t="shared" si="129"/>
        <v>213.76</v>
      </c>
      <c r="BH102">
        <f t="shared" si="130"/>
        <v>46.280397578240191</v>
      </c>
      <c r="BI102" t="s">
        <v>31</v>
      </c>
      <c r="BJ102" s="4">
        <v>2.3E-2</v>
      </c>
      <c r="BK102" s="24">
        <f t="shared" si="90"/>
        <v>2.4999999999999998E-2</v>
      </c>
      <c r="BL102" s="24">
        <f t="shared" si="91"/>
        <v>3.5714249999999996E-2</v>
      </c>
      <c r="BM102" s="24">
        <f t="shared" si="119"/>
        <v>3.635429032258064E-2</v>
      </c>
      <c r="BN102" s="24">
        <f t="shared" si="131"/>
        <v>2.9330332260497625E-3</v>
      </c>
      <c r="BO102" s="8">
        <v>1.3</v>
      </c>
      <c r="BP102" s="25">
        <f t="shared" si="92"/>
        <v>18460</v>
      </c>
      <c r="BQ102" s="25">
        <f t="shared" si="81"/>
        <v>520</v>
      </c>
      <c r="BR102" s="23">
        <f t="shared" si="120"/>
        <v>16566.666666666668</v>
      </c>
      <c r="BS102" s="23">
        <f t="shared" si="121"/>
        <v>2169.0858289457597</v>
      </c>
      <c r="BT102" s="23">
        <f t="shared" si="122"/>
        <v>466.66666666666669</v>
      </c>
      <c r="BU102" s="23">
        <f t="shared" si="123"/>
        <v>61.10100926607771</v>
      </c>
      <c r="BW102" s="6">
        <v>0.11</v>
      </c>
      <c r="BX102" s="23">
        <f t="shared" si="93"/>
        <v>4.560669456066945</v>
      </c>
      <c r="BY102" s="23">
        <f t="shared" si="94"/>
        <v>228.03347280334725</v>
      </c>
      <c r="BZ102" s="23">
        <f t="shared" si="124"/>
        <v>213.3891213389121</v>
      </c>
      <c r="CA102" s="23">
        <f t="shared" si="134"/>
        <v>15.794632709771438</v>
      </c>
      <c r="CB102" s="9" t="s">
        <v>31</v>
      </c>
      <c r="CC102">
        <f t="shared" si="95"/>
        <v>9.8955135083871575</v>
      </c>
      <c r="CD102">
        <f t="shared" si="96"/>
        <v>54.93603858255144</v>
      </c>
      <c r="CE102">
        <f t="shared" si="97"/>
        <v>59.416249323565275</v>
      </c>
      <c r="CF102">
        <f t="shared" si="98"/>
        <v>1.2855084774554619</v>
      </c>
      <c r="CG102">
        <f t="shared" si="99"/>
        <v>-24.127621399176952</v>
      </c>
      <c r="CH102">
        <f t="shared" si="100"/>
        <v>102.23484773662551</v>
      </c>
      <c r="CI102">
        <f t="shared" si="101"/>
        <v>54.936038582551426</v>
      </c>
      <c r="CJ102" s="23">
        <f t="shared" si="135"/>
        <v>10.260524999826231</v>
      </c>
      <c r="CK102" s="23">
        <f t="shared" si="135"/>
        <v>56.618494372903562</v>
      </c>
      <c r="CL102" s="23">
        <f t="shared" si="135"/>
        <v>61.405988935438863</v>
      </c>
      <c r="CM102" s="23">
        <f t="shared" si="135"/>
        <v>1.3885665308845188</v>
      </c>
      <c r="CN102" s="23">
        <f t="shared" si="135"/>
        <v>-21.82479012345679</v>
      </c>
      <c r="CO102" s="23">
        <f t="shared" si="135"/>
        <v>95.614172839506168</v>
      </c>
      <c r="CP102" s="23">
        <f t="shared" si="135"/>
        <v>56.618494372903548</v>
      </c>
    </row>
    <row r="103" spans="11:94" x14ac:dyDescent="0.2">
      <c r="L103" s="2">
        <v>7.93</v>
      </c>
      <c r="M103" s="23"/>
      <c r="N103" s="23"/>
      <c r="O103" s="3">
        <v>0.82899999999999996</v>
      </c>
      <c r="P103" s="23"/>
      <c r="Q103" s="23"/>
      <c r="R103" s="2">
        <f t="shared" si="79"/>
        <v>530.55999999999995</v>
      </c>
      <c r="S103" s="23"/>
      <c r="T103" s="23"/>
      <c r="V103" s="4">
        <v>1.2</v>
      </c>
      <c r="W103" s="23">
        <f t="shared" si="82"/>
        <v>6</v>
      </c>
      <c r="X103" s="23">
        <f t="shared" si="83"/>
        <v>366</v>
      </c>
      <c r="Y103" s="23"/>
      <c r="Z103" s="23"/>
      <c r="AA103" s="23"/>
      <c r="AB103" s="23"/>
      <c r="AC103" s="5">
        <v>9.1</v>
      </c>
      <c r="AD103">
        <v>8.7645432004577533</v>
      </c>
      <c r="AE103">
        <v>876.45432004577538</v>
      </c>
      <c r="AF103">
        <f t="shared" si="84"/>
        <v>38.106709567207623</v>
      </c>
      <c r="AM103" s="6">
        <v>6.4</v>
      </c>
      <c r="AN103" s="23">
        <f t="shared" si="85"/>
        <v>6.2005041690905562</v>
      </c>
      <c r="AO103" s="23">
        <f t="shared" si="86"/>
        <v>62.005041690905564</v>
      </c>
      <c r="AP103" s="23"/>
      <c r="AQ103" s="23"/>
      <c r="AR103" s="23">
        <f t="shared" si="80"/>
        <v>1.5898728638693735</v>
      </c>
      <c r="AS103" s="23"/>
      <c r="AT103" s="23"/>
      <c r="AU103" s="7">
        <v>2.1</v>
      </c>
      <c r="AV103">
        <f t="shared" si="87"/>
        <v>204.16200000000001</v>
      </c>
      <c r="AW103">
        <f t="shared" si="88"/>
        <v>16.803456790123455</v>
      </c>
      <c r="BB103" s="5">
        <v>0.2</v>
      </c>
      <c r="BC103">
        <f t="shared" si="133"/>
        <v>160.32</v>
      </c>
      <c r="BD103">
        <f t="shared" si="89"/>
        <v>8.016</v>
      </c>
      <c r="BJ103" s="4">
        <v>2.1999999999999999E-2</v>
      </c>
      <c r="BK103" s="24">
        <f t="shared" si="90"/>
        <v>2.3655913978494619E-2</v>
      </c>
      <c r="BL103" s="24">
        <f t="shared" si="91"/>
        <v>3.3794129032258056E-2</v>
      </c>
      <c r="BM103" s="24"/>
      <c r="BN103" s="24"/>
      <c r="BO103" s="8">
        <v>1.2</v>
      </c>
      <c r="BP103" s="25">
        <f t="shared" si="92"/>
        <v>17040</v>
      </c>
      <c r="BQ103" s="25">
        <f t="shared" si="81"/>
        <v>480</v>
      </c>
      <c r="BR103" s="23"/>
      <c r="BS103" s="23"/>
      <c r="BT103" s="23"/>
      <c r="BU103" s="23"/>
      <c r="BW103" s="6">
        <v>0.104</v>
      </c>
      <c r="BX103" s="23">
        <f t="shared" si="93"/>
        <v>4.3096234309623425</v>
      </c>
      <c r="BY103" s="23">
        <f t="shared" si="94"/>
        <v>215.48117154811712</v>
      </c>
      <c r="BZ103" s="23"/>
      <c r="CA103" s="23"/>
      <c r="CB103" s="9"/>
      <c r="CC103">
        <f t="shared" si="95"/>
        <v>10.817335803884362</v>
      </c>
      <c r="CD103">
        <f t="shared" si="96"/>
        <v>59.065482052539686</v>
      </c>
      <c r="CE103">
        <f t="shared" si="97"/>
        <v>67.702758091023767</v>
      </c>
      <c r="CF103">
        <f t="shared" si="98"/>
        <v>1.5353563089411224</v>
      </c>
      <c r="CG103">
        <f t="shared" si="99"/>
        <v>-18.819456790123454</v>
      </c>
      <c r="CH103">
        <f t="shared" si="100"/>
        <v>88.934172839506147</v>
      </c>
      <c r="CI103">
        <f t="shared" si="101"/>
        <v>59.065482052539686</v>
      </c>
      <c r="CJ103" s="23"/>
      <c r="CK103" s="23"/>
      <c r="CL103" s="23"/>
      <c r="CM103" s="23"/>
      <c r="CN103" s="23"/>
      <c r="CO103" s="23"/>
      <c r="CP103" s="23"/>
    </row>
    <row r="104" spans="11:94" x14ac:dyDescent="0.2">
      <c r="L104" s="2">
        <v>7.74</v>
      </c>
      <c r="M104" s="23"/>
      <c r="N104" s="23"/>
      <c r="O104" s="3">
        <v>0.81699999999999995</v>
      </c>
      <c r="P104" s="23"/>
      <c r="Q104" s="23"/>
      <c r="R104" s="2">
        <f t="shared" si="79"/>
        <v>522.88</v>
      </c>
      <c r="S104" s="23"/>
      <c r="T104" s="23"/>
      <c r="V104" s="4">
        <v>1.1000000000000001</v>
      </c>
      <c r="W104" s="23">
        <f t="shared" si="82"/>
        <v>5.5000000000000009</v>
      </c>
      <c r="X104" s="23">
        <f t="shared" si="83"/>
        <v>335.50000000000006</v>
      </c>
      <c r="Y104" s="23"/>
      <c r="Z104" s="23"/>
      <c r="AA104" s="23"/>
      <c r="AB104" s="23"/>
      <c r="AC104" s="5">
        <v>9</v>
      </c>
      <c r="AD104">
        <v>8.6691779515544543</v>
      </c>
      <c r="AE104">
        <v>866.91779515544545</v>
      </c>
      <c r="AF104">
        <f t="shared" si="84"/>
        <v>37.692078050236759</v>
      </c>
      <c r="AM104" s="6">
        <v>7.1</v>
      </c>
      <c r="AN104" s="23">
        <f t="shared" si="85"/>
        <v>6.8791933294551084</v>
      </c>
      <c r="AO104" s="23">
        <f t="shared" si="86"/>
        <v>68.791933294551086</v>
      </c>
      <c r="AP104" s="23"/>
      <c r="AQ104" s="23"/>
      <c r="AR104" s="23">
        <f t="shared" si="80"/>
        <v>1.7638957255013099</v>
      </c>
      <c r="AS104" s="23"/>
      <c r="AT104" s="23"/>
      <c r="AU104" s="7">
        <v>2</v>
      </c>
      <c r="AV104">
        <f t="shared" si="87"/>
        <v>194.44</v>
      </c>
      <c r="AW104">
        <f t="shared" si="88"/>
        <v>16.003292181069959</v>
      </c>
      <c r="BB104" s="5">
        <v>0.3</v>
      </c>
      <c r="BC104">
        <f t="shared" si="133"/>
        <v>240.47999999999996</v>
      </c>
      <c r="BD104">
        <f t="shared" si="89"/>
        <v>12.023999999999997</v>
      </c>
      <c r="BJ104" s="4">
        <v>2.5000000000000001E-2</v>
      </c>
      <c r="BK104" s="24">
        <f t="shared" si="90"/>
        <v>2.7688172043010752E-2</v>
      </c>
      <c r="BL104" s="24">
        <f t="shared" si="91"/>
        <v>3.9554491935483868E-2</v>
      </c>
      <c r="BM104" s="24"/>
      <c r="BN104" s="24"/>
      <c r="BO104" s="8">
        <v>1</v>
      </c>
      <c r="BP104" s="25">
        <f t="shared" si="92"/>
        <v>14200</v>
      </c>
      <c r="BQ104" s="25">
        <f t="shared" si="81"/>
        <v>400</v>
      </c>
      <c r="BR104" s="23"/>
      <c r="BS104" s="23"/>
      <c r="BT104" s="23"/>
      <c r="BU104" s="23"/>
      <c r="BW104" s="6">
        <v>9.5000000000000001E-2</v>
      </c>
      <c r="BX104" s="23">
        <f t="shared" si="93"/>
        <v>3.9330543933054392</v>
      </c>
      <c r="BY104" s="23">
        <f t="shared" si="94"/>
        <v>196.65271966527195</v>
      </c>
      <c r="BZ104" s="23"/>
      <c r="CA104" s="23"/>
      <c r="CB104" s="9"/>
      <c r="CC104">
        <f t="shared" si="95"/>
        <v>10.068725687207175</v>
      </c>
      <c r="CD104">
        <f t="shared" si="96"/>
        <v>55.853962483619547</v>
      </c>
      <c r="CE104">
        <f t="shared" si="97"/>
        <v>57.098959391727533</v>
      </c>
      <c r="CF104">
        <f t="shared" si="98"/>
        <v>1.3448348062569719</v>
      </c>
      <c r="CG104">
        <f t="shared" si="99"/>
        <v>-22.527292181069956</v>
      </c>
      <c r="CH104">
        <f t="shared" si="100"/>
        <v>95.673497942386831</v>
      </c>
      <c r="CI104">
        <f t="shared" si="101"/>
        <v>55.853962483619547</v>
      </c>
      <c r="CJ104" s="23"/>
      <c r="CK104" s="23"/>
      <c r="CL104" s="23"/>
      <c r="CM104" s="23"/>
      <c r="CN104" s="23"/>
      <c r="CO104" s="23"/>
      <c r="CP104" s="23"/>
    </row>
    <row r="105" spans="11:94" x14ac:dyDescent="0.2">
      <c r="K105" t="s">
        <v>32</v>
      </c>
      <c r="L105" s="2">
        <v>8.06</v>
      </c>
      <c r="M105" s="23">
        <f t="shared" si="102"/>
        <v>7.996666666666667</v>
      </c>
      <c r="N105" s="23">
        <f t="shared" si="103"/>
        <v>7.094598884597611E-2</v>
      </c>
      <c r="O105" s="3">
        <f>U105/1000</f>
        <v>0.49969999999999998</v>
      </c>
      <c r="P105" s="23">
        <f t="shared" si="104"/>
        <v>0.50156666666666661</v>
      </c>
      <c r="Q105" s="23">
        <f t="shared" si="105"/>
        <v>2.2052966542697571E-3</v>
      </c>
      <c r="R105" s="2">
        <f t="shared" si="79"/>
        <v>319.80799999999999</v>
      </c>
      <c r="S105" s="23">
        <f t="shared" si="106"/>
        <v>321.0026666666667</v>
      </c>
      <c r="T105" s="23">
        <f t="shared" si="107"/>
        <v>1.4113898587326432</v>
      </c>
      <c r="U105">
        <v>499.7</v>
      </c>
      <c r="V105" s="4">
        <v>0.5</v>
      </c>
      <c r="W105" s="23">
        <f t="shared" si="82"/>
        <v>2.5</v>
      </c>
      <c r="X105" s="23">
        <f t="shared" si="83"/>
        <v>152.5</v>
      </c>
      <c r="Y105" s="23">
        <f t="shared" si="108"/>
        <v>2.5</v>
      </c>
      <c r="Z105" s="23">
        <f t="shared" si="109"/>
        <v>0</v>
      </c>
      <c r="AA105" s="23">
        <f t="shared" si="110"/>
        <v>152.5</v>
      </c>
      <c r="AB105" s="23">
        <f t="shared" si="111"/>
        <v>0</v>
      </c>
      <c r="AC105" s="5">
        <v>5.2</v>
      </c>
      <c r="AD105">
        <v>5.0452984932290672</v>
      </c>
      <c r="AE105">
        <v>504.52984932290673</v>
      </c>
      <c r="AF105">
        <f t="shared" si="84"/>
        <v>21.93608040534377</v>
      </c>
      <c r="AG105">
        <f t="shared" si="112"/>
        <v>21.521448888372902</v>
      </c>
      <c r="AH105">
        <f t="shared" si="136"/>
        <v>0.41463151697086786</v>
      </c>
      <c r="AI105">
        <f t="shared" si="137"/>
        <v>494.99332443257669</v>
      </c>
      <c r="AJ105">
        <f t="shared" si="138"/>
        <v>9.5365248903299857</v>
      </c>
      <c r="AL105" t="s">
        <v>32</v>
      </c>
      <c r="AM105" s="6">
        <v>3.8</v>
      </c>
      <c r="AN105" s="23">
        <f t="shared" si="85"/>
        <v>3.6796587163079306</v>
      </c>
      <c r="AO105" s="23">
        <f t="shared" si="86"/>
        <v>36.796587163079309</v>
      </c>
      <c r="AP105" s="23">
        <f t="shared" si="113"/>
        <v>37.766143106457235</v>
      </c>
      <c r="AQ105" s="23">
        <f t="shared" si="114"/>
        <v>3.4957836682799925</v>
      </c>
      <c r="AR105" s="23">
        <f t="shared" si="80"/>
        <v>0.94350223495075147</v>
      </c>
      <c r="AS105" s="23">
        <f t="shared" si="115"/>
        <v>0.96836264375531378</v>
      </c>
      <c r="AT105" s="23">
        <f t="shared" si="132"/>
        <v>8.9635478673845914E-2</v>
      </c>
      <c r="AU105" s="7">
        <v>2.2000000000000002</v>
      </c>
      <c r="AV105">
        <f t="shared" si="87"/>
        <v>213.88400000000001</v>
      </c>
      <c r="AW105">
        <f t="shared" si="88"/>
        <v>17.603621399176955</v>
      </c>
      <c r="AX105">
        <f t="shared" si="116"/>
        <v>17.336899862825788</v>
      </c>
      <c r="AY105">
        <f t="shared" si="117"/>
        <v>0.46197525243304977</v>
      </c>
      <c r="AZ105">
        <f t="shared" si="126"/>
        <v>210.64333333333335</v>
      </c>
      <c r="BA105">
        <f t="shared" si="127"/>
        <v>5.6129993170615462</v>
      </c>
      <c r="BB105" s="5">
        <v>0.4</v>
      </c>
      <c r="BC105">
        <f t="shared" si="133"/>
        <v>320.64</v>
      </c>
      <c r="BD105">
        <f t="shared" si="89"/>
        <v>16.032</v>
      </c>
      <c r="BE105">
        <f t="shared" si="118"/>
        <v>12.023999999999999</v>
      </c>
      <c r="BF105">
        <f t="shared" si="128"/>
        <v>4.0080000000000036</v>
      </c>
      <c r="BG105">
        <f t="shared" si="129"/>
        <v>240.47999999999993</v>
      </c>
      <c r="BH105">
        <f t="shared" si="130"/>
        <v>80.160000000000082</v>
      </c>
      <c r="BI105" t="s">
        <v>32</v>
      </c>
      <c r="BJ105" s="4">
        <v>3.1E-2</v>
      </c>
      <c r="BK105" s="24">
        <f t="shared" si="90"/>
        <v>3.575268817204301E-2</v>
      </c>
      <c r="BL105" s="24">
        <f t="shared" si="91"/>
        <v>5.1075217741935477E-2</v>
      </c>
      <c r="BM105" s="24">
        <f t="shared" si="119"/>
        <v>5.299533870967741E-2</v>
      </c>
      <c r="BN105" s="24">
        <f t="shared" si="131"/>
        <v>6.9230946042870781E-3</v>
      </c>
      <c r="BO105" s="8">
        <v>0.8</v>
      </c>
      <c r="BP105" s="25">
        <f t="shared" si="92"/>
        <v>11360.000000000002</v>
      </c>
      <c r="BQ105" s="25">
        <f t="shared" si="81"/>
        <v>320.00000000000006</v>
      </c>
      <c r="BR105" s="23">
        <f t="shared" si="120"/>
        <v>9940.0000000000018</v>
      </c>
      <c r="BS105" s="23">
        <f t="shared" si="121"/>
        <v>2459.512146747812</v>
      </c>
      <c r="BT105" s="23">
        <f t="shared" si="122"/>
        <v>280.00000000000006</v>
      </c>
      <c r="BU105" s="23">
        <f t="shared" si="123"/>
        <v>69.282032302755098</v>
      </c>
      <c r="BW105" s="6">
        <v>1.7000000000000001E-2</v>
      </c>
      <c r="BX105" s="23">
        <f t="shared" si="93"/>
        <v>0.66945606694560666</v>
      </c>
      <c r="BY105" s="23">
        <f t="shared" si="94"/>
        <v>33.472803347280333</v>
      </c>
      <c r="BZ105" s="23">
        <f t="shared" si="124"/>
        <v>31.380753138075317</v>
      </c>
      <c r="CA105" s="23">
        <f t="shared" si="134"/>
        <v>2.0920502092050235</v>
      </c>
      <c r="CB105" s="9" t="s">
        <v>32</v>
      </c>
      <c r="CC105">
        <f t="shared" si="95"/>
        <v>5.3490209571708363</v>
      </c>
      <c r="CD105">
        <f t="shared" si="96"/>
        <v>38.814476171798155</v>
      </c>
      <c r="CE105">
        <f t="shared" si="97"/>
        <v>52.336245524536984</v>
      </c>
      <c r="CF105">
        <f t="shared" si="98"/>
        <v>0.65216813285573882</v>
      </c>
      <c r="CG105">
        <f t="shared" si="99"/>
        <v>-31.135621399176955</v>
      </c>
      <c r="CH105">
        <f t="shared" si="100"/>
        <v>112.25484773662551</v>
      </c>
      <c r="CI105">
        <f t="shared" si="101"/>
        <v>38.814476171798169</v>
      </c>
      <c r="CJ105" s="23">
        <f t="shared" si="135"/>
        <v>5.63833147260502</v>
      </c>
      <c r="CK105" s="23">
        <f t="shared" si="135"/>
        <v>41.664872277846143</v>
      </c>
      <c r="CL105" s="23">
        <f t="shared" si="135"/>
        <v>59.779163950861367</v>
      </c>
      <c r="CM105" s="23">
        <f t="shared" si="135"/>
        <v>0.74086084130912899</v>
      </c>
      <c r="CN105" s="23">
        <f t="shared" si="135"/>
        <v>-26.860899862825789</v>
      </c>
      <c r="CO105" s="23">
        <f t="shared" si="135"/>
        <v>101.14128943758571</v>
      </c>
      <c r="CP105" s="23">
        <f t="shared" si="135"/>
        <v>41.66487227784615</v>
      </c>
    </row>
    <row r="106" spans="11:94" x14ac:dyDescent="0.2">
      <c r="L106" s="2">
        <v>8.01</v>
      </c>
      <c r="M106" s="23"/>
      <c r="N106" s="23"/>
      <c r="O106" s="3">
        <v>0.501</v>
      </c>
      <c r="P106" s="23"/>
      <c r="Q106" s="23"/>
      <c r="R106" s="2">
        <f t="shared" si="79"/>
        <v>320.64</v>
      </c>
      <c r="S106" s="23"/>
      <c r="T106" s="23"/>
      <c r="V106" s="4">
        <v>0.5</v>
      </c>
      <c r="W106" s="23">
        <f t="shared" si="82"/>
        <v>2.5</v>
      </c>
      <c r="X106" s="23">
        <f t="shared" si="83"/>
        <v>152.5</v>
      </c>
      <c r="Y106" s="23"/>
      <c r="Z106" s="23"/>
      <c r="AA106" s="23"/>
      <c r="AB106" s="23"/>
      <c r="AC106" s="5">
        <v>5.0999999999999996</v>
      </c>
      <c r="AD106">
        <v>4.9499332443257673</v>
      </c>
      <c r="AE106">
        <v>494.99332443257674</v>
      </c>
      <c r="AF106">
        <f t="shared" si="84"/>
        <v>21.521448888372902</v>
      </c>
      <c r="AM106" s="6">
        <v>4.3</v>
      </c>
      <c r="AN106" s="23">
        <f t="shared" si="85"/>
        <v>4.1644366879968961</v>
      </c>
      <c r="AO106" s="23">
        <f t="shared" si="86"/>
        <v>41.644366879968963</v>
      </c>
      <c r="AP106" s="23"/>
      <c r="AQ106" s="23"/>
      <c r="AR106" s="23">
        <f t="shared" si="80"/>
        <v>1.0678042789735631</v>
      </c>
      <c r="AS106" s="23"/>
      <c r="AT106" s="23"/>
      <c r="AU106" s="7">
        <v>2.1</v>
      </c>
      <c r="AV106">
        <f t="shared" si="87"/>
        <v>204.16200000000001</v>
      </c>
      <c r="AW106">
        <f t="shared" si="88"/>
        <v>16.803456790123455</v>
      </c>
      <c r="BB106" s="5">
        <v>0.3</v>
      </c>
      <c r="BC106">
        <f t="shared" si="133"/>
        <v>240.47999999999996</v>
      </c>
      <c r="BD106">
        <f t="shared" si="89"/>
        <v>12.023999999999997</v>
      </c>
      <c r="BJ106" s="4">
        <v>3.5999999999999997E-2</v>
      </c>
      <c r="BK106" s="24">
        <f t="shared" si="90"/>
        <v>4.2473118279569885E-2</v>
      </c>
      <c r="BL106" s="24">
        <f t="shared" si="91"/>
        <v>6.0675822580645147E-2</v>
      </c>
      <c r="BM106" s="24"/>
      <c r="BN106" s="24"/>
      <c r="BO106" s="8">
        <v>0.8</v>
      </c>
      <c r="BP106" s="25">
        <f t="shared" si="92"/>
        <v>11360.000000000002</v>
      </c>
      <c r="BQ106" s="25">
        <f t="shared" si="81"/>
        <v>320.00000000000006</v>
      </c>
      <c r="BR106" s="23"/>
      <c r="BS106" s="23"/>
      <c r="BT106" s="23"/>
      <c r="BU106" s="23"/>
      <c r="BW106" s="6">
        <v>1.6E-2</v>
      </c>
      <c r="BX106" s="23">
        <f t="shared" si="93"/>
        <v>0.62761506276150625</v>
      </c>
      <c r="BY106" s="23">
        <f t="shared" si="94"/>
        <v>31.380753138075313</v>
      </c>
      <c r="BZ106" s="23"/>
      <c r="CA106" s="23"/>
      <c r="CB106" s="9"/>
      <c r="CC106">
        <f t="shared" si="95"/>
        <v>5.6686982393183039</v>
      </c>
      <c r="CD106">
        <f t="shared" si="96"/>
        <v>41.856915594511364</v>
      </c>
      <c r="CE106">
        <f t="shared" si="97"/>
        <v>58.289764901774035</v>
      </c>
      <c r="CF106">
        <f t="shared" si="98"/>
        <v>0.74656078907891543</v>
      </c>
      <c r="CG106">
        <f t="shared" si="99"/>
        <v>-26.327456790123453</v>
      </c>
      <c r="CH106">
        <f t="shared" si="100"/>
        <v>98.954172839506157</v>
      </c>
      <c r="CI106">
        <f t="shared" si="101"/>
        <v>41.856915594511364</v>
      </c>
      <c r="CJ106" s="23"/>
      <c r="CK106" s="23"/>
      <c r="CL106" s="23"/>
      <c r="CM106" s="23"/>
      <c r="CN106" s="23"/>
      <c r="CO106" s="23"/>
      <c r="CP106" s="23"/>
    </row>
    <row r="107" spans="11:94" x14ac:dyDescent="0.2">
      <c r="L107" s="2">
        <v>7.92</v>
      </c>
      <c r="M107" s="23"/>
      <c r="N107" s="23"/>
      <c r="O107" s="3">
        <v>0.504</v>
      </c>
      <c r="P107" s="23"/>
      <c r="Q107" s="23"/>
      <c r="R107" s="2">
        <f t="shared" si="79"/>
        <v>322.56</v>
      </c>
      <c r="S107" s="23"/>
      <c r="T107" s="23"/>
      <c r="V107" s="4">
        <v>0.5</v>
      </c>
      <c r="W107" s="23">
        <f t="shared" si="82"/>
        <v>2.5</v>
      </c>
      <c r="X107" s="23">
        <f t="shared" si="83"/>
        <v>152.5</v>
      </c>
      <c r="Y107" s="23"/>
      <c r="Z107" s="23"/>
      <c r="AA107" s="23"/>
      <c r="AB107" s="23"/>
      <c r="AC107" s="5">
        <v>5</v>
      </c>
      <c r="AD107">
        <v>4.8545679954224674</v>
      </c>
      <c r="AE107">
        <v>485.45679954224676</v>
      </c>
      <c r="AF107">
        <f t="shared" si="84"/>
        <v>21.106817371402034</v>
      </c>
      <c r="AM107" s="6">
        <v>3.6</v>
      </c>
      <c r="AN107" s="23">
        <f t="shared" si="85"/>
        <v>3.4857475276323444</v>
      </c>
      <c r="AO107" s="23">
        <f t="shared" si="86"/>
        <v>34.857475276323441</v>
      </c>
      <c r="AP107" s="23"/>
      <c r="AQ107" s="23"/>
      <c r="AR107" s="23">
        <f t="shared" si="80"/>
        <v>0.89378141734162675</v>
      </c>
      <c r="AS107" s="23"/>
      <c r="AT107" s="23"/>
      <c r="AU107" s="7">
        <v>2.2000000000000002</v>
      </c>
      <c r="AV107">
        <f t="shared" si="87"/>
        <v>213.88400000000001</v>
      </c>
      <c r="AW107">
        <f t="shared" si="88"/>
        <v>17.603621399176955</v>
      </c>
      <c r="BB107" s="5">
        <v>0.2</v>
      </c>
      <c r="BC107">
        <f t="shared" si="133"/>
        <v>160.32</v>
      </c>
      <c r="BD107">
        <f t="shared" si="89"/>
        <v>8.016</v>
      </c>
      <c r="BJ107" s="4">
        <v>2.9000000000000001E-2</v>
      </c>
      <c r="BK107" s="24">
        <f t="shared" si="90"/>
        <v>3.3064516129032259E-2</v>
      </c>
      <c r="BL107" s="24">
        <f t="shared" si="91"/>
        <v>4.7234975806451612E-2</v>
      </c>
      <c r="BM107" s="24"/>
      <c r="BN107" s="24"/>
      <c r="BO107" s="8">
        <v>0.5</v>
      </c>
      <c r="BP107" s="25">
        <f t="shared" si="92"/>
        <v>7100</v>
      </c>
      <c r="BQ107" s="25">
        <f t="shared" si="81"/>
        <v>200</v>
      </c>
      <c r="BR107" s="23"/>
      <c r="BS107" s="23"/>
      <c r="BT107" s="23"/>
      <c r="BU107" s="23"/>
      <c r="BW107" s="6">
        <v>1.4999999999999999E-2</v>
      </c>
      <c r="BX107" s="23">
        <f t="shared" si="93"/>
        <v>0.58577405857740572</v>
      </c>
      <c r="BY107" s="23">
        <f t="shared" si="94"/>
        <v>29.288702928870286</v>
      </c>
      <c r="BZ107" s="23"/>
      <c r="CA107" s="23"/>
      <c r="CB107" s="9"/>
      <c r="CC107">
        <f t="shared" si="95"/>
        <v>5.8972752213259216</v>
      </c>
      <c r="CD107">
        <f t="shared" si="96"/>
        <v>44.323225067228918</v>
      </c>
      <c r="CE107">
        <f t="shared" si="97"/>
        <v>68.711481426273068</v>
      </c>
      <c r="CF107">
        <f t="shared" si="98"/>
        <v>0.82385360199273283</v>
      </c>
      <c r="CG107">
        <f t="shared" si="99"/>
        <v>-23.119621399176957</v>
      </c>
      <c r="CH107">
        <f t="shared" si="100"/>
        <v>92.214847736625501</v>
      </c>
      <c r="CI107">
        <f t="shared" si="101"/>
        <v>44.323225067228911</v>
      </c>
      <c r="CJ107" s="23"/>
      <c r="CK107" s="23"/>
      <c r="CL107" s="23"/>
      <c r="CM107" s="23"/>
      <c r="CN107" s="23"/>
      <c r="CO107" s="23"/>
      <c r="CP107" s="23"/>
    </row>
    <row r="108" spans="11:94" x14ac:dyDescent="0.2">
      <c r="K108" t="s">
        <v>33</v>
      </c>
      <c r="L108" s="2">
        <v>7.42</v>
      </c>
      <c r="M108" s="23">
        <f t="shared" si="102"/>
        <v>7.38</v>
      </c>
      <c r="N108" s="23">
        <f t="shared" si="103"/>
        <v>4.5825756949558302E-2</v>
      </c>
      <c r="O108" s="3">
        <f>U108/1000</f>
        <v>1.1419999999999999</v>
      </c>
      <c r="P108" s="23">
        <f t="shared" si="104"/>
        <v>1.1516666666666666</v>
      </c>
      <c r="Q108" s="23">
        <f t="shared" si="105"/>
        <v>4.8232077845903894E-2</v>
      </c>
      <c r="R108" s="2">
        <f t="shared" si="79"/>
        <v>730.87999999999988</v>
      </c>
      <c r="S108" s="23">
        <f t="shared" si="106"/>
        <v>737.06666666666661</v>
      </c>
      <c r="T108" s="23">
        <f t="shared" si="107"/>
        <v>30.86852982137848</v>
      </c>
      <c r="U108">
        <v>1142</v>
      </c>
      <c r="V108" s="4">
        <v>1.1000000000000001</v>
      </c>
      <c r="W108" s="23">
        <f t="shared" si="82"/>
        <v>5.5000000000000009</v>
      </c>
      <c r="X108" s="23">
        <f t="shared" si="83"/>
        <v>335.50000000000006</v>
      </c>
      <c r="Y108" s="23">
        <f t="shared" si="108"/>
        <v>5.833333333333333</v>
      </c>
      <c r="Z108" s="23">
        <f t="shared" si="109"/>
        <v>0.57735026918962529</v>
      </c>
      <c r="AA108" s="23">
        <f t="shared" si="110"/>
        <v>355.83333333333331</v>
      </c>
      <c r="AB108" s="23">
        <f t="shared" si="111"/>
        <v>35.218366420567143</v>
      </c>
      <c r="AC108" s="5">
        <v>12.7</v>
      </c>
      <c r="AD108">
        <v>12.197692160976541</v>
      </c>
      <c r="AE108">
        <v>1229.7692160976501</v>
      </c>
      <c r="AF108">
        <f t="shared" si="84"/>
        <v>53.468226786854352</v>
      </c>
      <c r="AG108">
        <f t="shared" si="112"/>
        <v>53.111566284376231</v>
      </c>
      <c r="AH108">
        <f t="shared" si="136"/>
        <v>0.33149868987842473</v>
      </c>
      <c r="AI108">
        <f t="shared" si="137"/>
        <v>1221.5660245406532</v>
      </c>
      <c r="AJ108">
        <f t="shared" si="138"/>
        <v>7.624469867203735</v>
      </c>
      <c r="AL108" t="s">
        <v>33</v>
      </c>
      <c r="AM108" s="6">
        <v>4.0999999999999996</v>
      </c>
      <c r="AN108" s="23">
        <f t="shared" si="85"/>
        <v>3.9705254993213099</v>
      </c>
      <c r="AO108" s="23">
        <f t="shared" si="86"/>
        <v>39.705254993213103</v>
      </c>
      <c r="AP108" s="23">
        <f t="shared" si="113"/>
        <v>40.997996251050346</v>
      </c>
      <c r="AQ108" s="23">
        <f t="shared" si="114"/>
        <v>3.1166863037272736</v>
      </c>
      <c r="AR108" s="23">
        <f t="shared" si="80"/>
        <v>1.0180834613644385</v>
      </c>
      <c r="AS108" s="23">
        <f t="shared" si="115"/>
        <v>1.051230673103855</v>
      </c>
      <c r="AT108" s="23">
        <f t="shared" si="132"/>
        <v>7.9915033428904506E-2</v>
      </c>
      <c r="AU108" s="7">
        <v>2.1</v>
      </c>
      <c r="AV108">
        <f t="shared" si="87"/>
        <v>204.16200000000001</v>
      </c>
      <c r="AW108">
        <f t="shared" si="88"/>
        <v>16.803456790123455</v>
      </c>
      <c r="AX108">
        <f t="shared" si="116"/>
        <v>17.603621399176955</v>
      </c>
      <c r="AY108">
        <f t="shared" si="117"/>
        <v>2.1170365634707791</v>
      </c>
      <c r="AZ108">
        <f t="shared" si="126"/>
        <v>213.88400000000001</v>
      </c>
      <c r="BA108">
        <f t="shared" si="127"/>
        <v>25.721994246169956</v>
      </c>
      <c r="BB108" s="5">
        <v>0.2</v>
      </c>
      <c r="BC108">
        <f t="shared" si="133"/>
        <v>160.32</v>
      </c>
      <c r="BD108">
        <f t="shared" si="89"/>
        <v>8.016</v>
      </c>
      <c r="BE108">
        <f t="shared" si="118"/>
        <v>6.68</v>
      </c>
      <c r="BF108">
        <f t="shared" si="128"/>
        <v>2.3140198789120192</v>
      </c>
      <c r="BG108">
        <f t="shared" si="129"/>
        <v>133.6</v>
      </c>
      <c r="BH108">
        <f t="shared" si="130"/>
        <v>46.280397578240468</v>
      </c>
      <c r="BI108" t="s">
        <v>33</v>
      </c>
      <c r="BJ108" s="4">
        <v>3.9E-2</v>
      </c>
      <c r="BK108" s="24">
        <f t="shared" si="90"/>
        <v>4.6505376344086018E-2</v>
      </c>
      <c r="BL108" s="24">
        <f t="shared" si="91"/>
        <v>6.6436185483870952E-2</v>
      </c>
      <c r="BM108" s="24">
        <f t="shared" si="119"/>
        <v>6.5796145161290315E-2</v>
      </c>
      <c r="BN108" s="24">
        <f t="shared" si="131"/>
        <v>1.1085823576024456E-3</v>
      </c>
      <c r="BO108" s="8">
        <v>1.1000000000000001</v>
      </c>
      <c r="BP108" s="25">
        <f t="shared" si="92"/>
        <v>15620.000000000004</v>
      </c>
      <c r="BQ108" s="25">
        <f t="shared" si="81"/>
        <v>440.00000000000011</v>
      </c>
      <c r="BR108" s="23">
        <f t="shared" si="120"/>
        <v>14200</v>
      </c>
      <c r="BS108" s="23">
        <f t="shared" si="121"/>
        <v>1420.0000000000018</v>
      </c>
      <c r="BT108" s="23">
        <f t="shared" si="122"/>
        <v>400</v>
      </c>
      <c r="BU108" s="23">
        <f t="shared" si="123"/>
        <v>40.000000000000057</v>
      </c>
      <c r="BW108" s="6">
        <v>0.11</v>
      </c>
      <c r="BX108" s="23">
        <f t="shared" si="93"/>
        <v>4.560669456066945</v>
      </c>
      <c r="BY108" s="23">
        <f t="shared" si="94"/>
        <v>228.03347280334725</v>
      </c>
      <c r="BZ108" s="23">
        <f t="shared" si="124"/>
        <v>203.62622036262201</v>
      </c>
      <c r="CA108" s="23">
        <f t="shared" si="134"/>
        <v>21.774748948390499</v>
      </c>
      <c r="CB108" s="9" t="s">
        <v>33</v>
      </c>
      <c r="CC108">
        <f t="shared" si="95"/>
        <v>15.178003311242891</v>
      </c>
      <c r="CD108">
        <f t="shared" si="96"/>
        <v>67.420351361085594</v>
      </c>
      <c r="CE108">
        <f t="shared" si="97"/>
        <v>67.702758091023767</v>
      </c>
      <c r="CF108">
        <f t="shared" si="98"/>
        <v>2.154286745233331</v>
      </c>
      <c r="CG108">
        <f t="shared" si="99"/>
        <v>-19.319456790123454</v>
      </c>
      <c r="CH108">
        <f t="shared" si="100"/>
        <v>88.934172839506147</v>
      </c>
      <c r="CI108">
        <f t="shared" si="101"/>
        <v>67.420351361085594</v>
      </c>
      <c r="CJ108" s="23">
        <f t="shared" si="135"/>
        <v>15.353352238293105</v>
      </c>
      <c r="CK108" s="23">
        <f t="shared" si="135"/>
        <v>67.818960157561335</v>
      </c>
      <c r="CL108" s="23">
        <f t="shared" si="135"/>
        <v>73.022015690372356</v>
      </c>
      <c r="CM108" s="23">
        <f t="shared" si="135"/>
        <v>2.2300965805421273</v>
      </c>
      <c r="CN108" s="23">
        <f t="shared" si="135"/>
        <v>-18.450288065843623</v>
      </c>
      <c r="CO108" s="23">
        <f t="shared" si="135"/>
        <v>88.874847736625497</v>
      </c>
      <c r="CP108" s="23">
        <f t="shared" si="135"/>
        <v>67.818960157561335</v>
      </c>
    </row>
    <row r="109" spans="11:94" x14ac:dyDescent="0.2">
      <c r="L109" s="2">
        <v>7.33</v>
      </c>
      <c r="M109" s="23"/>
      <c r="N109" s="23"/>
      <c r="O109" s="3">
        <v>1.204</v>
      </c>
      <c r="P109" s="23"/>
      <c r="Q109" s="23"/>
      <c r="R109" s="2">
        <f t="shared" si="79"/>
        <v>770.56</v>
      </c>
      <c r="S109" s="23"/>
      <c r="T109" s="23"/>
      <c r="V109" s="4">
        <v>1.1000000000000001</v>
      </c>
      <c r="W109" s="23">
        <f t="shared" si="82"/>
        <v>5.5000000000000009</v>
      </c>
      <c r="X109" s="23">
        <f t="shared" si="83"/>
        <v>335.50000000000006</v>
      </c>
      <c r="Y109" s="23"/>
      <c r="Z109" s="23"/>
      <c r="AA109" s="23"/>
      <c r="AB109" s="23"/>
      <c r="AC109" s="5">
        <v>12.6</v>
      </c>
      <c r="AD109">
        <v>12.102326912073242</v>
      </c>
      <c r="AE109">
        <v>1220.2326912073199</v>
      </c>
      <c r="AF109">
        <f t="shared" si="84"/>
        <v>53.053595269883473</v>
      </c>
      <c r="AM109" s="6">
        <v>4.5999999999999996</v>
      </c>
      <c r="AN109" s="23">
        <f t="shared" si="85"/>
        <v>4.4553034710102759</v>
      </c>
      <c r="AO109" s="23">
        <f t="shared" si="86"/>
        <v>44.553034710102757</v>
      </c>
      <c r="AP109" s="23"/>
      <c r="AQ109" s="23"/>
      <c r="AR109" s="23">
        <f t="shared" si="80"/>
        <v>1.1423855053872503</v>
      </c>
      <c r="AS109" s="23"/>
      <c r="AT109" s="23"/>
      <c r="AU109" s="7">
        <v>2</v>
      </c>
      <c r="AV109">
        <f t="shared" si="87"/>
        <v>194.44</v>
      </c>
      <c r="AW109">
        <f t="shared" si="88"/>
        <v>16.003292181069959</v>
      </c>
      <c r="BB109" s="5">
        <v>0.1</v>
      </c>
      <c r="BC109">
        <f t="shared" si="133"/>
        <v>80.16</v>
      </c>
      <c r="BD109">
        <f t="shared" si="89"/>
        <v>4.008</v>
      </c>
      <c r="BJ109" s="4">
        <v>3.7999999999999999E-2</v>
      </c>
      <c r="BK109" s="24">
        <f t="shared" si="90"/>
        <v>4.5161290322580643E-2</v>
      </c>
      <c r="BL109" s="24">
        <f t="shared" si="91"/>
        <v>6.4516064516129026E-2</v>
      </c>
      <c r="BM109" s="24"/>
      <c r="BN109" s="24"/>
      <c r="BO109" s="8">
        <v>1</v>
      </c>
      <c r="BP109" s="25">
        <f t="shared" si="92"/>
        <v>14200</v>
      </c>
      <c r="BQ109" s="25">
        <f t="shared" si="81"/>
        <v>400</v>
      </c>
      <c r="BR109" s="23"/>
      <c r="BS109" s="23"/>
      <c r="BT109" s="23"/>
      <c r="BU109" s="23"/>
      <c r="BW109" s="6">
        <v>9.5000000000000001E-2</v>
      </c>
      <c r="BX109" s="23">
        <f t="shared" si="93"/>
        <v>3.9330543933054392</v>
      </c>
      <c r="BY109" s="23">
        <f t="shared" si="94"/>
        <v>196.65271966527195</v>
      </c>
      <c r="BZ109" s="23"/>
      <c r="CA109" s="23"/>
      <c r="CB109" s="9"/>
      <c r="CC109">
        <f t="shared" si="95"/>
        <v>16.772285687335408</v>
      </c>
      <c r="CD109">
        <f t="shared" si="96"/>
        <v>71.493794551778194</v>
      </c>
      <c r="CE109">
        <f t="shared" si="97"/>
        <v>79.971308380618026</v>
      </c>
      <c r="CF109">
        <f t="shared" si="98"/>
        <v>2.6511828816367231</v>
      </c>
      <c r="CG109">
        <f t="shared" si="99"/>
        <v>-14.511292181069958</v>
      </c>
      <c r="CH109">
        <f t="shared" si="100"/>
        <v>75.633497942386825</v>
      </c>
      <c r="CI109">
        <f t="shared" si="101"/>
        <v>71.493794551778208</v>
      </c>
      <c r="CJ109" s="23"/>
      <c r="CK109" s="23"/>
      <c r="CL109" s="23"/>
      <c r="CM109" s="23"/>
      <c r="CN109" s="23"/>
      <c r="CO109" s="23"/>
      <c r="CP109" s="23"/>
    </row>
    <row r="110" spans="11:94" x14ac:dyDescent="0.2">
      <c r="L110" s="2">
        <v>7.39</v>
      </c>
      <c r="M110" s="23"/>
      <c r="N110" s="23"/>
      <c r="O110" s="3">
        <v>1.109</v>
      </c>
      <c r="P110" s="23"/>
      <c r="Q110" s="23"/>
      <c r="R110" s="2">
        <f t="shared" si="79"/>
        <v>709.76</v>
      </c>
      <c r="S110" s="23"/>
      <c r="T110" s="23"/>
      <c r="V110" s="4">
        <v>1.3</v>
      </c>
      <c r="W110" s="23">
        <f t="shared" si="82"/>
        <v>6.5</v>
      </c>
      <c r="X110" s="23">
        <f t="shared" si="83"/>
        <v>396.5</v>
      </c>
      <c r="Y110" s="23"/>
      <c r="Z110" s="23"/>
      <c r="AA110" s="23"/>
      <c r="AB110" s="23"/>
      <c r="AC110" s="5">
        <v>12.5</v>
      </c>
      <c r="AD110">
        <v>12.006961663169941</v>
      </c>
      <c r="AE110">
        <v>1214.69616631699</v>
      </c>
      <c r="AF110">
        <f t="shared" si="84"/>
        <v>52.812876796390867</v>
      </c>
      <c r="AM110" s="6">
        <v>4</v>
      </c>
      <c r="AN110" s="23">
        <f t="shared" si="85"/>
        <v>3.8735699049835173</v>
      </c>
      <c r="AO110" s="23">
        <f t="shared" si="86"/>
        <v>38.735699049835176</v>
      </c>
      <c r="AP110" s="23"/>
      <c r="AQ110" s="23"/>
      <c r="AR110" s="23">
        <f t="shared" si="80"/>
        <v>0.99322305255987631</v>
      </c>
      <c r="AS110" s="23"/>
      <c r="AT110" s="23"/>
      <c r="AU110" s="7">
        <v>2.5</v>
      </c>
      <c r="AV110">
        <f t="shared" si="87"/>
        <v>243.05</v>
      </c>
      <c r="AW110">
        <f t="shared" si="88"/>
        <v>20.004115226337451</v>
      </c>
      <c r="BB110" s="5">
        <v>0.2</v>
      </c>
      <c r="BC110">
        <f t="shared" si="133"/>
        <v>160.32</v>
      </c>
      <c r="BD110">
        <f t="shared" si="89"/>
        <v>8.016</v>
      </c>
      <c r="BJ110" s="4">
        <v>3.9E-2</v>
      </c>
      <c r="BK110" s="24">
        <f t="shared" si="90"/>
        <v>4.6505376344086018E-2</v>
      </c>
      <c r="BL110" s="24">
        <f t="shared" si="91"/>
        <v>6.6436185483870952E-2</v>
      </c>
      <c r="BM110" s="24"/>
      <c r="BN110" s="24"/>
      <c r="BO110" s="8">
        <v>0.9</v>
      </c>
      <c r="BP110" s="25">
        <f t="shared" si="92"/>
        <v>12780</v>
      </c>
      <c r="BQ110" s="25">
        <f t="shared" si="81"/>
        <v>360</v>
      </c>
      <c r="BR110" s="23"/>
      <c r="BS110" s="23"/>
      <c r="BT110" s="23"/>
      <c r="BU110" s="23"/>
      <c r="BW110" s="6">
        <v>0.09</v>
      </c>
      <c r="BX110" s="23">
        <f t="shared" si="93"/>
        <v>3.7238493723849371</v>
      </c>
      <c r="BY110" s="23">
        <f t="shared" si="94"/>
        <v>186.19246861924685</v>
      </c>
      <c r="BZ110" s="23"/>
      <c r="CA110" s="23"/>
      <c r="CB110" s="9"/>
      <c r="CC110">
        <f t="shared" si="95"/>
        <v>14.109767716301016</v>
      </c>
      <c r="CD110">
        <f t="shared" si="96"/>
        <v>64.542734559820232</v>
      </c>
      <c r="CE110">
        <f t="shared" si="97"/>
        <v>71.391980599475275</v>
      </c>
      <c r="CF110">
        <f t="shared" si="98"/>
        <v>1.8848201147563273</v>
      </c>
      <c r="CG110">
        <f t="shared" si="99"/>
        <v>-21.520115226337452</v>
      </c>
      <c r="CH110">
        <f t="shared" si="100"/>
        <v>102.05687242798354</v>
      </c>
      <c r="CI110">
        <f t="shared" si="101"/>
        <v>64.542734559820218</v>
      </c>
      <c r="CJ110" s="23"/>
      <c r="CK110" s="23"/>
      <c r="CL110" s="23"/>
      <c r="CM110" s="23"/>
      <c r="CN110" s="23"/>
      <c r="CO110" s="23"/>
      <c r="CP110" s="23"/>
    </row>
    <row r="111" spans="11:94" x14ac:dyDescent="0.2">
      <c r="K111" t="s">
        <v>34</v>
      </c>
      <c r="L111" s="2">
        <v>7.15</v>
      </c>
      <c r="M111" s="23">
        <f t="shared" si="102"/>
        <v>7.1233333333333322</v>
      </c>
      <c r="N111" s="23">
        <f t="shared" si="103"/>
        <v>2.5166114784236179E-2</v>
      </c>
      <c r="O111" s="3">
        <f>U111/1000</f>
        <v>6.1719999999999997</v>
      </c>
      <c r="P111" s="23">
        <f t="shared" si="104"/>
        <v>6.176333333333333</v>
      </c>
      <c r="Q111" s="23">
        <f t="shared" si="105"/>
        <v>6.6583281184795706E-3</v>
      </c>
      <c r="R111" s="2">
        <f t="shared" ref="R111:R125" si="139">O111*800</f>
        <v>4937.5999999999995</v>
      </c>
      <c r="S111" s="23">
        <f t="shared" si="106"/>
        <v>4941.0666666666666</v>
      </c>
      <c r="T111" s="23">
        <f t="shared" si="107"/>
        <v>5.3266624947836787</v>
      </c>
      <c r="U111">
        <v>6172</v>
      </c>
      <c r="V111" s="4">
        <v>1.5</v>
      </c>
      <c r="W111" s="23">
        <f t="shared" si="82"/>
        <v>7.5000000000000018</v>
      </c>
      <c r="X111" s="23">
        <f t="shared" si="83"/>
        <v>457.50000000000011</v>
      </c>
      <c r="Y111" s="23">
        <f t="shared" si="108"/>
        <v>7.333333333333333</v>
      </c>
      <c r="Z111" s="23">
        <f t="shared" si="109"/>
        <v>0.28867513459481492</v>
      </c>
      <c r="AA111" s="23">
        <f t="shared" si="110"/>
        <v>447.33333333333331</v>
      </c>
      <c r="AB111" s="23">
        <f t="shared" si="111"/>
        <v>17.609183210283717</v>
      </c>
      <c r="AC111" s="5">
        <v>17.899999999999999</v>
      </c>
      <c r="AD111">
        <v>17.156685103948121</v>
      </c>
      <c r="AE111">
        <v>1705.66851039481</v>
      </c>
      <c r="AF111">
        <f t="shared" si="84"/>
        <v>74.159500451948261</v>
      </c>
      <c r="AG111">
        <f t="shared" si="112"/>
        <v>74.034724007441227</v>
      </c>
      <c r="AH111">
        <f t="shared" si="136"/>
        <v>0.23378771256046815</v>
      </c>
      <c r="AI111">
        <f t="shared" si="137"/>
        <v>1702.7986521711482</v>
      </c>
      <c r="AJ111">
        <f t="shared" si="138"/>
        <v>5.3771173888908033</v>
      </c>
      <c r="AL111" t="s">
        <v>34</v>
      </c>
      <c r="AM111" s="6">
        <v>3.9</v>
      </c>
      <c r="AN111" s="23">
        <f t="shared" si="85"/>
        <v>3.7766143106457237</v>
      </c>
      <c r="AO111" s="23">
        <f t="shared" si="86"/>
        <v>37.766143106457235</v>
      </c>
      <c r="AP111" s="23">
        <f t="shared" si="113"/>
        <v>38.41251373537586</v>
      </c>
      <c r="AQ111" s="23">
        <f t="shared" si="114"/>
        <v>2.0182916419101531</v>
      </c>
      <c r="AR111" s="23">
        <f t="shared" si="80"/>
        <v>0.96836264375531378</v>
      </c>
      <c r="AS111" s="23">
        <f t="shared" si="115"/>
        <v>0.98493624962502213</v>
      </c>
      <c r="AT111" s="23">
        <f t="shared" si="132"/>
        <v>5.1751067741286023E-2</v>
      </c>
      <c r="AU111" s="7">
        <v>5</v>
      </c>
      <c r="AV111">
        <f t="shared" si="87"/>
        <v>486.1</v>
      </c>
      <c r="AW111">
        <f t="shared" si="88"/>
        <v>40.008230452674901</v>
      </c>
      <c r="AX111">
        <f t="shared" si="116"/>
        <v>38.407901234567902</v>
      </c>
      <c r="AY111">
        <f t="shared" si="117"/>
        <v>1.6003292181070032</v>
      </c>
      <c r="AZ111">
        <f t="shared" si="126"/>
        <v>466.65599999999995</v>
      </c>
      <c r="BA111">
        <f t="shared" si="127"/>
        <v>19.444000000000074</v>
      </c>
      <c r="BB111" s="5">
        <v>1.7</v>
      </c>
      <c r="BC111">
        <f t="shared" si="133"/>
        <v>1362.7199999999996</v>
      </c>
      <c r="BD111">
        <f t="shared" si="89"/>
        <v>68.135999999999981</v>
      </c>
      <c r="BE111">
        <f t="shared" si="118"/>
        <v>70.807999999999993</v>
      </c>
      <c r="BF111">
        <f t="shared" si="128"/>
        <v>8.3433173258602604</v>
      </c>
      <c r="BG111">
        <f t="shared" si="129"/>
        <v>1416.1599999999999</v>
      </c>
      <c r="BH111">
        <f t="shared" si="130"/>
        <v>166.86634651720519</v>
      </c>
      <c r="BI111" t="s">
        <v>34</v>
      </c>
      <c r="BJ111" s="4">
        <v>0.14000000000000001</v>
      </c>
      <c r="BK111" s="24">
        <f t="shared" si="90"/>
        <v>0.18225806451612908</v>
      </c>
      <c r="BL111" s="24">
        <f t="shared" si="91"/>
        <v>0.26036840322580651</v>
      </c>
      <c r="BM111" s="24">
        <f t="shared" si="119"/>
        <v>0.26036840322580646</v>
      </c>
      <c r="BN111" s="24">
        <f t="shared" si="131"/>
        <v>5.7603629032258165E-2</v>
      </c>
      <c r="BO111" s="8">
        <v>0.7</v>
      </c>
      <c r="BP111" s="25">
        <f t="shared" si="92"/>
        <v>9939.9999999999982</v>
      </c>
      <c r="BQ111" s="25">
        <f t="shared" si="81"/>
        <v>279.99999999999994</v>
      </c>
      <c r="BR111" s="23">
        <f t="shared" si="120"/>
        <v>9466.6666666666661</v>
      </c>
      <c r="BS111" s="23">
        <f t="shared" si="121"/>
        <v>819.83738224926753</v>
      </c>
      <c r="BT111" s="23">
        <f t="shared" si="122"/>
        <v>266.66666666666669</v>
      </c>
      <c r="BU111" s="23">
        <f t="shared" si="123"/>
        <v>23.094010767584997</v>
      </c>
      <c r="BW111" s="6">
        <v>5.0999999999999997E-2</v>
      </c>
      <c r="BX111" s="23">
        <f t="shared" si="93"/>
        <v>2.0920502092050208</v>
      </c>
      <c r="BY111" s="23">
        <f t="shared" si="94"/>
        <v>104.60251046025104</v>
      </c>
      <c r="BZ111" s="23">
        <f t="shared" si="124"/>
        <v>99.023709902370982</v>
      </c>
      <c r="CA111" s="23">
        <f t="shared" si="134"/>
        <v>7.9203742619250779</v>
      </c>
      <c r="CB111" s="9" t="s">
        <v>34</v>
      </c>
      <c r="CC111">
        <f t="shared" si="95"/>
        <v>10.085097848736224</v>
      </c>
      <c r="CD111">
        <f t="shared" si="96"/>
        <v>40.464153061236424</v>
      </c>
      <c r="CE111">
        <f t="shared" si="97"/>
        <v>36.995251882792715</v>
      </c>
      <c r="CF111">
        <f t="shared" si="98"/>
        <v>0.68574624962911246</v>
      </c>
      <c r="CG111">
        <f t="shared" si="99"/>
        <v>-100.64423045267489</v>
      </c>
      <c r="CH111">
        <f t="shared" si="100"/>
        <v>334.37374485596706</v>
      </c>
      <c r="CI111">
        <f t="shared" si="101"/>
        <v>40.464153061236424</v>
      </c>
      <c r="CJ111" s="23">
        <f t="shared" ref="CJ111:CP126" si="140">AVERAGE(CC111:CC113)</f>
        <v>10.035771480112022</v>
      </c>
      <c r="CK111" s="23">
        <f t="shared" si="140"/>
        <v>40.247850868062756</v>
      </c>
      <c r="CL111" s="23">
        <f t="shared" si="140"/>
        <v>35.284941318069116</v>
      </c>
      <c r="CM111" s="23">
        <f t="shared" si="140"/>
        <v>0.6809333953448421</v>
      </c>
      <c r="CN111" s="23">
        <f t="shared" si="140"/>
        <v>-101.88256790123455</v>
      </c>
      <c r="CO111" s="23">
        <f t="shared" si="140"/>
        <v>334.49239506172836</v>
      </c>
      <c r="CP111" s="23">
        <f t="shared" si="140"/>
        <v>40.247850868062756</v>
      </c>
    </row>
    <row r="112" spans="11:94" x14ac:dyDescent="0.2">
      <c r="L112" s="2">
        <v>7.12</v>
      </c>
      <c r="M112" s="23"/>
      <c r="N112" s="23"/>
      <c r="O112" s="3">
        <v>6.1840000000000002</v>
      </c>
      <c r="P112" s="23"/>
      <c r="Q112" s="23"/>
      <c r="R112" s="2">
        <f t="shared" si="139"/>
        <v>4947.2</v>
      </c>
      <c r="S112" s="23"/>
      <c r="T112" s="23"/>
      <c r="V112" s="4">
        <v>1.4</v>
      </c>
      <c r="W112" s="23">
        <f t="shared" si="82"/>
        <v>6.9999999999999982</v>
      </c>
      <c r="X112" s="23">
        <f t="shared" si="83"/>
        <v>426.99999999999989</v>
      </c>
      <c r="Y112" s="23"/>
      <c r="Z112" s="23"/>
      <c r="AA112" s="23"/>
      <c r="AB112" s="23"/>
      <c r="AC112" s="5">
        <v>17.8</v>
      </c>
      <c r="AD112">
        <v>17.061319855044822</v>
      </c>
      <c r="AE112">
        <v>1706.1319855044821</v>
      </c>
      <c r="AF112">
        <f t="shared" si="84"/>
        <v>74.179651543673131</v>
      </c>
      <c r="AM112" s="6">
        <v>3.8</v>
      </c>
      <c r="AN112" s="23">
        <f t="shared" si="85"/>
        <v>3.6796587163079306</v>
      </c>
      <c r="AO112" s="23">
        <f t="shared" si="86"/>
        <v>36.796587163079309</v>
      </c>
      <c r="AP112" s="23"/>
      <c r="AQ112" s="23"/>
      <c r="AR112" s="23">
        <f t="shared" si="80"/>
        <v>0.94350223495075147</v>
      </c>
      <c r="AS112" s="23"/>
      <c r="AT112" s="23"/>
      <c r="AU112" s="7">
        <v>4.5999999999999996</v>
      </c>
      <c r="AV112">
        <f t="shared" si="87"/>
        <v>447.21199999999988</v>
      </c>
      <c r="AW112">
        <f t="shared" si="88"/>
        <v>36.807572016460895</v>
      </c>
      <c r="BB112" s="5">
        <v>1.6</v>
      </c>
      <c r="BC112">
        <f t="shared" si="133"/>
        <v>1282.56</v>
      </c>
      <c r="BD112">
        <f t="shared" si="89"/>
        <v>64.128</v>
      </c>
      <c r="BJ112" s="4">
        <v>0.17</v>
      </c>
      <c r="BK112" s="24">
        <f t="shared" si="90"/>
        <v>0.22258064516129036</v>
      </c>
      <c r="BL112" s="24">
        <f t="shared" si="91"/>
        <v>0.31797203225806453</v>
      </c>
      <c r="BM112" s="24"/>
      <c r="BN112" s="24"/>
      <c r="BO112" s="8">
        <v>0.6</v>
      </c>
      <c r="BP112" s="25">
        <f t="shared" si="92"/>
        <v>8520</v>
      </c>
      <c r="BQ112" s="25">
        <f t="shared" si="81"/>
        <v>240</v>
      </c>
      <c r="BR112" s="23"/>
      <c r="BS112" s="23"/>
      <c r="BT112" s="23"/>
      <c r="BU112" s="23"/>
      <c r="BW112" s="6">
        <v>0.05</v>
      </c>
      <c r="BX112" s="23">
        <f t="shared" si="93"/>
        <v>2.0502092050209204</v>
      </c>
      <c r="BY112" s="23">
        <f t="shared" si="94"/>
        <v>102.51046025104603</v>
      </c>
      <c r="BZ112" s="23"/>
      <c r="CA112" s="23"/>
      <c r="CB112" s="9"/>
      <c r="CC112">
        <f t="shared" si="95"/>
        <v>10.441855104310376</v>
      </c>
      <c r="CD112">
        <f t="shared" si="96"/>
        <v>42.133470640933197</v>
      </c>
      <c r="CE112">
        <f t="shared" si="97"/>
        <v>36.466402558711607</v>
      </c>
      <c r="CF112">
        <f t="shared" si="98"/>
        <v>0.7349208020694199</v>
      </c>
      <c r="CG112">
        <f t="shared" si="99"/>
        <v>-93.935572016460895</v>
      </c>
      <c r="CH112">
        <f t="shared" si="100"/>
        <v>311.23104526748966</v>
      </c>
      <c r="CI112">
        <f t="shared" si="101"/>
        <v>42.133470640933197</v>
      </c>
      <c r="CJ112" s="23"/>
      <c r="CK112" s="23"/>
      <c r="CL112" s="23"/>
      <c r="CM112" s="23"/>
      <c r="CN112" s="23"/>
      <c r="CO112" s="23"/>
      <c r="CP112" s="23"/>
    </row>
    <row r="113" spans="11:94" x14ac:dyDescent="0.2">
      <c r="L113" s="2">
        <v>7.1</v>
      </c>
      <c r="M113" s="23"/>
      <c r="N113" s="23"/>
      <c r="O113" s="3">
        <v>6.173</v>
      </c>
      <c r="P113" s="23"/>
      <c r="Q113" s="23"/>
      <c r="R113" s="2">
        <f t="shared" si="139"/>
        <v>4938.3999999999996</v>
      </c>
      <c r="S113" s="23"/>
      <c r="T113" s="23"/>
      <c r="V113" s="4">
        <v>1.5</v>
      </c>
      <c r="W113" s="23">
        <f t="shared" si="82"/>
        <v>7.5000000000000018</v>
      </c>
      <c r="X113" s="23">
        <f t="shared" si="83"/>
        <v>457.50000000000011</v>
      </c>
      <c r="Y113" s="23"/>
      <c r="Z113" s="23"/>
      <c r="AA113" s="23"/>
      <c r="AB113" s="23"/>
      <c r="AC113" s="5">
        <v>17.7</v>
      </c>
      <c r="AD113">
        <v>16.965954606141519</v>
      </c>
      <c r="AE113">
        <v>1696.595460614152</v>
      </c>
      <c r="AF113">
        <f t="shared" si="84"/>
        <v>73.76502002670226</v>
      </c>
      <c r="AM113" s="6">
        <v>4.2</v>
      </c>
      <c r="AN113" s="23">
        <f t="shared" si="85"/>
        <v>4.0674810936591035</v>
      </c>
      <c r="AO113" s="23">
        <f t="shared" si="86"/>
        <v>40.674810936591037</v>
      </c>
      <c r="AP113" s="23"/>
      <c r="AQ113" s="23"/>
      <c r="AR113" s="23">
        <f t="shared" si="80"/>
        <v>1.042943870169001</v>
      </c>
      <c r="AS113" s="23"/>
      <c r="AT113" s="23"/>
      <c r="AU113" s="7">
        <v>4.8</v>
      </c>
      <c r="AV113">
        <f t="shared" si="87"/>
        <v>466.65599999999995</v>
      </c>
      <c r="AW113">
        <f t="shared" si="88"/>
        <v>38.407901234567895</v>
      </c>
      <c r="BB113" s="5">
        <v>2</v>
      </c>
      <c r="BC113">
        <f t="shared" si="133"/>
        <v>1603.1999999999998</v>
      </c>
      <c r="BD113">
        <f t="shared" si="89"/>
        <v>80.16</v>
      </c>
      <c r="BJ113" s="4">
        <v>0.11</v>
      </c>
      <c r="BK113" s="24">
        <f t="shared" si="90"/>
        <v>0.14193548387096774</v>
      </c>
      <c r="BL113" s="24">
        <f t="shared" si="91"/>
        <v>0.20276477419354838</v>
      </c>
      <c r="BM113" s="24"/>
      <c r="BN113" s="24"/>
      <c r="BO113" s="8">
        <v>0.7</v>
      </c>
      <c r="BP113" s="25">
        <f t="shared" si="92"/>
        <v>9939.9999999999982</v>
      </c>
      <c r="BQ113" s="25">
        <f t="shared" si="81"/>
        <v>279.99999999999994</v>
      </c>
      <c r="BR113" s="23"/>
      <c r="BS113" s="23"/>
      <c r="BT113" s="23"/>
      <c r="BU113" s="23"/>
      <c r="BW113" s="6">
        <v>4.3999999999999997E-2</v>
      </c>
      <c r="BX113" s="23">
        <f t="shared" si="93"/>
        <v>1.7991631799163177</v>
      </c>
      <c r="BY113" s="23">
        <f t="shared" si="94"/>
        <v>89.958158995815879</v>
      </c>
      <c r="BZ113" s="23"/>
      <c r="CA113" s="23"/>
      <c r="CB113" s="9"/>
      <c r="CC113">
        <f t="shared" si="95"/>
        <v>9.5803614872894656</v>
      </c>
      <c r="CD113">
        <f t="shared" si="96"/>
        <v>38.145928902018653</v>
      </c>
      <c r="CE113">
        <f t="shared" si="97"/>
        <v>32.393169512703032</v>
      </c>
      <c r="CF113">
        <f t="shared" si="98"/>
        <v>0.62213313433599371</v>
      </c>
      <c r="CG113">
        <f t="shared" si="99"/>
        <v>-111.0679012345679</v>
      </c>
      <c r="CH113">
        <f t="shared" si="100"/>
        <v>357.8723950617283</v>
      </c>
      <c r="CI113">
        <f t="shared" si="101"/>
        <v>38.145928902018653</v>
      </c>
      <c r="CJ113" s="23"/>
      <c r="CK113" s="23"/>
      <c r="CL113" s="23"/>
      <c r="CM113" s="23"/>
      <c r="CN113" s="23"/>
      <c r="CO113" s="23"/>
      <c r="CP113" s="23"/>
    </row>
    <row r="114" spans="11:94" x14ac:dyDescent="0.2">
      <c r="K114" t="s">
        <v>35</v>
      </c>
      <c r="L114" s="2">
        <v>7.59</v>
      </c>
      <c r="M114" s="23">
        <f t="shared" si="102"/>
        <v>7.53</v>
      </c>
      <c r="N114" s="23">
        <f t="shared" si="103"/>
        <v>7.21110255092796E-2</v>
      </c>
      <c r="O114" s="3">
        <f>U114/1000</f>
        <v>6.157E-2</v>
      </c>
      <c r="P114" s="23">
        <f t="shared" si="104"/>
        <v>6.2556666666666663E-2</v>
      </c>
      <c r="Q114" s="23">
        <f t="shared" si="105"/>
        <v>1.2777454102180662E-3</v>
      </c>
      <c r="R114" s="2">
        <f>O114*640</f>
        <v>39.404800000000002</v>
      </c>
      <c r="S114" s="23">
        <f t="shared" si="106"/>
        <v>40.03626666666667</v>
      </c>
      <c r="T114" s="23">
        <f t="shared" si="107"/>
        <v>0.81775706253956193</v>
      </c>
      <c r="U114">
        <v>61.57</v>
      </c>
      <c r="V114" s="4">
        <v>1</v>
      </c>
      <c r="W114" s="23">
        <f t="shared" si="82"/>
        <v>5</v>
      </c>
      <c r="X114" s="23">
        <f t="shared" si="83"/>
        <v>305</v>
      </c>
      <c r="Y114" s="23">
        <f t="shared" si="108"/>
        <v>5.333333333333333</v>
      </c>
      <c r="Z114" s="23">
        <f t="shared" si="109"/>
        <v>0.57735026918962584</v>
      </c>
      <c r="AA114" s="23">
        <f t="shared" si="110"/>
        <v>325.33333333333331</v>
      </c>
      <c r="AB114" s="23">
        <f t="shared" si="111"/>
        <v>35.218366420567172</v>
      </c>
      <c r="AC114" s="5">
        <v>5.4</v>
      </c>
      <c r="AD114">
        <v>5.236028991035667</v>
      </c>
      <c r="AE114">
        <v>513.60289910356698</v>
      </c>
      <c r="AF114">
        <f t="shared" si="84"/>
        <v>22.330560830589867</v>
      </c>
      <c r="AG114">
        <f t="shared" si="112"/>
        <v>22.292740907821894</v>
      </c>
      <c r="AH114">
        <f t="shared" si="136"/>
        <v>8.3567005273552847E-2</v>
      </c>
      <c r="AI114">
        <f t="shared" si="137"/>
        <v>512.73304087990357</v>
      </c>
      <c r="AJ114">
        <f t="shared" si="138"/>
        <v>1.9220411212917317</v>
      </c>
      <c r="AL114" t="s">
        <v>35</v>
      </c>
      <c r="AM114" s="6">
        <v>2.1</v>
      </c>
      <c r="AN114" s="23">
        <f t="shared" si="85"/>
        <v>2.0314136125654452</v>
      </c>
      <c r="AO114" s="23">
        <f t="shared" si="86"/>
        <v>20.31413612565445</v>
      </c>
      <c r="AP114" s="23">
        <f t="shared" si="113"/>
        <v>20.960506754573071</v>
      </c>
      <c r="AQ114" s="23">
        <f t="shared" si="114"/>
        <v>2.9620423340157789</v>
      </c>
      <c r="AR114" s="23">
        <f t="shared" si="80"/>
        <v>0.52087528527319105</v>
      </c>
      <c r="AS114" s="23">
        <f t="shared" si="115"/>
        <v>0.53744889114289929</v>
      </c>
      <c r="AT114" s="23">
        <f t="shared" si="132"/>
        <v>7.5949803436301991E-2</v>
      </c>
      <c r="AU114" s="7">
        <v>3.5</v>
      </c>
      <c r="AV114">
        <f t="shared" si="87"/>
        <v>340.27000000000004</v>
      </c>
      <c r="AW114">
        <f t="shared" si="88"/>
        <v>28.00576131687243</v>
      </c>
      <c r="AX114">
        <f t="shared" si="116"/>
        <v>28.272482853223593</v>
      </c>
      <c r="AY114">
        <f t="shared" si="117"/>
        <v>2.0137034397723492</v>
      </c>
      <c r="AZ114">
        <f t="shared" si="126"/>
        <v>343.51066666666674</v>
      </c>
      <c r="BA114">
        <f t="shared" si="127"/>
        <v>24.466496793234054</v>
      </c>
      <c r="BB114" s="5">
        <v>0.6</v>
      </c>
      <c r="BC114">
        <f t="shared" si="133"/>
        <v>480.95999999999992</v>
      </c>
      <c r="BD114">
        <f t="shared" si="89"/>
        <v>24.047999999999995</v>
      </c>
      <c r="BE114">
        <f t="shared" si="118"/>
        <v>22.712</v>
      </c>
      <c r="BF114">
        <f t="shared" si="128"/>
        <v>2.3140198789120174</v>
      </c>
      <c r="BG114">
        <f t="shared" si="129"/>
        <v>454.23999999999995</v>
      </c>
      <c r="BH114">
        <f t="shared" si="130"/>
        <v>46.280397578240382</v>
      </c>
      <c r="BI114" t="s">
        <v>35</v>
      </c>
      <c r="BJ114" s="4">
        <v>8.3000000000000004E-2</v>
      </c>
      <c r="BK114" s="24">
        <f t="shared" si="90"/>
        <v>0.10564516129032259</v>
      </c>
      <c r="BL114" s="24">
        <f t="shared" si="91"/>
        <v>0.15092150806451612</v>
      </c>
      <c r="BM114" s="24">
        <f t="shared" si="119"/>
        <v>0.14900138709677421</v>
      </c>
      <c r="BN114" s="24">
        <f t="shared" si="131"/>
        <v>1.9201209677419256E-3</v>
      </c>
      <c r="BO114" s="8">
        <v>0.5</v>
      </c>
      <c r="BP114" s="25">
        <f t="shared" si="92"/>
        <v>7100</v>
      </c>
      <c r="BQ114" s="25">
        <f t="shared" si="81"/>
        <v>200</v>
      </c>
      <c r="BR114" s="23">
        <f t="shared" si="120"/>
        <v>6626.666666666667</v>
      </c>
      <c r="BS114" s="23">
        <f t="shared" si="121"/>
        <v>819.8373822492747</v>
      </c>
      <c r="BT114" s="23">
        <f t="shared" si="122"/>
        <v>186.66666666666666</v>
      </c>
      <c r="BU114" s="23">
        <f t="shared" si="123"/>
        <v>23.094010767585239</v>
      </c>
      <c r="BW114" s="6">
        <v>4.2000000000000003E-2</v>
      </c>
      <c r="BX114" s="23">
        <f t="shared" si="93"/>
        <v>1.7154811715481171</v>
      </c>
      <c r="BY114" s="23">
        <f t="shared" si="94"/>
        <v>85.774058577405853</v>
      </c>
      <c r="BZ114" s="23">
        <f t="shared" si="124"/>
        <v>81.589958158995813</v>
      </c>
      <c r="CA114" s="23">
        <f t="shared" si="134"/>
        <v>4.1841004184100399</v>
      </c>
      <c r="CB114" s="9" t="s">
        <v>35</v>
      </c>
      <c r="CC114">
        <f t="shared" si="95"/>
        <v>4.3771211797216125</v>
      </c>
      <c r="CD114">
        <f t="shared" si="96"/>
        <v>29.811764197861706</v>
      </c>
      <c r="CE114">
        <f t="shared" si="97"/>
        <v>53.801609352280934</v>
      </c>
      <c r="CF114">
        <f t="shared" si="98"/>
        <v>0.42899034124843849</v>
      </c>
      <c r="CG114">
        <f t="shared" si="99"/>
        <v>-47.053761316872425</v>
      </c>
      <c r="CH114">
        <f t="shared" si="100"/>
        <v>174.94362139917695</v>
      </c>
      <c r="CI114">
        <f t="shared" si="101"/>
        <v>29.811764197861706</v>
      </c>
      <c r="CJ114" s="23">
        <f t="shared" si="140"/>
        <v>4.415614709357933</v>
      </c>
      <c r="CK114" s="23">
        <f t="shared" si="140"/>
        <v>30.203799283617631</v>
      </c>
      <c r="CL114" s="23">
        <f t="shared" si="140"/>
        <v>55.470802857355956</v>
      </c>
      <c r="CM114" s="23">
        <f t="shared" si="140"/>
        <v>0.43733316058807725</v>
      </c>
      <c r="CN114" s="23">
        <f t="shared" si="140"/>
        <v>-45.651149519890261</v>
      </c>
      <c r="CO114" s="23">
        <f t="shared" si="140"/>
        <v>172.69717969821673</v>
      </c>
      <c r="CP114" s="23">
        <f t="shared" si="140"/>
        <v>30.203799283617638</v>
      </c>
    </row>
    <row r="115" spans="11:94" x14ac:dyDescent="0.2">
      <c r="L115" s="2">
        <v>7.55</v>
      </c>
      <c r="M115" s="23"/>
      <c r="N115" s="23"/>
      <c r="O115" s="3">
        <v>6.4000000000000001E-2</v>
      </c>
      <c r="P115" s="23"/>
      <c r="Q115" s="23"/>
      <c r="R115" s="2">
        <f t="shared" ref="R115:R122" si="141">O115*640</f>
        <v>40.96</v>
      </c>
      <c r="S115" s="23"/>
      <c r="T115" s="23"/>
      <c r="V115" s="4">
        <v>1</v>
      </c>
      <c r="W115" s="23">
        <f t="shared" si="82"/>
        <v>5</v>
      </c>
      <c r="X115" s="23">
        <f t="shared" si="83"/>
        <v>305</v>
      </c>
      <c r="Y115" s="23"/>
      <c r="Z115" s="23"/>
      <c r="AA115" s="23"/>
      <c r="AB115" s="23"/>
      <c r="AC115" s="5">
        <v>5.3</v>
      </c>
      <c r="AD115">
        <v>5.1406637421323662</v>
      </c>
      <c r="AE115">
        <v>514.0663742132366</v>
      </c>
      <c r="AF115">
        <f t="shared" si="84"/>
        <v>22.350711922314634</v>
      </c>
      <c r="AM115" s="6">
        <v>2.5</v>
      </c>
      <c r="AN115" s="23">
        <f t="shared" si="85"/>
        <v>2.419235989916618</v>
      </c>
      <c r="AO115" s="23">
        <f t="shared" si="86"/>
        <v>24.192359899166181</v>
      </c>
      <c r="AP115" s="23"/>
      <c r="AQ115" s="23"/>
      <c r="AR115" s="23">
        <f t="shared" si="80"/>
        <v>0.62031692049144049</v>
      </c>
      <c r="AS115" s="23"/>
      <c r="AT115" s="23"/>
      <c r="AU115" s="7">
        <v>3.8</v>
      </c>
      <c r="AV115">
        <f t="shared" si="87"/>
        <v>369.43599999999998</v>
      </c>
      <c r="AW115">
        <f t="shared" si="88"/>
        <v>30.406255144032919</v>
      </c>
      <c r="BB115" s="5">
        <v>0.5</v>
      </c>
      <c r="BC115">
        <f t="shared" si="133"/>
        <v>400.79999999999995</v>
      </c>
      <c r="BD115">
        <f t="shared" si="89"/>
        <v>20.04</v>
      </c>
      <c r="BJ115" s="4">
        <v>8.2000000000000003E-2</v>
      </c>
      <c r="BK115" s="24">
        <f t="shared" si="90"/>
        <v>0.10430107526881721</v>
      </c>
      <c r="BL115" s="24">
        <f t="shared" si="91"/>
        <v>0.14900138709677418</v>
      </c>
      <c r="BM115" s="24"/>
      <c r="BN115" s="24"/>
      <c r="BO115" s="8">
        <v>0.4</v>
      </c>
      <c r="BP115" s="25">
        <f t="shared" si="92"/>
        <v>5680.0000000000009</v>
      </c>
      <c r="BQ115" s="25">
        <f t="shared" si="81"/>
        <v>160.00000000000003</v>
      </c>
      <c r="BR115" s="23"/>
      <c r="BS115" s="23"/>
      <c r="BT115" s="23"/>
      <c r="BU115" s="23"/>
      <c r="BW115" s="6">
        <v>3.7999999999999999E-2</v>
      </c>
      <c r="BX115" s="23">
        <f t="shared" si="93"/>
        <v>1.5481171548117154</v>
      </c>
      <c r="BY115" s="23">
        <f t="shared" si="94"/>
        <v>77.405857740585773</v>
      </c>
      <c r="BZ115" s="23"/>
      <c r="CA115" s="23"/>
      <c r="CB115" s="9"/>
      <c r="CC115">
        <f t="shared" si="95"/>
        <v>4.4503266887523747</v>
      </c>
      <c r="CD115">
        <f t="shared" si="96"/>
        <v>30.443392493682133</v>
      </c>
      <c r="CE115">
        <f t="shared" si="97"/>
        <v>60.274553695249963</v>
      </c>
      <c r="CF115">
        <f t="shared" si="98"/>
        <v>0.443059883404614</v>
      </c>
      <c r="CG115">
        <f t="shared" si="99"/>
        <v>-45.446255144032918</v>
      </c>
      <c r="CH115">
        <f t="shared" si="100"/>
        <v>174.76564609053494</v>
      </c>
      <c r="CI115">
        <f t="shared" si="101"/>
        <v>30.443392493682136</v>
      </c>
      <c r="CJ115" s="23"/>
      <c r="CK115" s="23"/>
      <c r="CL115" s="23"/>
      <c r="CM115" s="23"/>
      <c r="CN115" s="23"/>
      <c r="CO115" s="23"/>
      <c r="CP115" s="23"/>
    </row>
    <row r="116" spans="11:94" x14ac:dyDescent="0.2">
      <c r="L116" s="2">
        <v>7.45</v>
      </c>
      <c r="M116" s="23"/>
      <c r="N116" s="23"/>
      <c r="O116" s="3">
        <v>6.2100000000000002E-2</v>
      </c>
      <c r="P116" s="23"/>
      <c r="Q116" s="23"/>
      <c r="R116" s="2">
        <f t="shared" si="141"/>
        <v>39.744</v>
      </c>
      <c r="S116" s="23"/>
      <c r="T116" s="23"/>
      <c r="V116" s="4">
        <v>1.2</v>
      </c>
      <c r="W116" s="23">
        <f t="shared" si="82"/>
        <v>6</v>
      </c>
      <c r="X116" s="23">
        <f t="shared" si="83"/>
        <v>366</v>
      </c>
      <c r="Y116" s="23"/>
      <c r="Z116" s="23"/>
      <c r="AA116" s="23"/>
      <c r="AB116" s="23"/>
      <c r="AC116" s="5">
        <v>5.2</v>
      </c>
      <c r="AD116">
        <v>5.0452984932290672</v>
      </c>
      <c r="AE116">
        <v>510.52984932290701</v>
      </c>
      <c r="AF116">
        <f t="shared" si="84"/>
        <v>22.196949970561175</v>
      </c>
      <c r="AM116" s="6">
        <v>1.9</v>
      </c>
      <c r="AN116" s="23">
        <f t="shared" si="85"/>
        <v>1.8375024238898583</v>
      </c>
      <c r="AO116" s="23">
        <f t="shared" si="86"/>
        <v>18.375024238898582</v>
      </c>
      <c r="AP116" s="23"/>
      <c r="AQ116" s="23"/>
      <c r="AR116" s="23">
        <f t="shared" si="80"/>
        <v>0.47115446766406621</v>
      </c>
      <c r="AS116" s="23"/>
      <c r="AT116" s="23"/>
      <c r="AU116" s="7">
        <v>3.3</v>
      </c>
      <c r="AV116">
        <f t="shared" si="87"/>
        <v>320.82600000000002</v>
      </c>
      <c r="AW116">
        <f t="shared" si="88"/>
        <v>26.405432098765434</v>
      </c>
      <c r="BB116" s="5">
        <v>0.6</v>
      </c>
      <c r="BC116">
        <f t="shared" si="133"/>
        <v>480.95999999999992</v>
      </c>
      <c r="BD116">
        <f t="shared" si="89"/>
        <v>24.047999999999995</v>
      </c>
      <c r="BJ116" s="4">
        <v>8.1000000000000003E-2</v>
      </c>
      <c r="BK116" s="24">
        <f t="shared" si="90"/>
        <v>0.10295698924731184</v>
      </c>
      <c r="BL116" s="24">
        <f t="shared" si="91"/>
        <v>0.14708126612903227</v>
      </c>
      <c r="BM116" s="24"/>
      <c r="BN116" s="24"/>
      <c r="BO116" s="8">
        <v>0.5</v>
      </c>
      <c r="BP116" s="25">
        <f t="shared" si="92"/>
        <v>7100</v>
      </c>
      <c r="BQ116" s="25">
        <f t="shared" si="81"/>
        <v>200</v>
      </c>
      <c r="BR116" s="23"/>
      <c r="BS116" s="23"/>
      <c r="BT116" s="23"/>
      <c r="BU116" s="23"/>
      <c r="BW116" s="6">
        <v>0.04</v>
      </c>
      <c r="BX116" s="23">
        <f t="shared" si="93"/>
        <v>1.6317991631799162</v>
      </c>
      <c r="BY116" s="23">
        <f t="shared" si="94"/>
        <v>81.589958158995813</v>
      </c>
      <c r="BZ116" s="23"/>
      <c r="CA116" s="23"/>
      <c r="CB116" s="9"/>
      <c r="CC116">
        <f t="shared" si="95"/>
        <v>4.4193962595998109</v>
      </c>
      <c r="CD116">
        <f t="shared" si="96"/>
        <v>30.356241159309061</v>
      </c>
      <c r="CE116">
        <f t="shared" si="97"/>
        <v>52.336245524536992</v>
      </c>
      <c r="CF116">
        <f t="shared" si="98"/>
        <v>0.43994925711117921</v>
      </c>
      <c r="CG116">
        <f t="shared" si="99"/>
        <v>-44.453432098765433</v>
      </c>
      <c r="CH116">
        <f t="shared" si="100"/>
        <v>168.38227160493827</v>
      </c>
      <c r="CI116">
        <f t="shared" si="101"/>
        <v>30.356241159309061</v>
      </c>
      <c r="CJ116" s="23"/>
      <c r="CK116" s="23"/>
      <c r="CL116" s="23"/>
      <c r="CM116" s="23"/>
      <c r="CN116" s="23"/>
      <c r="CO116" s="23"/>
      <c r="CP116" s="23"/>
    </row>
    <row r="117" spans="11:94" x14ac:dyDescent="0.2">
      <c r="K117" t="s">
        <v>36</v>
      </c>
      <c r="L117" s="2">
        <v>7.82</v>
      </c>
      <c r="M117" s="23">
        <f t="shared" si="102"/>
        <v>7.7766666666666673</v>
      </c>
      <c r="N117" s="23">
        <f t="shared" si="103"/>
        <v>5.8594652770823243E-2</v>
      </c>
      <c r="O117" s="3">
        <f>U117/1000</f>
        <v>0.43230000000000002</v>
      </c>
      <c r="P117" s="23">
        <f t="shared" si="104"/>
        <v>0.43569999999999998</v>
      </c>
      <c r="Q117" s="23">
        <f t="shared" si="105"/>
        <v>3.2186953878861964E-3</v>
      </c>
      <c r="R117" s="2">
        <f t="shared" si="141"/>
        <v>276.67200000000003</v>
      </c>
      <c r="S117" s="23">
        <f t="shared" si="106"/>
        <v>278.84800000000001</v>
      </c>
      <c r="T117" s="23">
        <f t="shared" si="107"/>
        <v>2.0599650482471512</v>
      </c>
      <c r="U117">
        <v>432.3</v>
      </c>
      <c r="V117" s="4">
        <v>0.7</v>
      </c>
      <c r="W117" s="23">
        <f t="shared" si="82"/>
        <v>3.4999999999999991</v>
      </c>
      <c r="X117" s="23">
        <f t="shared" si="83"/>
        <v>213.49999999999994</v>
      </c>
      <c r="Y117" s="23">
        <f t="shared" si="108"/>
        <v>4</v>
      </c>
      <c r="Z117" s="23">
        <f t="shared" si="109"/>
        <v>0.50000000000000355</v>
      </c>
      <c r="AA117" s="23">
        <f t="shared" si="110"/>
        <v>244</v>
      </c>
      <c r="AB117" s="23">
        <f t="shared" si="111"/>
        <v>30.500000000000238</v>
      </c>
      <c r="AC117" s="5">
        <v>2.2000000000000002</v>
      </c>
      <c r="AD117">
        <v>2.1843410261300784</v>
      </c>
      <c r="AE117">
        <v>206.43410261300801</v>
      </c>
      <c r="AF117">
        <f t="shared" si="84"/>
        <v>8.9753957657829577</v>
      </c>
      <c r="AG117">
        <f t="shared" si="112"/>
        <v>8.908590335768606</v>
      </c>
      <c r="AH117">
        <f t="shared" si="136"/>
        <v>0.21523718969068123</v>
      </c>
      <c r="AI117">
        <f t="shared" si="137"/>
        <v>204.89757772267794</v>
      </c>
      <c r="AJ117">
        <f t="shared" si="138"/>
        <v>4.9504553628856831</v>
      </c>
      <c r="AL117" t="s">
        <v>36</v>
      </c>
      <c r="AM117" s="6">
        <v>0.7</v>
      </c>
      <c r="AN117" s="23">
        <f t="shared" si="85"/>
        <v>0.67403529183633881</v>
      </c>
      <c r="AO117" s="23">
        <f t="shared" si="86"/>
        <v>6.7403529183633886</v>
      </c>
      <c r="AP117" s="23">
        <f t="shared" si="113"/>
        <v>8.6794648051192542</v>
      </c>
      <c r="AQ117" s="23">
        <f t="shared" si="114"/>
        <v>1.9391118867558659</v>
      </c>
      <c r="AR117" s="23">
        <f t="shared" si="80"/>
        <v>0.17282956200931765</v>
      </c>
      <c r="AS117" s="23">
        <f t="shared" si="115"/>
        <v>0.2225503796184424</v>
      </c>
      <c r="AT117" s="23">
        <f t="shared" si="132"/>
        <v>4.9720817609124869E-2</v>
      </c>
      <c r="AU117" s="7">
        <v>1.4</v>
      </c>
      <c r="AV117">
        <f t="shared" si="87"/>
        <v>136.10799999999998</v>
      </c>
      <c r="AW117">
        <f t="shared" si="88"/>
        <v>11.20230452674897</v>
      </c>
      <c r="AX117">
        <f t="shared" si="116"/>
        <v>9.8686968449931403</v>
      </c>
      <c r="AY117">
        <f t="shared" si="117"/>
        <v>1.6656754606427817</v>
      </c>
      <c r="AZ117">
        <f t="shared" si="126"/>
        <v>119.90466666666664</v>
      </c>
      <c r="BA117">
        <f t="shared" si="127"/>
        <v>20.23795684680989</v>
      </c>
      <c r="BB117" s="5">
        <v>2.1</v>
      </c>
      <c r="BC117">
        <f t="shared" si="133"/>
        <v>1683.36</v>
      </c>
      <c r="BD117">
        <f t="shared" si="89"/>
        <v>84.167999999999992</v>
      </c>
      <c r="BE117">
        <f t="shared" si="118"/>
        <v>88.175999999999988</v>
      </c>
      <c r="BF117">
        <f t="shared" si="128"/>
        <v>10.604171254746882</v>
      </c>
      <c r="BG117">
        <f t="shared" si="129"/>
        <v>1763.5199999999998</v>
      </c>
      <c r="BH117">
        <f t="shared" si="130"/>
        <v>212.08342509493767</v>
      </c>
      <c r="BI117" t="s">
        <v>36</v>
      </c>
      <c r="BJ117" s="4">
        <v>3.5999999999999997E-2</v>
      </c>
      <c r="BK117" s="24">
        <f t="shared" si="90"/>
        <v>4.2473118279569885E-2</v>
      </c>
      <c r="BL117" s="24">
        <f t="shared" si="91"/>
        <v>6.0675822580645147E-2</v>
      </c>
      <c r="BM117" s="24">
        <f t="shared" si="119"/>
        <v>6.0035782258064503E-2</v>
      </c>
      <c r="BN117" s="24">
        <f t="shared" si="131"/>
        <v>1.1085823576024456E-3</v>
      </c>
      <c r="BO117" s="8">
        <v>0.9</v>
      </c>
      <c r="BP117" s="25">
        <f t="shared" si="92"/>
        <v>12780</v>
      </c>
      <c r="BQ117" s="25">
        <f t="shared" si="81"/>
        <v>360</v>
      </c>
      <c r="BR117" s="23">
        <f t="shared" si="120"/>
        <v>11833.333333333334</v>
      </c>
      <c r="BS117" s="23">
        <f t="shared" si="121"/>
        <v>1639.6747644985403</v>
      </c>
      <c r="BT117" s="23">
        <f t="shared" si="122"/>
        <v>333.33333333333331</v>
      </c>
      <c r="BU117" s="23">
        <f t="shared" si="123"/>
        <v>46.188021535170165</v>
      </c>
      <c r="BW117" s="6">
        <v>1.2E-2</v>
      </c>
      <c r="BX117" s="23">
        <f t="shared" si="93"/>
        <v>0.46025104602510458</v>
      </c>
      <c r="BY117" s="23">
        <f t="shared" si="94"/>
        <v>23.01255230125523</v>
      </c>
      <c r="BZ117" s="23">
        <f t="shared" si="124"/>
        <v>20.92050209205021</v>
      </c>
      <c r="CA117" s="23">
        <f t="shared" si="134"/>
        <v>2.0920502092050199</v>
      </c>
      <c r="CB117" s="9" t="s">
        <v>36</v>
      </c>
      <c r="CC117">
        <f t="shared" si="95"/>
        <v>1.2997565683284473</v>
      </c>
      <c r="CD117">
        <f t="shared" si="96"/>
        <v>8.5873727637329402</v>
      </c>
      <c r="CE117">
        <f t="shared" si="97"/>
        <v>11.746113826874701</v>
      </c>
      <c r="CF117">
        <f t="shared" si="98"/>
        <v>9.4111010867807238E-2</v>
      </c>
      <c r="CG117">
        <f t="shared" si="99"/>
        <v>-91.870304526748967</v>
      </c>
      <c r="CH117">
        <f t="shared" si="100"/>
        <v>256.34944855967075</v>
      </c>
      <c r="CI117">
        <f t="shared" si="101"/>
        <v>8.5873727637329402</v>
      </c>
      <c r="CJ117" s="23">
        <f t="shared" si="140"/>
        <v>1.2759786392405408</v>
      </c>
      <c r="CK117" s="23">
        <f t="shared" si="140"/>
        <v>8.3600136566935035</v>
      </c>
      <c r="CL117" s="23">
        <f t="shared" si="140"/>
        <v>10.209142836965624</v>
      </c>
      <c r="CM117" s="23">
        <f t="shared" si="140"/>
        <v>9.1503268251500236E-2</v>
      </c>
      <c r="CN117" s="23">
        <f t="shared" si="140"/>
        <v>-94.044696844993155</v>
      </c>
      <c r="CO117" s="23">
        <f t="shared" si="140"/>
        <v>260.90165706447186</v>
      </c>
      <c r="CP117" s="23">
        <f t="shared" si="140"/>
        <v>8.3600136566935035</v>
      </c>
    </row>
    <row r="118" spans="11:94" x14ac:dyDescent="0.2">
      <c r="L118" s="2">
        <v>7.71</v>
      </c>
      <c r="M118" s="23"/>
      <c r="N118" s="23"/>
      <c r="O118" s="3">
        <v>0.43869999999999998</v>
      </c>
      <c r="P118" s="23"/>
      <c r="Q118" s="23"/>
      <c r="R118" s="2">
        <f t="shared" si="141"/>
        <v>280.76799999999997</v>
      </c>
      <c r="S118" s="23"/>
      <c r="T118" s="23"/>
      <c r="V118" s="4">
        <v>0.8</v>
      </c>
      <c r="W118" s="23">
        <f t="shared" si="82"/>
        <v>4.0000000000000009</v>
      </c>
      <c r="X118" s="23">
        <f t="shared" si="83"/>
        <v>244.00000000000006</v>
      </c>
      <c r="Y118" s="23"/>
      <c r="Z118" s="23"/>
      <c r="AA118" s="23"/>
      <c r="AB118" s="23"/>
      <c r="AC118" s="5">
        <v>2.1</v>
      </c>
      <c r="AD118">
        <v>2.0889757772267785</v>
      </c>
      <c r="AE118">
        <v>208.89757772267785</v>
      </c>
      <c r="AF118">
        <f t="shared" si="84"/>
        <v>9.0825033792468624</v>
      </c>
      <c r="AM118" s="6">
        <v>1.1000000000000001</v>
      </c>
      <c r="AN118" s="23">
        <f t="shared" si="85"/>
        <v>1.0618576691875121</v>
      </c>
      <c r="AO118" s="23">
        <f t="shared" si="86"/>
        <v>10.618576691875122</v>
      </c>
      <c r="AP118" s="23"/>
      <c r="AQ118" s="23"/>
      <c r="AR118" s="23">
        <f t="shared" si="80"/>
        <v>0.27227119722756721</v>
      </c>
      <c r="AS118" s="23"/>
      <c r="AT118" s="23"/>
      <c r="AU118" s="7">
        <v>1.3</v>
      </c>
      <c r="AV118">
        <f t="shared" si="87"/>
        <v>126.386</v>
      </c>
      <c r="AW118">
        <f t="shared" si="88"/>
        <v>10.402139917695473</v>
      </c>
      <c r="BB118" s="5">
        <v>2</v>
      </c>
      <c r="BC118">
        <f t="shared" si="133"/>
        <v>1603.1999999999998</v>
      </c>
      <c r="BD118">
        <f t="shared" si="89"/>
        <v>80.16</v>
      </c>
      <c r="BJ118" s="4">
        <v>3.5000000000000003E-2</v>
      </c>
      <c r="BK118" s="24">
        <f t="shared" si="90"/>
        <v>4.1129032258064517E-2</v>
      </c>
      <c r="BL118" s="24">
        <f t="shared" si="91"/>
        <v>5.8755701612903222E-2</v>
      </c>
      <c r="BM118" s="24"/>
      <c r="BN118" s="24"/>
      <c r="BO118" s="8">
        <v>0.9</v>
      </c>
      <c r="BP118" s="25">
        <f t="shared" si="92"/>
        <v>12780</v>
      </c>
      <c r="BQ118" s="25">
        <f t="shared" si="81"/>
        <v>360</v>
      </c>
      <c r="BR118" s="23"/>
      <c r="BS118" s="23"/>
      <c r="BT118" s="23"/>
      <c r="BU118" s="23"/>
      <c r="BW118" s="6">
        <v>1.0999999999999999E-2</v>
      </c>
      <c r="BX118" s="23">
        <f t="shared" si="93"/>
        <v>0.41841004184100411</v>
      </c>
      <c r="BY118" s="23">
        <f t="shared" si="94"/>
        <v>20.920502092050206</v>
      </c>
      <c r="BZ118" s="23"/>
      <c r="CA118" s="23"/>
      <c r="CB118" s="9"/>
      <c r="CC118">
        <f t="shared" si="95"/>
        <v>1.3497310163501941</v>
      </c>
      <c r="CD118">
        <f t="shared" si="96"/>
        <v>9.0900558981700961</v>
      </c>
      <c r="CE118">
        <f t="shared" si="97"/>
        <v>11.486190506484419</v>
      </c>
      <c r="CF118">
        <f t="shared" si="98"/>
        <v>0.10029029114706441</v>
      </c>
      <c r="CG118">
        <f t="shared" si="99"/>
        <v>-86.562139917695475</v>
      </c>
      <c r="CH118">
        <f t="shared" si="100"/>
        <v>243.04877366255141</v>
      </c>
      <c r="CI118">
        <f t="shared" si="101"/>
        <v>9.0900558981700961</v>
      </c>
      <c r="CJ118" s="23"/>
      <c r="CK118" s="23"/>
      <c r="CL118" s="23"/>
      <c r="CM118" s="23"/>
      <c r="CN118" s="23"/>
      <c r="CO118" s="23"/>
      <c r="CP118" s="23"/>
    </row>
    <row r="119" spans="11:94" x14ac:dyDescent="0.2">
      <c r="L119" s="2">
        <v>7.8</v>
      </c>
      <c r="M119" s="23"/>
      <c r="N119" s="23"/>
      <c r="O119" s="3">
        <v>0.43609999999999999</v>
      </c>
      <c r="P119" s="23"/>
      <c r="Q119" s="23"/>
      <c r="R119" s="2">
        <f t="shared" si="141"/>
        <v>279.10399999999998</v>
      </c>
      <c r="S119" s="23"/>
      <c r="T119" s="23"/>
      <c r="V119" s="4">
        <v>0.9</v>
      </c>
      <c r="W119" s="23">
        <f t="shared" si="82"/>
        <v>4.5000000000000009</v>
      </c>
      <c r="X119" s="23">
        <f t="shared" si="83"/>
        <v>274.50000000000006</v>
      </c>
      <c r="Y119" s="23"/>
      <c r="Z119" s="23"/>
      <c r="AA119" s="23"/>
      <c r="AB119" s="23"/>
      <c r="AC119" s="5">
        <v>2</v>
      </c>
      <c r="AD119">
        <v>1.9936105283234791</v>
      </c>
      <c r="AE119">
        <v>199.36105283234789</v>
      </c>
      <c r="AF119">
        <f t="shared" si="84"/>
        <v>8.6678718622759963</v>
      </c>
      <c r="AM119" s="6">
        <v>0.9</v>
      </c>
      <c r="AN119" s="23">
        <f t="shared" si="85"/>
        <v>0.86794648051192547</v>
      </c>
      <c r="AO119" s="23">
        <f t="shared" si="86"/>
        <v>8.6794648051192542</v>
      </c>
      <c r="AP119" s="23"/>
      <c r="AQ119" s="23"/>
      <c r="AR119" s="23">
        <f t="shared" si="80"/>
        <v>0.22255037961844243</v>
      </c>
      <c r="AS119" s="23"/>
      <c r="AT119" s="23"/>
      <c r="AU119" s="7">
        <v>1</v>
      </c>
      <c r="AV119">
        <f t="shared" si="87"/>
        <v>97.22</v>
      </c>
      <c r="AW119">
        <f t="shared" si="88"/>
        <v>8.0016460905349795</v>
      </c>
      <c r="BB119" s="5">
        <v>2.5</v>
      </c>
      <c r="BC119">
        <f t="shared" si="133"/>
        <v>2004</v>
      </c>
      <c r="BD119">
        <f t="shared" si="89"/>
        <v>100.2</v>
      </c>
      <c r="BJ119" s="4">
        <v>3.5999999999999997E-2</v>
      </c>
      <c r="BK119" s="24">
        <f t="shared" si="90"/>
        <v>4.2473118279569885E-2</v>
      </c>
      <c r="BL119" s="24">
        <f t="shared" si="91"/>
        <v>6.0675822580645147E-2</v>
      </c>
      <c r="BM119" s="24"/>
      <c r="BN119" s="24"/>
      <c r="BO119" s="8">
        <v>0.7</v>
      </c>
      <c r="BP119" s="25">
        <f t="shared" si="92"/>
        <v>9939.9999999999982</v>
      </c>
      <c r="BQ119" s="25">
        <f t="shared" si="81"/>
        <v>279.99999999999994</v>
      </c>
      <c r="BR119" s="23"/>
      <c r="BS119" s="23"/>
      <c r="BT119" s="23"/>
      <c r="BU119" s="23"/>
      <c r="BW119" s="6">
        <v>0.01</v>
      </c>
      <c r="BX119" s="23">
        <f t="shared" si="93"/>
        <v>0.3765690376569038</v>
      </c>
      <c r="BY119" s="23">
        <f t="shared" si="94"/>
        <v>18.82845188284519</v>
      </c>
      <c r="BZ119" s="23"/>
      <c r="CA119" s="23"/>
      <c r="CB119" s="9"/>
      <c r="CC119">
        <f t="shared" si="95"/>
        <v>1.1784483330429811</v>
      </c>
      <c r="CD119">
        <f t="shared" si="96"/>
        <v>7.4026123081774724</v>
      </c>
      <c r="CE119">
        <f t="shared" si="97"/>
        <v>7.395124177537749</v>
      </c>
      <c r="CF119">
        <f t="shared" si="98"/>
        <v>8.0108502739629064E-2</v>
      </c>
      <c r="CG119">
        <f t="shared" si="99"/>
        <v>-103.70164609053498</v>
      </c>
      <c r="CH119">
        <f t="shared" si="100"/>
        <v>283.30674897119343</v>
      </c>
      <c r="CI119">
        <f t="shared" si="101"/>
        <v>7.4026123081774724</v>
      </c>
      <c r="CJ119" s="23"/>
      <c r="CK119" s="23"/>
      <c r="CL119" s="23"/>
      <c r="CM119" s="23"/>
      <c r="CN119" s="23"/>
      <c r="CO119" s="23"/>
      <c r="CP119" s="23"/>
    </row>
    <row r="120" spans="11:94" x14ac:dyDescent="0.2">
      <c r="K120" t="s">
        <v>37</v>
      </c>
      <c r="L120" s="2">
        <v>7.72</v>
      </c>
      <c r="M120" s="23">
        <f t="shared" si="102"/>
        <v>7.6933333333333325</v>
      </c>
      <c r="N120" s="23">
        <f t="shared" si="103"/>
        <v>3.7859388972001529E-2</v>
      </c>
      <c r="O120" s="3">
        <f>U120/1000</f>
        <v>1.877</v>
      </c>
      <c r="P120" s="23">
        <f t="shared" si="104"/>
        <v>1.8503333333333334</v>
      </c>
      <c r="Q120" s="23">
        <f t="shared" si="105"/>
        <v>4.4467216388406158E-2</v>
      </c>
      <c r="R120" s="2">
        <f t="shared" si="141"/>
        <v>1201.28</v>
      </c>
      <c r="S120" s="23">
        <f t="shared" si="106"/>
        <v>1184.2133333333331</v>
      </c>
      <c r="T120" s="23">
        <f t="shared" si="107"/>
        <v>28.459018488579961</v>
      </c>
      <c r="U120">
        <v>1877</v>
      </c>
      <c r="V120" s="4">
        <v>0.5</v>
      </c>
      <c r="W120" s="23">
        <f t="shared" si="82"/>
        <v>2.5</v>
      </c>
      <c r="X120" s="23">
        <f t="shared" si="83"/>
        <v>152.5</v>
      </c>
      <c r="Y120" s="23">
        <f t="shared" si="108"/>
        <v>2.8333333333333335</v>
      </c>
      <c r="Z120" s="23">
        <f t="shared" si="109"/>
        <v>0.28867513459481292</v>
      </c>
      <c r="AA120" s="23">
        <f t="shared" si="110"/>
        <v>172.83333333333334</v>
      </c>
      <c r="AB120" s="23">
        <f t="shared" si="111"/>
        <v>17.609183210283586</v>
      </c>
      <c r="AC120" s="5">
        <v>14.4</v>
      </c>
      <c r="AD120">
        <v>13.818901392332634</v>
      </c>
      <c r="AE120">
        <v>1363.89013923326</v>
      </c>
      <c r="AF120">
        <f t="shared" si="84"/>
        <v>59.299571271011303</v>
      </c>
      <c r="AG120">
        <f t="shared" si="112"/>
        <v>59.406678884475319</v>
      </c>
      <c r="AH120">
        <f t="shared" si="136"/>
        <v>0.2271207924494367</v>
      </c>
      <c r="AI120">
        <f t="shared" si="137"/>
        <v>1366.3536143429326</v>
      </c>
      <c r="AJ120">
        <f t="shared" si="138"/>
        <v>5.2237782263370205</v>
      </c>
      <c r="AL120" t="s">
        <v>37</v>
      </c>
      <c r="AM120" s="6">
        <v>5.5</v>
      </c>
      <c r="AN120" s="23">
        <f t="shared" si="85"/>
        <v>5.3279038200504161</v>
      </c>
      <c r="AO120" s="23">
        <f t="shared" si="86"/>
        <v>53.279038200504161</v>
      </c>
      <c r="AP120" s="23">
        <f t="shared" si="113"/>
        <v>57.80363260293452</v>
      </c>
      <c r="AQ120" s="23">
        <f t="shared" si="114"/>
        <v>9.5654117942917001</v>
      </c>
      <c r="AR120" s="23">
        <f t="shared" si="80"/>
        <v>1.3661291846283119</v>
      </c>
      <c r="AS120" s="23">
        <f t="shared" si="115"/>
        <v>1.4821444257162699</v>
      </c>
      <c r="AT120" s="23">
        <f t="shared" si="132"/>
        <v>0.24526696908440093</v>
      </c>
      <c r="AU120" s="7">
        <v>2.1</v>
      </c>
      <c r="AV120">
        <f t="shared" si="87"/>
        <v>204.16200000000001</v>
      </c>
      <c r="AW120">
        <f t="shared" si="88"/>
        <v>16.803456790123455</v>
      </c>
      <c r="AX120">
        <f t="shared" si="116"/>
        <v>15.736570644718791</v>
      </c>
      <c r="AY120">
        <f t="shared" si="117"/>
        <v>1.222271629804133</v>
      </c>
      <c r="AZ120">
        <f t="shared" si="126"/>
        <v>191.19933333333333</v>
      </c>
      <c r="BA120">
        <f t="shared" si="127"/>
        <v>14.850600302120224</v>
      </c>
      <c r="BB120" s="5">
        <v>0.2</v>
      </c>
      <c r="BC120">
        <f t="shared" si="133"/>
        <v>160.32</v>
      </c>
      <c r="BD120">
        <f t="shared" si="89"/>
        <v>8.016</v>
      </c>
      <c r="BE120">
        <f t="shared" si="118"/>
        <v>6.68</v>
      </c>
      <c r="BF120">
        <f t="shared" si="128"/>
        <v>2.3140198789120192</v>
      </c>
      <c r="BG120">
        <f t="shared" si="129"/>
        <v>133.6</v>
      </c>
      <c r="BH120">
        <f t="shared" si="130"/>
        <v>46.280397578240468</v>
      </c>
      <c r="BI120" t="s">
        <v>37</v>
      </c>
      <c r="BJ120" s="4">
        <v>0.05</v>
      </c>
      <c r="BK120" s="24">
        <f t="shared" si="90"/>
        <v>6.1290322580645165E-2</v>
      </c>
      <c r="BL120" s="24">
        <f t="shared" si="91"/>
        <v>8.7557516129032259E-2</v>
      </c>
      <c r="BM120" s="24">
        <f t="shared" si="119"/>
        <v>8.4357314516129045E-2</v>
      </c>
      <c r="BN120" s="24">
        <f t="shared" si="131"/>
        <v>5.5429117880122598E-3</v>
      </c>
      <c r="BO120" s="8">
        <v>1.1000000000000001</v>
      </c>
      <c r="BP120" s="25">
        <f t="shared" si="92"/>
        <v>15620.000000000004</v>
      </c>
      <c r="BQ120" s="25">
        <f t="shared" si="81"/>
        <v>440.00000000000011</v>
      </c>
      <c r="BR120" s="23">
        <f t="shared" si="120"/>
        <v>13726.66666666667</v>
      </c>
      <c r="BS120" s="23">
        <f t="shared" si="121"/>
        <v>2169.085828945746</v>
      </c>
      <c r="BT120" s="23">
        <f t="shared" si="122"/>
        <v>386.66666666666674</v>
      </c>
      <c r="BU120" s="23">
        <f t="shared" si="123"/>
        <v>61.101009266077945</v>
      </c>
      <c r="BW120" s="6">
        <v>1.4999999999999999E-2</v>
      </c>
      <c r="BX120" s="23">
        <f t="shared" si="93"/>
        <v>0.58577405857740572</v>
      </c>
      <c r="BY120" s="23">
        <f t="shared" si="94"/>
        <v>29.288702928870286</v>
      </c>
      <c r="BZ120" s="23">
        <f t="shared" si="124"/>
        <v>25.801952580195252</v>
      </c>
      <c r="CA120" s="23">
        <f t="shared" si="134"/>
        <v>4.3549497896781242</v>
      </c>
      <c r="CB120" s="9" t="s">
        <v>37</v>
      </c>
      <c r="CC120">
        <f t="shared" si="95"/>
        <v>16.833344645870667</v>
      </c>
      <c r="CD120">
        <f t="shared" si="96"/>
        <v>69.368266002634499</v>
      </c>
      <c r="CE120">
        <f t="shared" si="97"/>
        <v>67.702758091023767</v>
      </c>
      <c r="CF120">
        <f t="shared" si="98"/>
        <v>2.3892372735010348</v>
      </c>
      <c r="CG120">
        <f t="shared" si="99"/>
        <v>-22.319456790123454</v>
      </c>
      <c r="CH120">
        <f t="shared" si="100"/>
        <v>88.934172839506147</v>
      </c>
      <c r="CI120">
        <f t="shared" si="101"/>
        <v>69.368266002634499</v>
      </c>
      <c r="CJ120" s="23">
        <f t="shared" si="140"/>
        <v>17.79808721527171</v>
      </c>
      <c r="CK120" s="23">
        <f t="shared" si="140"/>
        <v>71.343529839070328</v>
      </c>
      <c r="CL120" s="23">
        <f t="shared" si="140"/>
        <v>70.639540448607463</v>
      </c>
      <c r="CM120" s="23">
        <f t="shared" si="140"/>
        <v>2.6713044217972226</v>
      </c>
      <c r="CN120" s="23">
        <f t="shared" si="140"/>
        <v>-19.58323731138546</v>
      </c>
      <c r="CO120" s="23">
        <f t="shared" si="140"/>
        <v>81.219939643347033</v>
      </c>
      <c r="CP120" s="23">
        <f t="shared" si="140"/>
        <v>71.343529839070328</v>
      </c>
    </row>
    <row r="121" spans="11:94" x14ac:dyDescent="0.2">
      <c r="L121" s="2">
        <v>7.71</v>
      </c>
      <c r="M121" s="23"/>
      <c r="N121" s="23"/>
      <c r="O121" s="3">
        <v>1.875</v>
      </c>
      <c r="P121" s="23"/>
      <c r="Q121" s="23"/>
      <c r="R121" s="2">
        <f t="shared" si="141"/>
        <v>1200</v>
      </c>
      <c r="S121" s="23"/>
      <c r="T121" s="23"/>
      <c r="U121">
        <v>1875</v>
      </c>
      <c r="V121" s="4">
        <v>0.6</v>
      </c>
      <c r="W121" s="23">
        <f t="shared" si="82"/>
        <v>3</v>
      </c>
      <c r="X121" s="23">
        <f t="shared" si="83"/>
        <v>183</v>
      </c>
      <c r="Y121" s="23"/>
      <c r="Z121" s="23"/>
      <c r="AA121" s="23"/>
      <c r="AB121" s="23"/>
      <c r="AC121" s="5">
        <v>14.3</v>
      </c>
      <c r="AD121">
        <v>13.723536143429335</v>
      </c>
      <c r="AE121">
        <v>1372.3536143429335</v>
      </c>
      <c r="AF121">
        <f t="shared" si="84"/>
        <v>59.66754844969276</v>
      </c>
      <c r="AM121" s="6">
        <v>7.1</v>
      </c>
      <c r="AN121" s="23">
        <f t="shared" si="85"/>
        <v>6.8791933294551084</v>
      </c>
      <c r="AO121" s="23">
        <f t="shared" si="86"/>
        <v>68.791933294551086</v>
      </c>
      <c r="AP121" s="23"/>
      <c r="AQ121" s="23"/>
      <c r="AR121" s="23">
        <f t="shared" si="80"/>
        <v>1.7638957255013099</v>
      </c>
      <c r="AS121" s="23"/>
      <c r="AT121" s="23"/>
      <c r="AU121" s="7">
        <v>2</v>
      </c>
      <c r="AV121">
        <f t="shared" si="87"/>
        <v>194.44</v>
      </c>
      <c r="AW121">
        <f t="shared" si="88"/>
        <v>16.003292181069959</v>
      </c>
      <c r="BB121" s="5">
        <v>0.1</v>
      </c>
      <c r="BC121">
        <f t="shared" si="133"/>
        <v>80.16</v>
      </c>
      <c r="BD121">
        <f t="shared" si="89"/>
        <v>4.008</v>
      </c>
      <c r="BJ121" s="4">
        <v>4.4999999999999998E-2</v>
      </c>
      <c r="BK121" s="24">
        <f t="shared" si="90"/>
        <v>5.4569892473118276E-2</v>
      </c>
      <c r="BL121" s="24">
        <f t="shared" si="91"/>
        <v>7.7956911290322575E-2</v>
      </c>
      <c r="BM121" s="24"/>
      <c r="BN121" s="24"/>
      <c r="BO121" s="8">
        <v>1</v>
      </c>
      <c r="BP121" s="25">
        <f t="shared" si="92"/>
        <v>14200</v>
      </c>
      <c r="BQ121" s="25">
        <f t="shared" si="81"/>
        <v>400</v>
      </c>
      <c r="BR121" s="23"/>
      <c r="BS121" s="23"/>
      <c r="BT121" s="23"/>
      <c r="BU121" s="23"/>
      <c r="BW121" s="6">
        <v>1.4E-2</v>
      </c>
      <c r="BX121" s="23">
        <f t="shared" si="93"/>
        <v>0.54393305439330542</v>
      </c>
      <c r="BY121" s="23">
        <f t="shared" si="94"/>
        <v>27.19665271966527</v>
      </c>
      <c r="BZ121" s="23"/>
      <c r="CA121" s="23"/>
      <c r="CB121" s="9"/>
      <c r="CC121">
        <f t="shared" si="95"/>
        <v>18.863211131503999</v>
      </c>
      <c r="CD121">
        <f t="shared" si="96"/>
        <v>73.263192175521169</v>
      </c>
      <c r="CE121">
        <f t="shared" si="97"/>
        <v>79.971308380618026</v>
      </c>
      <c r="CF121">
        <f t="shared" si="98"/>
        <v>2.9816939310963813</v>
      </c>
      <c r="CG121">
        <f t="shared" si="99"/>
        <v>-17.011292181069958</v>
      </c>
      <c r="CH121">
        <f t="shared" si="100"/>
        <v>75.633497942386825</v>
      </c>
      <c r="CI121">
        <f t="shared" si="101"/>
        <v>73.263192175521169</v>
      </c>
      <c r="CJ121" s="23"/>
      <c r="CK121" s="23"/>
      <c r="CL121" s="23"/>
      <c r="CM121" s="23"/>
      <c r="CN121" s="23"/>
      <c r="CO121" s="23"/>
      <c r="CP121" s="23"/>
    </row>
    <row r="122" spans="11:94" x14ac:dyDescent="0.2">
      <c r="L122" s="2">
        <v>7.65</v>
      </c>
      <c r="M122" s="23"/>
      <c r="N122" s="23"/>
      <c r="O122" s="3">
        <v>1.7989999999999999</v>
      </c>
      <c r="P122" s="23"/>
      <c r="Q122" s="23"/>
      <c r="R122" s="2">
        <f t="shared" si="141"/>
        <v>1151.3599999999999</v>
      </c>
      <c r="S122" s="23"/>
      <c r="T122" s="23"/>
      <c r="V122" s="4">
        <v>0.6</v>
      </c>
      <c r="W122" s="23">
        <f t="shared" si="82"/>
        <v>3</v>
      </c>
      <c r="X122" s="23">
        <f t="shared" si="83"/>
        <v>183</v>
      </c>
      <c r="Y122" s="23"/>
      <c r="Z122" s="23"/>
      <c r="AA122" s="23"/>
      <c r="AB122" s="23"/>
      <c r="AC122" s="5">
        <v>14.2</v>
      </c>
      <c r="AD122">
        <v>13.628170894526034</v>
      </c>
      <c r="AE122">
        <v>1362.8170894526033</v>
      </c>
      <c r="AF122">
        <f t="shared" si="84"/>
        <v>59.252916932721881</v>
      </c>
      <c r="AM122" s="6">
        <v>5.3</v>
      </c>
      <c r="AN122" s="23">
        <f t="shared" si="85"/>
        <v>5.133992631374829</v>
      </c>
      <c r="AO122" s="23">
        <f t="shared" si="86"/>
        <v>51.339926313748293</v>
      </c>
      <c r="AP122" s="23"/>
      <c r="AQ122" s="23"/>
      <c r="AR122" s="23">
        <f t="shared" si="80"/>
        <v>1.3164083670191871</v>
      </c>
      <c r="AS122" s="23"/>
      <c r="AT122" s="23"/>
      <c r="AU122" s="7">
        <v>1.8</v>
      </c>
      <c r="AV122">
        <f t="shared" si="87"/>
        <v>174.99600000000001</v>
      </c>
      <c r="AW122">
        <f t="shared" si="88"/>
        <v>14.402962962962963</v>
      </c>
      <c r="BB122" s="5">
        <v>0.2</v>
      </c>
      <c r="BC122">
        <f t="shared" si="133"/>
        <v>160.32</v>
      </c>
      <c r="BD122">
        <f t="shared" si="89"/>
        <v>8.016</v>
      </c>
      <c r="BJ122" s="4">
        <v>0.05</v>
      </c>
      <c r="BK122" s="24">
        <f t="shared" si="90"/>
        <v>6.1290322580645165E-2</v>
      </c>
      <c r="BL122" s="24">
        <f t="shared" si="91"/>
        <v>8.7557516129032259E-2</v>
      </c>
      <c r="BM122" s="24"/>
      <c r="BN122" s="24"/>
      <c r="BO122" s="8">
        <v>0.8</v>
      </c>
      <c r="BP122" s="25">
        <f t="shared" si="92"/>
        <v>11360.000000000002</v>
      </c>
      <c r="BQ122" s="25">
        <f t="shared" si="81"/>
        <v>320.00000000000006</v>
      </c>
      <c r="BR122" s="23"/>
      <c r="BS122" s="23"/>
      <c r="BT122" s="23"/>
      <c r="BU122" s="23"/>
      <c r="BW122" s="6">
        <v>1.0999999999999999E-2</v>
      </c>
      <c r="BX122" s="23">
        <f t="shared" si="93"/>
        <v>0.41841004184100411</v>
      </c>
      <c r="BY122" s="23">
        <f t="shared" si="94"/>
        <v>20.920502092050206</v>
      </c>
      <c r="BZ122" s="23"/>
      <c r="CA122" s="23"/>
      <c r="CB122" s="9"/>
      <c r="CC122">
        <f t="shared" si="95"/>
        <v>17.697705868440462</v>
      </c>
      <c r="CD122">
        <f t="shared" si="96"/>
        <v>71.399131339055316</v>
      </c>
      <c r="CE122">
        <f t="shared" si="97"/>
        <v>64.244554874180579</v>
      </c>
      <c r="CF122">
        <f t="shared" si="98"/>
        <v>2.6429820607942527</v>
      </c>
      <c r="CG122">
        <f t="shared" si="99"/>
        <v>-19.418962962962965</v>
      </c>
      <c r="CH122">
        <f t="shared" si="100"/>
        <v>79.092148148148141</v>
      </c>
      <c r="CI122">
        <f t="shared" si="101"/>
        <v>71.399131339055316</v>
      </c>
      <c r="CJ122" s="23"/>
      <c r="CK122" s="23"/>
      <c r="CL122" s="23"/>
      <c r="CM122" s="23"/>
      <c r="CN122" s="23"/>
      <c r="CO122" s="23"/>
      <c r="CP122" s="23"/>
    </row>
    <row r="123" spans="11:94" x14ac:dyDescent="0.2">
      <c r="K123" t="s">
        <v>38</v>
      </c>
      <c r="L123" s="2">
        <v>7.75</v>
      </c>
      <c r="M123" s="23">
        <f t="shared" si="102"/>
        <v>7.6866666666666665</v>
      </c>
      <c r="N123" s="23">
        <f t="shared" si="103"/>
        <v>6.0277137733417148E-2</v>
      </c>
      <c r="O123" s="3">
        <f>U123/1000</f>
        <v>5.68</v>
      </c>
      <c r="P123" s="23">
        <f t="shared" si="104"/>
        <v>5.6333333333333329</v>
      </c>
      <c r="Q123" s="23">
        <f t="shared" si="105"/>
        <v>7.2341781380702352E-2</v>
      </c>
      <c r="R123" s="2">
        <f t="shared" si="139"/>
        <v>4544</v>
      </c>
      <c r="S123" s="23">
        <f t="shared" si="106"/>
        <v>4506.666666666667</v>
      </c>
      <c r="T123" s="23">
        <f t="shared" si="107"/>
        <v>57.873425104561882</v>
      </c>
      <c r="U123">
        <v>5680</v>
      </c>
      <c r="V123" s="4">
        <v>2</v>
      </c>
      <c r="W123" s="23">
        <f t="shared" si="82"/>
        <v>10</v>
      </c>
      <c r="X123" s="23">
        <f t="shared" si="83"/>
        <v>610</v>
      </c>
      <c r="Y123" s="23">
        <f t="shared" si="108"/>
        <v>10.5</v>
      </c>
      <c r="Z123" s="23">
        <f t="shared" si="109"/>
        <v>0.50000000000000089</v>
      </c>
      <c r="AA123" s="23">
        <f t="shared" si="110"/>
        <v>640.5</v>
      </c>
      <c r="AB123" s="23">
        <f t="shared" si="111"/>
        <v>30.500000000000057</v>
      </c>
      <c r="AC123" s="5">
        <v>16.100000000000001</v>
      </c>
      <c r="AD123">
        <v>15.440110623688728</v>
      </c>
      <c r="AE123">
        <v>1554.0110623688699</v>
      </c>
      <c r="AF123">
        <f t="shared" si="84"/>
        <v>67.565698363863916</v>
      </c>
      <c r="AG123">
        <f t="shared" si="112"/>
        <v>66.861211774429364</v>
      </c>
      <c r="AH123">
        <f t="shared" si="136"/>
        <v>0.64436467915011741</v>
      </c>
      <c r="AI123">
        <f t="shared" si="137"/>
        <v>1537.8078708118753</v>
      </c>
      <c r="AJ123">
        <f t="shared" si="138"/>
        <v>14.820387620452705</v>
      </c>
      <c r="AL123" t="s">
        <v>38</v>
      </c>
      <c r="AM123" s="6">
        <v>3.7</v>
      </c>
      <c r="AN123" s="23">
        <f t="shared" si="85"/>
        <v>3.5827031219701375</v>
      </c>
      <c r="AO123" s="23">
        <f t="shared" si="86"/>
        <v>35.827031219701375</v>
      </c>
      <c r="AP123" s="23">
        <f t="shared" si="113"/>
        <v>37.119772477538618</v>
      </c>
      <c r="AQ123" s="23">
        <f t="shared" si="114"/>
        <v>2.2390935396146023</v>
      </c>
      <c r="AR123" s="23">
        <f t="shared" si="80"/>
        <v>0.91864182614618906</v>
      </c>
      <c r="AS123" s="23">
        <f t="shared" si="115"/>
        <v>0.95178903788560554</v>
      </c>
      <c r="AT123" s="23">
        <f t="shared" si="132"/>
        <v>5.7412654861912889E-2</v>
      </c>
      <c r="AU123" s="7">
        <v>4.8</v>
      </c>
      <c r="AV123">
        <f t="shared" si="87"/>
        <v>466.65599999999995</v>
      </c>
      <c r="AW123">
        <f t="shared" si="88"/>
        <v>38.407901234567895</v>
      </c>
      <c r="AX123">
        <f t="shared" si="116"/>
        <v>32.806748971193407</v>
      </c>
      <c r="AY123">
        <f t="shared" si="117"/>
        <v>5.2470302331905225</v>
      </c>
      <c r="AZ123">
        <f t="shared" si="126"/>
        <v>398.60200000000003</v>
      </c>
      <c r="BA123">
        <f t="shared" si="127"/>
        <v>63.751417333263831</v>
      </c>
      <c r="BB123" s="5">
        <v>0.5</v>
      </c>
      <c r="BC123">
        <f t="shared" si="133"/>
        <v>400.79999999999995</v>
      </c>
      <c r="BD123">
        <f t="shared" si="89"/>
        <v>20.04</v>
      </c>
      <c r="BE123">
        <f t="shared" si="118"/>
        <v>21.376000000000001</v>
      </c>
      <c r="BF123">
        <f t="shared" si="128"/>
        <v>6.1223211284609986</v>
      </c>
      <c r="BG123">
        <f t="shared" si="129"/>
        <v>427.52</v>
      </c>
      <c r="BH123">
        <f t="shared" si="130"/>
        <v>122.44642256921961</v>
      </c>
      <c r="BI123" t="s">
        <v>38</v>
      </c>
      <c r="BJ123" s="4">
        <v>5.5E-2</v>
      </c>
      <c r="BK123" s="24">
        <f t="shared" si="90"/>
        <v>6.8010752688172041E-2</v>
      </c>
      <c r="BL123" s="24">
        <f t="shared" si="91"/>
        <v>9.7158120967741929E-2</v>
      </c>
      <c r="BM123" s="24">
        <f t="shared" si="119"/>
        <v>9.5237999999999989E-2</v>
      </c>
      <c r="BN123" s="24">
        <f t="shared" si="131"/>
        <v>1.9201209677419326E-3</v>
      </c>
      <c r="BO123" s="8">
        <v>1.1000000000000001</v>
      </c>
      <c r="BP123" s="25">
        <f t="shared" si="92"/>
        <v>15620.000000000004</v>
      </c>
      <c r="BQ123" s="25">
        <f t="shared" si="81"/>
        <v>440.00000000000011</v>
      </c>
      <c r="BR123" s="23">
        <f t="shared" si="120"/>
        <v>13253.333333333336</v>
      </c>
      <c r="BS123" s="23">
        <f t="shared" si="121"/>
        <v>2169.0858289457665</v>
      </c>
      <c r="BT123" s="23">
        <f t="shared" si="122"/>
        <v>373.33333333333343</v>
      </c>
      <c r="BU123" s="23">
        <f t="shared" si="123"/>
        <v>61.10100926607771</v>
      </c>
      <c r="BW123" s="6">
        <v>0.02</v>
      </c>
      <c r="BX123" s="23">
        <f t="shared" si="93"/>
        <v>0.79497907949790791</v>
      </c>
      <c r="BY123" s="23">
        <f t="shared" si="94"/>
        <v>39.748953974895393</v>
      </c>
      <c r="BZ123" s="23">
        <f t="shared" si="124"/>
        <v>36.959553695955364</v>
      </c>
      <c r="CA123" s="23">
        <f t="shared" si="134"/>
        <v>3.1956594804434006</v>
      </c>
      <c r="CB123" s="9" t="s">
        <v>38</v>
      </c>
      <c r="CC123">
        <f t="shared" si="95"/>
        <v>12.498468712058552</v>
      </c>
      <c r="CD123">
        <f t="shared" si="96"/>
        <v>53.229737067245317</v>
      </c>
      <c r="CE123">
        <f t="shared" si="97"/>
        <v>65.713054572184149</v>
      </c>
      <c r="CF123">
        <f t="shared" si="98"/>
        <v>1.1559987088792758</v>
      </c>
      <c r="CG123">
        <f t="shared" si="99"/>
        <v>-48.447901234567894</v>
      </c>
      <c r="CH123">
        <f t="shared" si="100"/>
        <v>207.57239506172834</v>
      </c>
      <c r="CI123">
        <f t="shared" si="101"/>
        <v>53.229737067245317</v>
      </c>
      <c r="CJ123" s="23">
        <f t="shared" si="140"/>
        <v>12.878111285617587</v>
      </c>
      <c r="CK123" s="23">
        <f t="shared" si="140"/>
        <v>54.881073496120628</v>
      </c>
      <c r="CL123" s="23">
        <f t="shared" si="140"/>
        <v>60.765024914097239</v>
      </c>
      <c r="CM123" s="23">
        <f t="shared" si="140"/>
        <v>1.2424862254415308</v>
      </c>
      <c r="CN123" s="23">
        <f t="shared" si="140"/>
        <v>-43.682748971193405</v>
      </c>
      <c r="CO123" s="23">
        <f t="shared" si="140"/>
        <v>187.94767078189298</v>
      </c>
      <c r="CP123" s="23">
        <f t="shared" si="140"/>
        <v>54.881073496120628</v>
      </c>
    </row>
    <row r="124" spans="11:94" x14ac:dyDescent="0.2">
      <c r="L124" s="2">
        <v>7.63</v>
      </c>
      <c r="M124" s="23"/>
      <c r="N124" s="23"/>
      <c r="O124" s="3">
        <v>5.67</v>
      </c>
      <c r="P124" s="23"/>
      <c r="Q124" s="23"/>
      <c r="R124" s="2">
        <f t="shared" si="139"/>
        <v>4536</v>
      </c>
      <c r="S124" s="23"/>
      <c r="T124" s="23"/>
      <c r="V124" s="4">
        <v>2.1</v>
      </c>
      <c r="W124" s="23">
        <f t="shared" si="82"/>
        <v>10.500000000000002</v>
      </c>
      <c r="X124" s="23">
        <f t="shared" si="83"/>
        <v>640.50000000000011</v>
      </c>
      <c r="Y124" s="23"/>
      <c r="Z124" s="23"/>
      <c r="AA124" s="23"/>
      <c r="AB124" s="23"/>
      <c r="AC124" s="5">
        <v>16</v>
      </c>
      <c r="AD124">
        <v>15.344745374785427</v>
      </c>
      <c r="AE124">
        <v>1534.4745374785427</v>
      </c>
      <c r="AF124">
        <f t="shared" si="84"/>
        <v>66.716284238197517</v>
      </c>
      <c r="AM124" s="6">
        <v>3.7</v>
      </c>
      <c r="AN124" s="23">
        <f t="shared" si="85"/>
        <v>3.5827031219701375</v>
      </c>
      <c r="AO124" s="23">
        <f t="shared" si="86"/>
        <v>35.827031219701375</v>
      </c>
      <c r="AP124" s="23"/>
      <c r="AQ124" s="23"/>
      <c r="AR124" s="23">
        <f t="shared" si="80"/>
        <v>0.91864182614618906</v>
      </c>
      <c r="AS124" s="23"/>
      <c r="AT124" s="23"/>
      <c r="AU124" s="7">
        <v>4</v>
      </c>
      <c r="AV124">
        <f t="shared" si="87"/>
        <v>388.88</v>
      </c>
      <c r="AW124">
        <f t="shared" si="88"/>
        <v>32.006584362139918</v>
      </c>
      <c r="BB124" s="5">
        <v>0.4</v>
      </c>
      <c r="BC124">
        <f t="shared" si="133"/>
        <v>320.64</v>
      </c>
      <c r="BD124">
        <f t="shared" si="89"/>
        <v>16.032</v>
      </c>
      <c r="BJ124" s="4">
        <v>5.3999999999999999E-2</v>
      </c>
      <c r="BK124" s="24">
        <f t="shared" si="90"/>
        <v>6.6666666666666666E-2</v>
      </c>
      <c r="BL124" s="24">
        <f t="shared" si="91"/>
        <v>9.5237999999999989E-2</v>
      </c>
      <c r="BM124" s="24"/>
      <c r="BN124" s="24"/>
      <c r="BO124" s="8">
        <v>0.8</v>
      </c>
      <c r="BP124" s="25">
        <f t="shared" si="92"/>
        <v>11360.000000000002</v>
      </c>
      <c r="BQ124" s="25">
        <f t="shared" si="81"/>
        <v>320.00000000000006</v>
      </c>
      <c r="BR124" s="23"/>
      <c r="BS124" s="23"/>
      <c r="BT124" s="23"/>
      <c r="BU124" s="23"/>
      <c r="BW124" s="6">
        <v>1.9E-2</v>
      </c>
      <c r="BX124" s="23">
        <f t="shared" si="93"/>
        <v>0.75313807531380739</v>
      </c>
      <c r="BY124" s="23">
        <f t="shared" si="94"/>
        <v>37.656903765690366</v>
      </c>
      <c r="BZ124" s="23"/>
      <c r="CA124" s="23"/>
      <c r="CB124" s="9"/>
      <c r="CC124">
        <f t="shared" si="95"/>
        <v>13.612934275728326</v>
      </c>
      <c r="CD124">
        <f t="shared" si="96"/>
        <v>57.676372051143979</v>
      </c>
      <c r="CE124">
        <f t="shared" si="97"/>
        <v>66.626826720907488</v>
      </c>
      <c r="CF124">
        <f t="shared" si="98"/>
        <v>1.3888062090934103</v>
      </c>
      <c r="CG124">
        <f t="shared" si="99"/>
        <v>-37.538584362139915</v>
      </c>
      <c r="CH124">
        <f t="shared" si="100"/>
        <v>171.30699588477364</v>
      </c>
      <c r="CI124">
        <f t="shared" si="101"/>
        <v>57.676372051143986</v>
      </c>
      <c r="CJ124" s="23"/>
      <c r="CK124" s="23"/>
      <c r="CL124" s="23"/>
      <c r="CM124" s="23"/>
      <c r="CN124" s="23"/>
      <c r="CO124" s="23"/>
      <c r="CP124" s="23"/>
    </row>
    <row r="125" spans="11:94" x14ac:dyDescent="0.2">
      <c r="L125" s="2">
        <v>7.68</v>
      </c>
      <c r="M125" s="23"/>
      <c r="N125" s="23"/>
      <c r="O125" s="3">
        <v>5.55</v>
      </c>
      <c r="P125" s="23"/>
      <c r="Q125" s="23"/>
      <c r="R125" s="2">
        <f t="shared" si="139"/>
        <v>4440</v>
      </c>
      <c r="S125" s="23"/>
      <c r="T125" s="23"/>
      <c r="V125" s="4">
        <v>2.2000000000000002</v>
      </c>
      <c r="W125" s="23">
        <f t="shared" si="82"/>
        <v>11.000000000000002</v>
      </c>
      <c r="X125" s="23">
        <f t="shared" si="83"/>
        <v>671.00000000000011</v>
      </c>
      <c r="Y125" s="23"/>
      <c r="Z125" s="23"/>
      <c r="AA125" s="23"/>
      <c r="AB125" s="23"/>
      <c r="AC125" s="5">
        <v>15.9</v>
      </c>
      <c r="AD125">
        <v>15.24938012588213</v>
      </c>
      <c r="AE125">
        <v>1524.938012588213</v>
      </c>
      <c r="AF125">
        <f t="shared" si="84"/>
        <v>66.30165272122666</v>
      </c>
      <c r="AM125" s="6">
        <v>4.0999999999999996</v>
      </c>
      <c r="AN125" s="23">
        <f t="shared" si="85"/>
        <v>3.9705254993213099</v>
      </c>
      <c r="AO125" s="23">
        <f t="shared" si="86"/>
        <v>39.705254993213103</v>
      </c>
      <c r="AP125" s="23"/>
      <c r="AQ125" s="23"/>
      <c r="AR125" s="23">
        <f t="shared" si="80"/>
        <v>1.0180834613644385</v>
      </c>
      <c r="AS125" s="23"/>
      <c r="AT125" s="23"/>
      <c r="AU125" s="7">
        <v>3.5</v>
      </c>
      <c r="AV125">
        <f t="shared" si="87"/>
        <v>340.27000000000004</v>
      </c>
      <c r="AW125">
        <f t="shared" si="88"/>
        <v>28.00576131687243</v>
      </c>
      <c r="BB125" s="5">
        <v>0.7</v>
      </c>
      <c r="BC125">
        <f t="shared" si="133"/>
        <v>561.11999999999989</v>
      </c>
      <c r="BD125">
        <f t="shared" si="89"/>
        <v>28.055999999999994</v>
      </c>
      <c r="BJ125" s="4">
        <v>5.2999999999999999E-2</v>
      </c>
      <c r="BK125" s="24">
        <f t="shared" si="90"/>
        <v>6.5322580645161291E-2</v>
      </c>
      <c r="BL125" s="24">
        <f t="shared" si="91"/>
        <v>9.3317879032258064E-2</v>
      </c>
      <c r="BM125" s="24"/>
      <c r="BN125" s="24"/>
      <c r="BO125" s="8">
        <v>0.9</v>
      </c>
      <c r="BP125" s="25">
        <f t="shared" si="92"/>
        <v>12780</v>
      </c>
      <c r="BQ125" s="25">
        <f t="shared" si="81"/>
        <v>360</v>
      </c>
      <c r="BR125" s="23"/>
      <c r="BS125" s="23"/>
      <c r="BT125" s="23"/>
      <c r="BU125" s="23"/>
      <c r="BW125" s="6">
        <v>1.7000000000000001E-2</v>
      </c>
      <c r="BX125" s="23">
        <f t="shared" si="93"/>
        <v>0.66945606694560666</v>
      </c>
      <c r="BY125" s="23">
        <f t="shared" si="94"/>
        <v>33.472803347280333</v>
      </c>
      <c r="BZ125" s="23"/>
      <c r="CA125" s="23"/>
      <c r="CB125" s="9"/>
      <c r="CC125">
        <f t="shared" si="95"/>
        <v>12.522930869065883</v>
      </c>
      <c r="CD125">
        <f t="shared" si="96"/>
        <v>53.737111369972588</v>
      </c>
      <c r="CE125">
        <f t="shared" si="97"/>
        <v>49.955193449200067</v>
      </c>
      <c r="CF125">
        <f t="shared" si="98"/>
        <v>1.1826537583519059</v>
      </c>
      <c r="CG125">
        <f t="shared" si="99"/>
        <v>-45.06176131687242</v>
      </c>
      <c r="CH125">
        <f t="shared" si="100"/>
        <v>184.96362139917693</v>
      </c>
      <c r="CI125">
        <f t="shared" si="101"/>
        <v>53.737111369972588</v>
      </c>
      <c r="CJ125" s="23"/>
      <c r="CK125" s="23"/>
      <c r="CL125" s="23"/>
      <c r="CM125" s="23"/>
      <c r="CN125" s="23"/>
      <c r="CO125" s="23"/>
      <c r="CP125" s="23"/>
    </row>
    <row r="126" spans="11:94" x14ac:dyDescent="0.2">
      <c r="K126" t="s">
        <v>39</v>
      </c>
      <c r="L126" s="2">
        <v>7.75</v>
      </c>
      <c r="M126" s="23">
        <f t="shared" si="102"/>
        <v>7.3366666666666669</v>
      </c>
      <c r="N126" s="23">
        <f t="shared" si="103"/>
        <v>0.35809682117177943</v>
      </c>
      <c r="O126" s="3">
        <f>U126/1000</f>
        <v>3.3029999999999999</v>
      </c>
      <c r="P126" s="23">
        <f t="shared" si="104"/>
        <v>3.2376666666666662</v>
      </c>
      <c r="Q126" s="23">
        <f t="shared" si="105"/>
        <v>5.6721542057082019E-2</v>
      </c>
      <c r="R126" s="2">
        <f>O126*640</f>
        <v>2113.92</v>
      </c>
      <c r="S126" s="23">
        <f t="shared" si="106"/>
        <v>2072.1066666666666</v>
      </c>
      <c r="T126" s="23">
        <f t="shared" si="107"/>
        <v>36.301786916532571</v>
      </c>
      <c r="U126">
        <v>3303</v>
      </c>
      <c r="V126" s="4">
        <v>2.1</v>
      </c>
      <c r="W126" s="23">
        <f t="shared" si="82"/>
        <v>10.500000000000002</v>
      </c>
      <c r="X126" s="23">
        <f t="shared" si="83"/>
        <v>640.50000000000011</v>
      </c>
      <c r="Y126" s="23">
        <f t="shared" si="108"/>
        <v>10.66666666666667</v>
      </c>
      <c r="Z126" s="23">
        <f t="shared" si="109"/>
        <v>0.28867513459481292</v>
      </c>
      <c r="AA126" s="23">
        <f t="shared" si="110"/>
        <v>650.66666666666686</v>
      </c>
      <c r="AB126" s="23">
        <f t="shared" si="111"/>
        <v>17.609183210283586</v>
      </c>
      <c r="AC126" s="5">
        <v>13.1</v>
      </c>
      <c r="AD126">
        <v>12.579153156589738</v>
      </c>
      <c r="AE126">
        <v>1257.9153156589739</v>
      </c>
      <c r="AF126">
        <f t="shared" si="84"/>
        <v>54.691970246042345</v>
      </c>
      <c r="AG126">
        <f t="shared" si="112"/>
        <v>36.448183499324152</v>
      </c>
      <c r="AH126">
        <f t="shared" si="136"/>
        <v>31.240772028741585</v>
      </c>
      <c r="AI126">
        <f t="shared" si="137"/>
        <v>838.30822048445543</v>
      </c>
      <c r="AJ126">
        <f t="shared" si="138"/>
        <v>718.53775666105651</v>
      </c>
      <c r="AL126" t="s">
        <v>39</v>
      </c>
      <c r="AM126" s="6">
        <v>3.8</v>
      </c>
      <c r="AN126" s="23">
        <f t="shared" si="85"/>
        <v>3.6796587163079306</v>
      </c>
      <c r="AO126" s="23">
        <f t="shared" si="86"/>
        <v>36.796587163079309</v>
      </c>
      <c r="AP126" s="23">
        <f t="shared" si="113"/>
        <v>37.119772477538618</v>
      </c>
      <c r="AQ126" s="23">
        <f t="shared" si="114"/>
        <v>2.43999561607871</v>
      </c>
      <c r="AR126" s="23">
        <f t="shared" si="80"/>
        <v>0.94350223495075147</v>
      </c>
      <c r="AS126" s="23">
        <f t="shared" si="115"/>
        <v>0.95178903788560554</v>
      </c>
      <c r="AT126" s="23">
        <f t="shared" si="132"/>
        <v>6.2563990155864321E-2</v>
      </c>
      <c r="AU126" s="7">
        <v>3.6</v>
      </c>
      <c r="AV126">
        <f t="shared" si="87"/>
        <v>349.99200000000002</v>
      </c>
      <c r="AW126">
        <f t="shared" si="88"/>
        <v>28.805925925925926</v>
      </c>
      <c r="AX126">
        <f t="shared" si="116"/>
        <v>26.938875171467767</v>
      </c>
      <c r="AY126">
        <f t="shared" si="117"/>
        <v>2.5721693470061324</v>
      </c>
      <c r="AZ126">
        <f t="shared" si="126"/>
        <v>327.30733333333336</v>
      </c>
      <c r="BA126">
        <f t="shared" si="127"/>
        <v>31.251857566124503</v>
      </c>
      <c r="BB126" s="5">
        <v>0.3</v>
      </c>
      <c r="BC126">
        <f t="shared" si="133"/>
        <v>240.47999999999996</v>
      </c>
      <c r="BD126">
        <f t="shared" si="89"/>
        <v>12.023999999999997</v>
      </c>
      <c r="BE126">
        <f t="shared" si="118"/>
        <v>10.687999999999997</v>
      </c>
      <c r="BF126">
        <f t="shared" si="128"/>
        <v>2.3140198789120285</v>
      </c>
      <c r="BG126">
        <f t="shared" si="129"/>
        <v>213.76</v>
      </c>
      <c r="BH126">
        <f t="shared" si="130"/>
        <v>46.280397578240191</v>
      </c>
      <c r="BI126" t="s">
        <v>39</v>
      </c>
      <c r="BJ126" s="4">
        <v>7.9000000000000001E-2</v>
      </c>
      <c r="BK126" s="24">
        <f t="shared" si="90"/>
        <v>0.10026881720430107</v>
      </c>
      <c r="BL126" s="24">
        <f t="shared" si="91"/>
        <v>0.14324102419354837</v>
      </c>
      <c r="BM126" s="24">
        <f t="shared" si="119"/>
        <v>0.14452110483870967</v>
      </c>
      <c r="BN126" s="24">
        <f t="shared" si="131"/>
        <v>3.997050533410402E-3</v>
      </c>
      <c r="BO126" s="8">
        <v>1</v>
      </c>
      <c r="BP126" s="25">
        <f t="shared" si="92"/>
        <v>14200</v>
      </c>
      <c r="BQ126" s="25">
        <f t="shared" si="81"/>
        <v>400</v>
      </c>
      <c r="BR126" s="23">
        <f t="shared" si="120"/>
        <v>13253.333333333334</v>
      </c>
      <c r="BS126" s="23">
        <f t="shared" si="121"/>
        <v>1639.6747644985494</v>
      </c>
      <c r="BT126" s="23">
        <f t="shared" si="122"/>
        <v>373.33333333333331</v>
      </c>
      <c r="BU126" s="23">
        <f t="shared" si="123"/>
        <v>46.188021535170478</v>
      </c>
      <c r="BW126" s="6">
        <v>3.2000000000000001E-2</v>
      </c>
      <c r="BX126" s="23">
        <f t="shared" si="93"/>
        <v>1.2970711297071129</v>
      </c>
      <c r="BY126" s="23">
        <f t="shared" si="94"/>
        <v>64.853556485355639</v>
      </c>
      <c r="BZ126" s="23">
        <f t="shared" si="124"/>
        <v>60.6694560669456</v>
      </c>
      <c r="CA126" s="23">
        <f t="shared" si="134"/>
        <v>5.5350445838171343</v>
      </c>
      <c r="CB126" s="9" t="s">
        <v>39</v>
      </c>
      <c r="CC126">
        <f t="shared" si="95"/>
        <v>12.104567335662688</v>
      </c>
      <c r="CD126">
        <f t="shared" si="96"/>
        <v>56.695946058643486</v>
      </c>
      <c r="CE126">
        <f t="shared" si="97"/>
        <v>70.551011966531462</v>
      </c>
      <c r="CF126">
        <f t="shared" si="98"/>
        <v>1.3395069671511306</v>
      </c>
      <c r="CG126">
        <f t="shared" si="99"/>
        <v>-30.32992592592592</v>
      </c>
      <c r="CH126">
        <f t="shared" si="100"/>
        <v>148.16429629629627</v>
      </c>
      <c r="CI126">
        <f t="shared" si="101"/>
        <v>56.695946058643486</v>
      </c>
      <c r="CJ126" s="23">
        <f t="shared" si="140"/>
        <v>8.3274678706985927</v>
      </c>
      <c r="CK126" s="23">
        <f t="shared" si="140"/>
        <v>39.046754557684856</v>
      </c>
      <c r="CL126" s="23">
        <f t="shared" si="140"/>
        <v>71.641541222326794</v>
      </c>
      <c r="CM126" s="23">
        <f t="shared" si="140"/>
        <v>0.9522383321914033</v>
      </c>
      <c r="CN126" s="23">
        <f t="shared" si="140"/>
        <v>-26.960208504801091</v>
      </c>
      <c r="CO126" s="23">
        <f t="shared" si="140"/>
        <v>137.1693882030178</v>
      </c>
      <c r="CP126" s="23">
        <f t="shared" si="140"/>
        <v>39.046754557684856</v>
      </c>
    </row>
    <row r="127" spans="11:94" x14ac:dyDescent="0.2">
      <c r="L127" s="2">
        <v>7.14</v>
      </c>
      <c r="M127" s="23"/>
      <c r="N127" s="23"/>
      <c r="O127" s="3">
        <v>3.2010000000000001</v>
      </c>
      <c r="P127" s="23"/>
      <c r="Q127" s="23"/>
      <c r="R127" s="2">
        <f t="shared" ref="R127:R149" si="142">O127*640</f>
        <v>2048.64</v>
      </c>
      <c r="S127" s="23"/>
      <c r="T127" s="23"/>
      <c r="V127" s="4">
        <v>2.2000000000000002</v>
      </c>
      <c r="W127" s="23">
        <f t="shared" si="82"/>
        <v>11.000000000000002</v>
      </c>
      <c r="X127" s="23">
        <f t="shared" si="83"/>
        <v>671.00000000000011</v>
      </c>
      <c r="Y127" s="23"/>
      <c r="Z127" s="23"/>
      <c r="AA127" s="23"/>
      <c r="AB127" s="23"/>
      <c r="AC127" s="5">
        <v>13</v>
      </c>
      <c r="AD127">
        <v>12.483787907686439</v>
      </c>
      <c r="AE127">
        <v>1248.378790768644</v>
      </c>
      <c r="AF127">
        <f t="shared" si="84"/>
        <v>54.277338729071474</v>
      </c>
      <c r="AM127" s="6">
        <v>4.0999999999999996</v>
      </c>
      <c r="AN127" s="23">
        <f t="shared" si="85"/>
        <v>3.9705254993213099</v>
      </c>
      <c r="AO127" s="23">
        <f t="shared" si="86"/>
        <v>39.705254993213103</v>
      </c>
      <c r="AP127" s="23"/>
      <c r="AQ127" s="23"/>
      <c r="AR127" s="23">
        <f t="shared" si="80"/>
        <v>1.0180834613644385</v>
      </c>
      <c r="AS127" s="23"/>
      <c r="AT127" s="23"/>
      <c r="AU127" s="7">
        <v>3.5</v>
      </c>
      <c r="AV127">
        <f t="shared" si="87"/>
        <v>340.27000000000004</v>
      </c>
      <c r="AW127">
        <f t="shared" si="88"/>
        <v>28.00576131687243</v>
      </c>
      <c r="BB127" s="5">
        <v>0.2</v>
      </c>
      <c r="BC127">
        <f t="shared" si="133"/>
        <v>160.32</v>
      </c>
      <c r="BD127">
        <f t="shared" si="89"/>
        <v>8.016</v>
      </c>
      <c r="BJ127" s="4">
        <v>7.8E-2</v>
      </c>
      <c r="BK127" s="24">
        <f t="shared" si="90"/>
        <v>9.8924731182795697E-2</v>
      </c>
      <c r="BL127" s="24">
        <f t="shared" si="91"/>
        <v>0.14132090322580643</v>
      </c>
      <c r="BM127" s="24"/>
      <c r="BN127" s="24"/>
      <c r="BO127" s="8">
        <v>1</v>
      </c>
      <c r="BP127" s="25">
        <f t="shared" si="92"/>
        <v>14200</v>
      </c>
      <c r="BQ127" s="25">
        <f t="shared" si="81"/>
        <v>400</v>
      </c>
      <c r="BR127" s="23"/>
      <c r="BS127" s="23"/>
      <c r="BT127" s="23"/>
      <c r="BU127" s="23"/>
      <c r="BW127" s="6">
        <v>3.1E-2</v>
      </c>
      <c r="BX127" s="23">
        <f t="shared" si="93"/>
        <v>1.2552301255230125</v>
      </c>
      <c r="BY127" s="23">
        <f t="shared" si="94"/>
        <v>62.761506276150627</v>
      </c>
      <c r="BZ127" s="23"/>
      <c r="CA127" s="23"/>
      <c r="CB127" s="9"/>
      <c r="CC127">
        <f t="shared" si="95"/>
        <v>12.789426527848025</v>
      </c>
      <c r="CD127">
        <f t="shared" si="96"/>
        <v>59.438253179071744</v>
      </c>
      <c r="CE127">
        <f t="shared" si="97"/>
        <v>77.746784979541403</v>
      </c>
      <c r="CF127">
        <f t="shared" si="98"/>
        <v>1.5067930257937781</v>
      </c>
      <c r="CG127">
        <f t="shared" si="99"/>
        <v>-25.021761316872428</v>
      </c>
      <c r="CH127">
        <f t="shared" si="100"/>
        <v>134.86362139917696</v>
      </c>
      <c r="CI127">
        <f t="shared" si="101"/>
        <v>59.438253179071744</v>
      </c>
      <c r="CJ127" s="23"/>
      <c r="CK127" s="23"/>
      <c r="CL127" s="23"/>
      <c r="CM127" s="23"/>
      <c r="CN127" s="23"/>
      <c r="CO127" s="23"/>
      <c r="CP127" s="23"/>
    </row>
    <row r="128" spans="11:94" x14ac:dyDescent="0.2">
      <c r="L128" s="2">
        <v>7.12</v>
      </c>
      <c r="M128" s="23"/>
      <c r="N128" s="23"/>
      <c r="O128" s="3">
        <v>3.2090000000000001</v>
      </c>
      <c r="P128" s="23"/>
      <c r="Q128" s="23"/>
      <c r="R128" s="2">
        <f t="shared" si="142"/>
        <v>2053.7600000000002</v>
      </c>
      <c r="S128" s="23"/>
      <c r="T128" s="23"/>
      <c r="V128" s="4">
        <v>2.1</v>
      </c>
      <c r="W128" s="23">
        <f t="shared" si="82"/>
        <v>10.500000000000002</v>
      </c>
      <c r="X128" s="23">
        <f t="shared" si="83"/>
        <v>640.50000000000011</v>
      </c>
      <c r="Y128" s="23"/>
      <c r="Z128" s="23"/>
      <c r="AA128" s="23"/>
      <c r="AB128" s="23"/>
      <c r="AC128" s="5"/>
      <c r="AD128">
        <v>8.6305550257486166E-2</v>
      </c>
      <c r="AE128">
        <v>8.6305550257486168</v>
      </c>
      <c r="AF128">
        <f t="shared" si="84"/>
        <v>0.37524152285863549</v>
      </c>
      <c r="AM128" s="6">
        <v>3.6</v>
      </c>
      <c r="AN128" s="23">
        <f t="shared" si="85"/>
        <v>3.4857475276323444</v>
      </c>
      <c r="AO128" s="23">
        <f t="shared" si="86"/>
        <v>34.857475276323441</v>
      </c>
      <c r="AP128" s="23"/>
      <c r="AQ128" s="23"/>
      <c r="AR128" s="23">
        <f t="shared" si="80"/>
        <v>0.89378141734162675</v>
      </c>
      <c r="AS128" s="23"/>
      <c r="AT128" s="23"/>
      <c r="AU128" s="7">
        <v>3</v>
      </c>
      <c r="AV128">
        <f t="shared" si="87"/>
        <v>291.66000000000003</v>
      </c>
      <c r="AW128">
        <f t="shared" si="88"/>
        <v>24.004938271604939</v>
      </c>
      <c r="BB128" s="5">
        <v>0.3</v>
      </c>
      <c r="BC128">
        <f t="shared" si="133"/>
        <v>240.47999999999996</v>
      </c>
      <c r="BD128">
        <f t="shared" si="89"/>
        <v>12.023999999999997</v>
      </c>
      <c r="BJ128" s="4">
        <v>8.2000000000000003E-2</v>
      </c>
      <c r="BK128" s="24">
        <f t="shared" si="90"/>
        <v>0.10430107526881721</v>
      </c>
      <c r="BL128" s="24">
        <f t="shared" si="91"/>
        <v>0.14900138709677418</v>
      </c>
      <c r="BM128" s="24"/>
      <c r="BN128" s="24"/>
      <c r="BO128" s="8">
        <v>0.8</v>
      </c>
      <c r="BP128" s="25">
        <f t="shared" si="92"/>
        <v>11360.000000000002</v>
      </c>
      <c r="BQ128" s="25">
        <f t="shared" si="81"/>
        <v>320.00000000000006</v>
      </c>
      <c r="BR128" s="23"/>
      <c r="BS128" s="23"/>
      <c r="BT128" s="23"/>
      <c r="BU128" s="23"/>
      <c r="BW128" s="6">
        <v>2.7E-2</v>
      </c>
      <c r="BX128" s="23">
        <f t="shared" si="93"/>
        <v>1.0878661087866108</v>
      </c>
      <c r="BY128" s="23">
        <f t="shared" si="94"/>
        <v>54.39330543933054</v>
      </c>
      <c r="BZ128" s="23"/>
      <c r="CA128" s="23"/>
      <c r="CB128" s="9"/>
      <c r="CC128">
        <f t="shared" si="95"/>
        <v>8.840974858506509E-2</v>
      </c>
      <c r="CD128">
        <f t="shared" si="96"/>
        <v>1.006064435339344</v>
      </c>
      <c r="CE128">
        <f t="shared" si="97"/>
        <v>66.626826720907488</v>
      </c>
      <c r="CF128">
        <f t="shared" si="98"/>
        <v>1.0415003629301233E-2</v>
      </c>
      <c r="CG128">
        <f t="shared" si="99"/>
        <v>-25.528938271604936</v>
      </c>
      <c r="CH128">
        <f t="shared" si="100"/>
        <v>128.48024691358023</v>
      </c>
      <c r="CI128">
        <f t="shared" si="101"/>
        <v>1.0060644353393438</v>
      </c>
      <c r="CJ128" s="23"/>
      <c r="CK128" s="23"/>
      <c r="CL128" s="23"/>
      <c r="CM128" s="23"/>
      <c r="CN128" s="23"/>
      <c r="CO128" s="23"/>
      <c r="CP128" s="23"/>
    </row>
    <row r="129" spans="11:94" x14ac:dyDescent="0.2">
      <c r="K129" t="s">
        <v>40</v>
      </c>
      <c r="L129" s="2">
        <v>7.74</v>
      </c>
      <c r="M129" s="23">
        <f t="shared" si="102"/>
        <v>7.6766666666666667</v>
      </c>
      <c r="N129" s="23">
        <f t="shared" si="103"/>
        <v>5.5075705472861163E-2</v>
      </c>
      <c r="O129" s="3">
        <f>U129/1000</f>
        <v>0.53449999999999998</v>
      </c>
      <c r="P129" s="23">
        <f t="shared" si="104"/>
        <v>0.54783333333333328</v>
      </c>
      <c r="Q129" s="23">
        <f t="shared" si="105"/>
        <v>1.7764665303161002E-2</v>
      </c>
      <c r="R129" s="2">
        <f t="shared" si="142"/>
        <v>342.08</v>
      </c>
      <c r="S129" s="23">
        <f t="shared" si="106"/>
        <v>350.61333333333329</v>
      </c>
      <c r="T129" s="23">
        <f t="shared" si="107"/>
        <v>11.369385794023053</v>
      </c>
      <c r="U129">
        <v>534.5</v>
      </c>
      <c r="V129" s="4">
        <v>1</v>
      </c>
      <c r="W129" s="23">
        <f t="shared" si="82"/>
        <v>5</v>
      </c>
      <c r="X129" s="23">
        <f t="shared" si="83"/>
        <v>305</v>
      </c>
      <c r="Y129" s="23">
        <f t="shared" si="108"/>
        <v>5</v>
      </c>
      <c r="Z129" s="23">
        <f t="shared" si="109"/>
        <v>0</v>
      </c>
      <c r="AA129" s="23">
        <f t="shared" si="110"/>
        <v>305</v>
      </c>
      <c r="AB129" s="23">
        <f t="shared" si="111"/>
        <v>0</v>
      </c>
      <c r="AC129" s="5">
        <v>1</v>
      </c>
      <c r="AD129">
        <v>1.0399580392904826</v>
      </c>
      <c r="AE129">
        <v>103.99580392904826</v>
      </c>
      <c r="AF129">
        <f t="shared" si="84"/>
        <v>4.5215566925673158</v>
      </c>
      <c r="AG129">
        <f t="shared" si="112"/>
        <v>4.2083744509587619</v>
      </c>
      <c r="AH129">
        <f t="shared" si="136"/>
        <v>0.4503278375585717</v>
      </c>
      <c r="AI129">
        <f t="shared" si="137"/>
        <v>96.792612372051522</v>
      </c>
      <c r="AJ129">
        <f t="shared" si="138"/>
        <v>10.357540263847149</v>
      </c>
      <c r="AL129" t="s">
        <v>40</v>
      </c>
      <c r="AM129" s="6">
        <v>6.3</v>
      </c>
      <c r="AN129" s="23">
        <f t="shared" si="85"/>
        <v>6.1035485747527618</v>
      </c>
      <c r="AO129" s="23">
        <f t="shared" si="86"/>
        <v>61.035485747527616</v>
      </c>
      <c r="AP129" s="23">
        <f t="shared" si="113"/>
        <v>61.358671061986932</v>
      </c>
      <c r="AQ129" s="23">
        <f t="shared" si="114"/>
        <v>1.4810211670079005</v>
      </c>
      <c r="AR129" s="23">
        <f t="shared" si="80"/>
        <v>1.5650124550648106</v>
      </c>
      <c r="AS129" s="23">
        <f t="shared" si="115"/>
        <v>1.5732992579996647</v>
      </c>
      <c r="AT129" s="23">
        <f t="shared" si="132"/>
        <v>3.797490171815128E-2</v>
      </c>
      <c r="AU129" s="7">
        <v>0.9</v>
      </c>
      <c r="AV129">
        <f t="shared" si="87"/>
        <v>87.498000000000005</v>
      </c>
      <c r="AW129">
        <f t="shared" si="88"/>
        <v>7.2014814814814816</v>
      </c>
      <c r="AX129">
        <f t="shared" si="116"/>
        <v>6.4013168724279836</v>
      </c>
      <c r="AY129">
        <f t="shared" si="117"/>
        <v>0.80016460905350051</v>
      </c>
      <c r="AZ129">
        <f t="shared" si="126"/>
        <v>77.775999999999996</v>
      </c>
      <c r="BA129">
        <f t="shared" si="127"/>
        <v>9.7220000000001647</v>
      </c>
      <c r="BB129" s="5">
        <v>0.2</v>
      </c>
      <c r="BC129">
        <f t="shared" si="133"/>
        <v>160.32</v>
      </c>
      <c r="BD129">
        <f t="shared" si="89"/>
        <v>8.016</v>
      </c>
      <c r="BE129">
        <f t="shared" si="118"/>
        <v>5.3440000000000003</v>
      </c>
      <c r="BF129">
        <f t="shared" si="128"/>
        <v>2.3140198789120205</v>
      </c>
      <c r="BG129">
        <f t="shared" si="129"/>
        <v>106.88</v>
      </c>
      <c r="BH129">
        <f t="shared" si="130"/>
        <v>46.280397578240382</v>
      </c>
      <c r="BI129" t="s">
        <v>40</v>
      </c>
      <c r="BJ129" s="4">
        <v>4.1000000000000002E-2</v>
      </c>
      <c r="BK129" s="24">
        <f t="shared" si="90"/>
        <v>4.9193548387096775E-2</v>
      </c>
      <c r="BL129" s="24">
        <f t="shared" si="91"/>
        <v>7.0276427419354831E-2</v>
      </c>
      <c r="BM129" s="24">
        <f t="shared" si="119"/>
        <v>7.2196548387096771E-2</v>
      </c>
      <c r="BN129" s="24">
        <f t="shared" si="131"/>
        <v>8.7990996781492775E-3</v>
      </c>
      <c r="BO129" s="8">
        <v>1</v>
      </c>
      <c r="BP129" s="25">
        <f t="shared" si="92"/>
        <v>14200</v>
      </c>
      <c r="BQ129" s="25">
        <f t="shared" si="81"/>
        <v>400</v>
      </c>
      <c r="BR129" s="23">
        <f t="shared" si="120"/>
        <v>12780</v>
      </c>
      <c r="BS129" s="23">
        <f t="shared" si="121"/>
        <v>1419.9999999999991</v>
      </c>
      <c r="BT129" s="23">
        <f t="shared" si="122"/>
        <v>360</v>
      </c>
      <c r="BU129" s="23">
        <f t="shared" si="123"/>
        <v>39.999999999999972</v>
      </c>
      <c r="BW129" s="6">
        <v>4.5999999999999999E-2</v>
      </c>
      <c r="BX129" s="23">
        <f t="shared" si="93"/>
        <v>1.8828451882845187</v>
      </c>
      <c r="BY129" s="23">
        <f t="shared" si="94"/>
        <v>94.142259414225933</v>
      </c>
      <c r="BZ129" s="23">
        <f t="shared" si="124"/>
        <v>89.260808926080884</v>
      </c>
      <c r="CA129" s="23">
        <f t="shared" si="134"/>
        <v>6.7250005306784884</v>
      </c>
      <c r="CB129" s="9" t="s">
        <v>40</v>
      </c>
      <c r="CC129">
        <f t="shared" si="95"/>
        <v>1.6391986487559917</v>
      </c>
      <c r="CD129">
        <f t="shared" si="96"/>
        <v>21.223929530040941</v>
      </c>
      <c r="CE129">
        <f t="shared" si="97"/>
        <v>47.323740727039073</v>
      </c>
      <c r="CF129">
        <f t="shared" si="98"/>
        <v>0.29712910760362721</v>
      </c>
      <c r="CG129">
        <f t="shared" si="99"/>
        <v>-10.217481481481482</v>
      </c>
      <c r="CH129">
        <f t="shared" si="100"/>
        <v>49.566074074074066</v>
      </c>
      <c r="CI129">
        <f t="shared" si="101"/>
        <v>21.223929530040941</v>
      </c>
      <c r="CJ129" s="23">
        <f t="shared" ref="CJ129:CP144" si="143">AVERAGE(CC129:CC131)</f>
        <v>1.7524316363915518</v>
      </c>
      <c r="CK129" s="23">
        <f t="shared" si="143"/>
        <v>24.313364594024303</v>
      </c>
      <c r="CL129" s="23">
        <f t="shared" si="143"/>
        <v>55.703179329939736</v>
      </c>
      <c r="CM129" s="23">
        <f t="shared" si="143"/>
        <v>0.36838597453765826</v>
      </c>
      <c r="CN129" s="23">
        <f t="shared" si="143"/>
        <v>-6.7453168724279839</v>
      </c>
      <c r="CO129" s="23">
        <f t="shared" si="143"/>
        <v>39.605399176954727</v>
      </c>
      <c r="CP129" s="23">
        <f t="shared" si="143"/>
        <v>24.313364594024303</v>
      </c>
    </row>
    <row r="130" spans="11:94" x14ac:dyDescent="0.2">
      <c r="L130" s="2">
        <v>7.65</v>
      </c>
      <c r="M130" s="23"/>
      <c r="N130" s="23"/>
      <c r="O130" s="3">
        <v>0.56799999999999995</v>
      </c>
      <c r="P130" s="23"/>
      <c r="Q130" s="23"/>
      <c r="R130" s="2">
        <f t="shared" si="142"/>
        <v>363.52</v>
      </c>
      <c r="S130" s="23"/>
      <c r="T130" s="23"/>
      <c r="V130" s="4">
        <v>1</v>
      </c>
      <c r="W130" s="23">
        <f t="shared" si="82"/>
        <v>5</v>
      </c>
      <c r="X130" s="23">
        <f t="shared" si="83"/>
        <v>305</v>
      </c>
      <c r="Y130" s="23"/>
      <c r="Z130" s="23"/>
      <c r="AA130" s="23"/>
      <c r="AB130" s="23"/>
      <c r="AC130" s="5">
        <v>0.9</v>
      </c>
      <c r="AD130">
        <v>0.94459279038718302</v>
      </c>
      <c r="AE130">
        <v>101.45927903871799</v>
      </c>
      <c r="AF130">
        <f t="shared" si="84"/>
        <v>4.4112730016833908</v>
      </c>
      <c r="AM130" s="6">
        <v>6.2</v>
      </c>
      <c r="AN130" s="23">
        <f t="shared" si="85"/>
        <v>6.0065929804149691</v>
      </c>
      <c r="AO130" s="23">
        <f t="shared" si="86"/>
        <v>60.06592980414969</v>
      </c>
      <c r="AP130" s="23"/>
      <c r="AQ130" s="23"/>
      <c r="AR130" s="23">
        <f t="shared" si="80"/>
        <v>1.5401520462602485</v>
      </c>
      <c r="AS130" s="23"/>
      <c r="AT130" s="23"/>
      <c r="AU130" s="7">
        <v>0.8</v>
      </c>
      <c r="AV130">
        <f t="shared" si="87"/>
        <v>77.77600000000001</v>
      </c>
      <c r="AW130">
        <f t="shared" si="88"/>
        <v>6.4013168724279845</v>
      </c>
      <c r="BB130" s="5">
        <v>0.1</v>
      </c>
      <c r="BC130">
        <f t="shared" si="133"/>
        <v>80.16</v>
      </c>
      <c r="BD130">
        <f t="shared" si="89"/>
        <v>4.008</v>
      </c>
      <c r="BJ130" s="4">
        <v>4.7E-2</v>
      </c>
      <c r="BK130" s="24">
        <f t="shared" si="90"/>
        <v>5.7258064516129033E-2</v>
      </c>
      <c r="BL130" s="24">
        <f t="shared" si="91"/>
        <v>8.179715322580644E-2</v>
      </c>
      <c r="BM130" s="24"/>
      <c r="BN130" s="24"/>
      <c r="BO130" s="8">
        <v>0.9</v>
      </c>
      <c r="BP130" s="25">
        <f t="shared" si="92"/>
        <v>12780</v>
      </c>
      <c r="BQ130" s="25">
        <f t="shared" si="81"/>
        <v>360</v>
      </c>
      <c r="BR130" s="23"/>
      <c r="BS130" s="23"/>
      <c r="BT130" s="23"/>
      <c r="BU130" s="23"/>
      <c r="BW130" s="6">
        <v>4.4999999999999998E-2</v>
      </c>
      <c r="BX130" s="23">
        <f t="shared" si="93"/>
        <v>1.8410041841004183</v>
      </c>
      <c r="BY130" s="23">
        <f t="shared" si="94"/>
        <v>92.05020920502092</v>
      </c>
      <c r="BZ130" s="23"/>
      <c r="CA130" s="23"/>
      <c r="CB130" s="9"/>
      <c r="CC130">
        <f t="shared" si="95"/>
        <v>1.9336052614788952</v>
      </c>
      <c r="CD130">
        <f t="shared" si="96"/>
        <v>26.962548661626901</v>
      </c>
      <c r="CE130">
        <f t="shared" si="97"/>
        <v>61.496032361006122</v>
      </c>
      <c r="CF130">
        <f t="shared" si="98"/>
        <v>0.42378121981932293</v>
      </c>
      <c r="CG130">
        <f t="shared" si="99"/>
        <v>-5.4093168724279845</v>
      </c>
      <c r="CH130">
        <f t="shared" si="100"/>
        <v>36.26539917695473</v>
      </c>
      <c r="CI130">
        <f t="shared" si="101"/>
        <v>26.962548661626901</v>
      </c>
      <c r="CJ130" s="23"/>
      <c r="CK130" s="23"/>
      <c r="CL130" s="23"/>
      <c r="CM130" s="23"/>
      <c r="CN130" s="23"/>
      <c r="CO130" s="23"/>
      <c r="CP130" s="23"/>
    </row>
    <row r="131" spans="11:94" x14ac:dyDescent="0.2">
      <c r="L131" s="2">
        <v>7.64</v>
      </c>
      <c r="M131" s="23"/>
      <c r="N131" s="23"/>
      <c r="O131" s="3">
        <v>0.54100000000000004</v>
      </c>
      <c r="P131" s="23"/>
      <c r="Q131" s="23"/>
      <c r="R131" s="2">
        <f t="shared" si="142"/>
        <v>346.24</v>
      </c>
      <c r="S131" s="23"/>
      <c r="T131" s="23"/>
      <c r="V131" s="4">
        <v>1</v>
      </c>
      <c r="W131" s="23">
        <f t="shared" si="82"/>
        <v>5</v>
      </c>
      <c r="X131" s="23">
        <f t="shared" si="83"/>
        <v>305</v>
      </c>
      <c r="Y131" s="23"/>
      <c r="Z131" s="23"/>
      <c r="AA131" s="23"/>
      <c r="AB131" s="23"/>
      <c r="AC131" s="5">
        <v>0.8</v>
      </c>
      <c r="AD131">
        <v>0.84922754148388335</v>
      </c>
      <c r="AE131">
        <v>84.922754148388336</v>
      </c>
      <c r="AF131">
        <f t="shared" si="84"/>
        <v>3.6922936586255797</v>
      </c>
      <c r="AM131" s="6">
        <v>6.5</v>
      </c>
      <c r="AN131" s="23">
        <f t="shared" si="85"/>
        <v>6.2974597634283489</v>
      </c>
      <c r="AO131" s="23">
        <f t="shared" si="86"/>
        <v>62.974597634283491</v>
      </c>
      <c r="AP131" s="23"/>
      <c r="AQ131" s="23"/>
      <c r="AR131" s="23">
        <f t="shared" si="80"/>
        <v>1.6147332726739356</v>
      </c>
      <c r="AS131" s="23"/>
      <c r="AT131" s="23"/>
      <c r="AU131" s="7">
        <v>0.7</v>
      </c>
      <c r="AV131">
        <f t="shared" si="87"/>
        <v>68.053999999999988</v>
      </c>
      <c r="AW131">
        <f t="shared" si="88"/>
        <v>5.6011522633744848</v>
      </c>
      <c r="BB131" s="5">
        <v>0.1</v>
      </c>
      <c r="BC131">
        <f t="shared" si="133"/>
        <v>80.16</v>
      </c>
      <c r="BD131">
        <f t="shared" si="89"/>
        <v>4.008</v>
      </c>
      <c r="BJ131" s="4">
        <v>3.7999999999999999E-2</v>
      </c>
      <c r="BK131" s="24">
        <f t="shared" si="90"/>
        <v>4.5161290322580643E-2</v>
      </c>
      <c r="BL131" s="24">
        <f t="shared" si="91"/>
        <v>6.4516064516129026E-2</v>
      </c>
      <c r="BM131" s="24"/>
      <c r="BN131" s="24"/>
      <c r="BO131" s="8">
        <v>0.8</v>
      </c>
      <c r="BP131" s="25">
        <f t="shared" si="92"/>
        <v>11360.000000000002</v>
      </c>
      <c r="BQ131" s="25">
        <f t="shared" si="81"/>
        <v>320.00000000000006</v>
      </c>
      <c r="BR131" s="23"/>
      <c r="BS131" s="23"/>
      <c r="BT131" s="23"/>
      <c r="BU131" s="23"/>
      <c r="BW131" s="6">
        <v>0.04</v>
      </c>
      <c r="BX131" s="23">
        <f t="shared" si="93"/>
        <v>1.6317991631799162</v>
      </c>
      <c r="BY131" s="23">
        <f t="shared" si="94"/>
        <v>81.589958158995813</v>
      </c>
      <c r="BZ131" s="23"/>
      <c r="CA131" s="23"/>
      <c r="CB131" s="9"/>
      <c r="CC131">
        <f t="shared" si="95"/>
        <v>1.6844909989397687</v>
      </c>
      <c r="CD131">
        <f t="shared" si="96"/>
        <v>24.753615590405062</v>
      </c>
      <c r="CE131">
        <f t="shared" si="97"/>
        <v>58.289764901774021</v>
      </c>
      <c r="CF131">
        <f t="shared" si="98"/>
        <v>0.38424759619002458</v>
      </c>
      <c r="CG131">
        <f t="shared" si="99"/>
        <v>-4.6091522633744848</v>
      </c>
      <c r="CH131">
        <f t="shared" si="100"/>
        <v>32.98472427983539</v>
      </c>
      <c r="CI131">
        <f t="shared" si="101"/>
        <v>24.753615590405062</v>
      </c>
      <c r="CJ131" s="23"/>
      <c r="CK131" s="23"/>
      <c r="CL131" s="23"/>
      <c r="CM131" s="23"/>
      <c r="CN131" s="23"/>
      <c r="CO131" s="23"/>
      <c r="CP131" s="23"/>
    </row>
    <row r="132" spans="11:94" x14ac:dyDescent="0.2">
      <c r="K132" t="s">
        <v>41</v>
      </c>
      <c r="L132" s="2">
        <v>7.87</v>
      </c>
      <c r="M132" s="23">
        <f t="shared" si="102"/>
        <v>7.8533333333333326</v>
      </c>
      <c r="N132" s="23">
        <f t="shared" si="103"/>
        <v>3.7859388972002035E-2</v>
      </c>
      <c r="O132" s="3">
        <f>U132/1000</f>
        <v>2.7759999999999998</v>
      </c>
      <c r="P132" s="23">
        <f t="shared" si="104"/>
        <v>2.7666666666666671</v>
      </c>
      <c r="Q132" s="23">
        <f t="shared" si="105"/>
        <v>4.867579823005818E-2</v>
      </c>
      <c r="R132" s="2">
        <f t="shared" si="142"/>
        <v>1776.6399999999999</v>
      </c>
      <c r="S132" s="23">
        <f t="shared" si="106"/>
        <v>1770.6666666666667</v>
      </c>
      <c r="T132" s="23">
        <f t="shared" si="107"/>
        <v>31.152510867237233</v>
      </c>
      <c r="U132">
        <v>2776</v>
      </c>
      <c r="V132" s="4">
        <v>1.7</v>
      </c>
      <c r="W132" s="23">
        <f t="shared" si="82"/>
        <v>8.5</v>
      </c>
      <c r="X132" s="23">
        <f t="shared" si="83"/>
        <v>518.5</v>
      </c>
      <c r="Y132" s="23">
        <f t="shared" si="108"/>
        <v>8.6666666666666661</v>
      </c>
      <c r="Z132" s="23">
        <f t="shared" si="109"/>
        <v>0.28867513459481392</v>
      </c>
      <c r="AA132" s="23">
        <f t="shared" si="110"/>
        <v>528.66666666666663</v>
      </c>
      <c r="AB132" s="23">
        <f t="shared" si="111"/>
        <v>17.60918321028365</v>
      </c>
      <c r="AC132" s="5">
        <v>7.6</v>
      </c>
      <c r="AD132">
        <v>7.3340644669082584</v>
      </c>
      <c r="AE132">
        <v>733.40644669082587</v>
      </c>
      <c r="AF132">
        <f t="shared" si="84"/>
        <v>31.887236812644602</v>
      </c>
      <c r="AG132">
        <f t="shared" si="112"/>
        <v>31.472605295673731</v>
      </c>
      <c r="AH132">
        <f t="shared" si="136"/>
        <v>0.41463151697086786</v>
      </c>
      <c r="AI132">
        <f t="shared" si="137"/>
        <v>723.86992180049583</v>
      </c>
      <c r="AJ132">
        <f t="shared" si="138"/>
        <v>9.5365248903299857</v>
      </c>
      <c r="AL132" t="s">
        <v>41</v>
      </c>
      <c r="AM132" s="6">
        <v>3.2</v>
      </c>
      <c r="AN132" s="23">
        <f t="shared" si="85"/>
        <v>3.0979251502811711</v>
      </c>
      <c r="AO132" s="23">
        <f t="shared" si="86"/>
        <v>30.97925150281171</v>
      </c>
      <c r="AP132" s="23">
        <f t="shared" si="113"/>
        <v>28.070583672677913</v>
      </c>
      <c r="AQ132" s="23">
        <f t="shared" si="114"/>
        <v>2.5652039083426321</v>
      </c>
      <c r="AR132" s="23">
        <f t="shared" si="80"/>
        <v>0.79433978212337719</v>
      </c>
      <c r="AS132" s="23">
        <f t="shared" si="115"/>
        <v>0.71975855570969005</v>
      </c>
      <c r="AT132" s="23">
        <f t="shared" si="132"/>
        <v>6.5774459188272641E-2</v>
      </c>
      <c r="AU132" s="7">
        <v>1.5</v>
      </c>
      <c r="AV132">
        <f t="shared" si="87"/>
        <v>145.83000000000001</v>
      </c>
      <c r="AW132">
        <f t="shared" si="88"/>
        <v>12.002469135802469</v>
      </c>
      <c r="AX132">
        <f t="shared" si="116"/>
        <v>11.735747599451303</v>
      </c>
      <c r="AY132">
        <f t="shared" si="117"/>
        <v>0.46197525243304977</v>
      </c>
      <c r="AZ132">
        <f t="shared" si="126"/>
        <v>142.58933333333334</v>
      </c>
      <c r="BA132">
        <f t="shared" si="127"/>
        <v>5.6129993170615631</v>
      </c>
      <c r="BB132" s="5">
        <v>0.4</v>
      </c>
      <c r="BC132">
        <f t="shared" si="133"/>
        <v>320.64</v>
      </c>
      <c r="BD132">
        <f t="shared" si="89"/>
        <v>16.032</v>
      </c>
      <c r="BE132">
        <f t="shared" si="118"/>
        <v>12.691999999999998</v>
      </c>
      <c r="BF132">
        <f t="shared" si="128"/>
        <v>3.0611605642305042</v>
      </c>
      <c r="BG132">
        <f t="shared" si="129"/>
        <v>253.83999999999995</v>
      </c>
      <c r="BH132">
        <f t="shared" si="130"/>
        <v>61.223211284610038</v>
      </c>
      <c r="BI132" t="s">
        <v>41</v>
      </c>
      <c r="BJ132" s="4">
        <v>0.122</v>
      </c>
      <c r="BK132" s="24">
        <f t="shared" si="90"/>
        <v>0.15806451612903225</v>
      </c>
      <c r="BL132" s="24">
        <f t="shared" si="91"/>
        <v>0.22580622580645157</v>
      </c>
      <c r="BM132" s="24">
        <f t="shared" si="119"/>
        <v>0.22388610483870966</v>
      </c>
      <c r="BN132" s="24">
        <f t="shared" si="131"/>
        <v>1.9201209677419256E-3</v>
      </c>
      <c r="BO132" s="8">
        <v>0.3</v>
      </c>
      <c r="BP132" s="25">
        <f t="shared" si="92"/>
        <v>4260</v>
      </c>
      <c r="BQ132" s="25">
        <f t="shared" si="81"/>
        <v>120</v>
      </c>
      <c r="BR132" s="23">
        <f t="shared" si="120"/>
        <v>3313.3333333333335</v>
      </c>
      <c r="BS132" s="23">
        <f t="shared" si="121"/>
        <v>1639.6747644985373</v>
      </c>
      <c r="BT132" s="23">
        <f t="shared" si="122"/>
        <v>93.333333333333329</v>
      </c>
      <c r="BU132" s="23">
        <f t="shared" si="123"/>
        <v>46.188021535170066</v>
      </c>
      <c r="BW132" s="6">
        <v>8.5000000000000006E-2</v>
      </c>
      <c r="BX132" s="23">
        <f t="shared" si="93"/>
        <v>3.514644351464435</v>
      </c>
      <c r="BY132" s="23">
        <f t="shared" si="94"/>
        <v>175.73221757322176</v>
      </c>
      <c r="BZ132" s="23">
        <f t="shared" si="124"/>
        <v>171.54811715481173</v>
      </c>
      <c r="CA132" s="23">
        <f t="shared" si="134"/>
        <v>5.5350445838171405</v>
      </c>
      <c r="CB132" s="9" t="s">
        <v>41</v>
      </c>
      <c r="CC132">
        <f t="shared" si="95"/>
        <v>8.516981749095148</v>
      </c>
      <c r="CD132">
        <f t="shared" si="96"/>
        <v>52.518632313680826</v>
      </c>
      <c r="CE132">
        <f t="shared" si="97"/>
        <v>42.813256344042081</v>
      </c>
      <c r="CF132">
        <f t="shared" si="98"/>
        <v>1.1374296641102368</v>
      </c>
      <c r="CG132">
        <f t="shared" si="99"/>
        <v>-19.534469135802468</v>
      </c>
      <c r="CH132">
        <f t="shared" si="100"/>
        <v>89.290123456790127</v>
      </c>
      <c r="CI132">
        <f t="shared" si="101"/>
        <v>52.518632313680826</v>
      </c>
      <c r="CJ132" s="23">
        <f t="shared" si="143"/>
        <v>9.0373252556463282</v>
      </c>
      <c r="CK132" s="23">
        <f t="shared" si="143"/>
        <v>55.705499854940761</v>
      </c>
      <c r="CL132" s="23">
        <f t="shared" si="143"/>
        <v>48.515127066387898</v>
      </c>
      <c r="CM132" s="23">
        <f t="shared" si="143"/>
        <v>1.3009189442870353</v>
      </c>
      <c r="CN132" s="23">
        <f t="shared" si="143"/>
        <v>-15.761080932784635</v>
      </c>
      <c r="CO132" s="23">
        <f t="shared" si="143"/>
        <v>79.846565157750334</v>
      </c>
      <c r="CP132" s="23">
        <f t="shared" si="143"/>
        <v>55.705499854940761</v>
      </c>
    </row>
    <row r="133" spans="11:94" x14ac:dyDescent="0.2">
      <c r="L133" s="2">
        <v>7.88</v>
      </c>
      <c r="M133" s="23"/>
      <c r="N133" s="23"/>
      <c r="O133" s="3">
        <v>2.714</v>
      </c>
      <c r="P133" s="23"/>
      <c r="Q133" s="23"/>
      <c r="R133" s="2">
        <f t="shared" si="142"/>
        <v>1736.96</v>
      </c>
      <c r="S133" s="23"/>
      <c r="T133" s="23"/>
      <c r="V133" s="4">
        <v>1.8</v>
      </c>
      <c r="W133" s="23">
        <f t="shared" si="82"/>
        <v>9.0000000000000018</v>
      </c>
      <c r="X133" s="23">
        <f t="shared" si="83"/>
        <v>549.00000000000011</v>
      </c>
      <c r="Y133" s="23"/>
      <c r="Z133" s="23"/>
      <c r="AA133" s="23"/>
      <c r="AB133" s="23"/>
      <c r="AC133" s="5">
        <v>7.5</v>
      </c>
      <c r="AD133">
        <v>7.2386992180049585</v>
      </c>
      <c r="AE133">
        <v>723.86992180049583</v>
      </c>
      <c r="AF133">
        <f t="shared" si="84"/>
        <v>31.472605295673731</v>
      </c>
      <c r="AM133" s="6">
        <v>2.8</v>
      </c>
      <c r="AN133" s="23">
        <f t="shared" si="85"/>
        <v>2.7101027729299978</v>
      </c>
      <c r="AO133" s="23">
        <f t="shared" si="86"/>
        <v>27.101027729299979</v>
      </c>
      <c r="AP133" s="23"/>
      <c r="AQ133" s="23"/>
      <c r="AR133" s="23">
        <f t="shared" si="80"/>
        <v>0.69489814690512763</v>
      </c>
      <c r="AS133" s="23"/>
      <c r="AT133" s="23"/>
      <c r="AU133" s="7">
        <v>1.4</v>
      </c>
      <c r="AV133">
        <f t="shared" si="87"/>
        <v>136.10799999999998</v>
      </c>
      <c r="AW133">
        <f t="shared" si="88"/>
        <v>11.20230452674897</v>
      </c>
      <c r="BB133" s="5">
        <v>0.3</v>
      </c>
      <c r="BC133">
        <f t="shared" si="133"/>
        <v>240.47999999999996</v>
      </c>
      <c r="BD133">
        <f t="shared" si="89"/>
        <v>12.023999999999997</v>
      </c>
      <c r="BJ133" s="4">
        <v>0.121</v>
      </c>
      <c r="BK133" s="24">
        <f t="shared" si="90"/>
        <v>0.15672043010752687</v>
      </c>
      <c r="BL133" s="24">
        <f t="shared" si="91"/>
        <v>0.22388610483870963</v>
      </c>
      <c r="BM133" s="24"/>
      <c r="BN133" s="24"/>
      <c r="BO133" s="8">
        <v>0.3</v>
      </c>
      <c r="BP133" s="25">
        <f t="shared" si="92"/>
        <v>4260</v>
      </c>
      <c r="BQ133" s="25">
        <f t="shared" si="81"/>
        <v>120</v>
      </c>
      <c r="BR133" s="23"/>
      <c r="BS133" s="23"/>
      <c r="BT133" s="23"/>
      <c r="BU133" s="23"/>
      <c r="BW133" s="6">
        <v>8.4000000000000005E-2</v>
      </c>
      <c r="BX133" s="23">
        <f t="shared" si="93"/>
        <v>3.4728033472803346</v>
      </c>
      <c r="BY133" s="23">
        <f t="shared" si="94"/>
        <v>173.64016736401672</v>
      </c>
      <c r="BZ133" s="23"/>
      <c r="CA133" s="23"/>
      <c r="CB133" s="9"/>
      <c r="CC133">
        <f t="shared" si="95"/>
        <v>9.2354409339728907</v>
      </c>
      <c r="CD133">
        <f t="shared" si="96"/>
        <v>56.816107159667496</v>
      </c>
      <c r="CE133">
        <f t="shared" si="97"/>
        <v>48.231110178752914</v>
      </c>
      <c r="CF133">
        <f t="shared" si="98"/>
        <v>1.355041447055332</v>
      </c>
      <c r="CG133">
        <f t="shared" si="99"/>
        <v>-14.226304526748967</v>
      </c>
      <c r="CH133">
        <f t="shared" si="100"/>
        <v>75.989448559670763</v>
      </c>
      <c r="CI133">
        <f t="shared" si="101"/>
        <v>56.816107159667496</v>
      </c>
      <c r="CJ133" s="23"/>
      <c r="CK133" s="23"/>
      <c r="CL133" s="23"/>
      <c r="CM133" s="23"/>
      <c r="CN133" s="23"/>
      <c r="CO133" s="23"/>
      <c r="CP133" s="23"/>
    </row>
    <row r="134" spans="11:94" x14ac:dyDescent="0.2">
      <c r="L134" s="2">
        <v>7.81</v>
      </c>
      <c r="M134" s="23"/>
      <c r="N134" s="23"/>
      <c r="O134" s="3">
        <v>2.81</v>
      </c>
      <c r="P134" s="23"/>
      <c r="Q134" s="23"/>
      <c r="R134" s="2">
        <f t="shared" si="142"/>
        <v>1798.4</v>
      </c>
      <c r="S134" s="23"/>
      <c r="T134" s="23"/>
      <c r="V134" s="4">
        <v>1.7</v>
      </c>
      <c r="W134" s="23">
        <f t="shared" si="82"/>
        <v>8.5</v>
      </c>
      <c r="X134" s="23">
        <f t="shared" si="83"/>
        <v>518.5</v>
      </c>
      <c r="Y134" s="23"/>
      <c r="Z134" s="23"/>
      <c r="AA134" s="23"/>
      <c r="AB134" s="23"/>
      <c r="AC134" s="5">
        <v>7.4</v>
      </c>
      <c r="AD134">
        <v>7.1433339691016595</v>
      </c>
      <c r="AE134">
        <v>714.3333969101659</v>
      </c>
      <c r="AF134">
        <f t="shared" si="84"/>
        <v>31.057973778702866</v>
      </c>
      <c r="AM134" s="6">
        <v>2.7</v>
      </c>
      <c r="AN134" s="23">
        <f t="shared" si="85"/>
        <v>2.6131471785922047</v>
      </c>
      <c r="AO134" s="23">
        <f t="shared" si="86"/>
        <v>26.131471785922045</v>
      </c>
      <c r="AP134" s="23"/>
      <c r="AQ134" s="23"/>
      <c r="AR134" s="23">
        <f t="shared" si="80"/>
        <v>0.67003773810056522</v>
      </c>
      <c r="AS134" s="23"/>
      <c r="AT134" s="23"/>
      <c r="AU134" s="7">
        <v>1.5</v>
      </c>
      <c r="AV134">
        <f t="shared" si="87"/>
        <v>145.83000000000001</v>
      </c>
      <c r="AW134">
        <f t="shared" si="88"/>
        <v>12.002469135802469</v>
      </c>
      <c r="BB134" s="5">
        <v>0.25</v>
      </c>
      <c r="BC134">
        <f t="shared" si="133"/>
        <v>200.39999999999998</v>
      </c>
      <c r="BD134">
        <f t="shared" si="89"/>
        <v>10.02</v>
      </c>
      <c r="BJ134" s="4">
        <v>0.12</v>
      </c>
      <c r="BK134" s="24">
        <f t="shared" si="90"/>
        <v>0.1553763440860215</v>
      </c>
      <c r="BL134" s="24">
        <f t="shared" si="91"/>
        <v>0.22196598387096772</v>
      </c>
      <c r="BM134" s="24"/>
      <c r="BN134" s="24"/>
      <c r="BO134" s="8">
        <v>0.1</v>
      </c>
      <c r="BP134" s="25">
        <f t="shared" si="92"/>
        <v>1420.0000000000002</v>
      </c>
      <c r="BQ134" s="25">
        <f t="shared" si="81"/>
        <v>40.000000000000007</v>
      </c>
      <c r="BR134" s="23"/>
      <c r="BS134" s="23"/>
      <c r="BT134" s="23"/>
      <c r="BU134" s="23"/>
      <c r="BW134" s="6">
        <v>0.08</v>
      </c>
      <c r="BX134" s="23">
        <f t="shared" si="93"/>
        <v>3.3054393305439329</v>
      </c>
      <c r="BY134" s="23">
        <f t="shared" si="94"/>
        <v>165.27196652719664</v>
      </c>
      <c r="BZ134" s="23"/>
      <c r="CA134" s="23"/>
      <c r="CB134" s="9"/>
      <c r="CC134">
        <f t="shared" si="95"/>
        <v>9.3595530838709422</v>
      </c>
      <c r="CD134">
        <f t="shared" si="96"/>
        <v>57.781760091473956</v>
      </c>
      <c r="CE134">
        <f t="shared" si="97"/>
        <v>54.501014676368698</v>
      </c>
      <c r="CF134">
        <f t="shared" si="98"/>
        <v>1.4102857216955367</v>
      </c>
      <c r="CG134">
        <f t="shared" si="99"/>
        <v>-13.522469135802467</v>
      </c>
      <c r="CH134">
        <f t="shared" si="100"/>
        <v>74.260123456790126</v>
      </c>
      <c r="CI134">
        <f t="shared" si="101"/>
        <v>57.781760091473956</v>
      </c>
      <c r="CJ134" s="23"/>
      <c r="CK134" s="23"/>
      <c r="CL134" s="23"/>
      <c r="CM134" s="23"/>
      <c r="CN134" s="23"/>
      <c r="CO134" s="23"/>
      <c r="CP134" s="23"/>
    </row>
    <row r="135" spans="11:94" x14ac:dyDescent="0.2">
      <c r="K135" t="s">
        <v>42</v>
      </c>
      <c r="L135" s="2">
        <v>7.74</v>
      </c>
      <c r="M135" s="23">
        <f t="shared" si="102"/>
        <v>7.73</v>
      </c>
      <c r="N135" s="23">
        <f t="shared" si="103"/>
        <v>1.7320508075688915E-2</v>
      </c>
      <c r="O135" s="3">
        <f>U135/1000</f>
        <v>4.2830000000000004</v>
      </c>
      <c r="P135" s="23">
        <f t="shared" si="104"/>
        <v>4.3203333333333331</v>
      </c>
      <c r="Q135" s="23">
        <f t="shared" si="105"/>
        <v>3.5641735835019631E-2</v>
      </c>
      <c r="R135" s="2">
        <f t="shared" si="142"/>
        <v>2741.1200000000003</v>
      </c>
      <c r="S135" s="23">
        <f t="shared" si="106"/>
        <v>2765.0133333333329</v>
      </c>
      <c r="T135" s="23">
        <f t="shared" si="107"/>
        <v>22.810710934412437</v>
      </c>
      <c r="U135">
        <v>4283</v>
      </c>
      <c r="V135" s="4">
        <v>1.3</v>
      </c>
      <c r="W135" s="23">
        <f t="shared" si="82"/>
        <v>6.5</v>
      </c>
      <c r="X135" s="23">
        <f t="shared" si="83"/>
        <v>396.5</v>
      </c>
      <c r="Y135" s="23">
        <f t="shared" si="108"/>
        <v>6.5</v>
      </c>
      <c r="Z135" s="23">
        <f t="shared" si="109"/>
        <v>0.49999999999999911</v>
      </c>
      <c r="AA135" s="23">
        <f t="shared" si="110"/>
        <v>396.5</v>
      </c>
      <c r="AB135" s="23">
        <f t="shared" si="111"/>
        <v>30.499999999999943</v>
      </c>
      <c r="AC135" s="5">
        <v>11.1</v>
      </c>
      <c r="AD135">
        <v>10.597756256592197</v>
      </c>
      <c r="AE135">
        <v>10597.7562565922</v>
      </c>
      <c r="AF135">
        <f t="shared" si="84"/>
        <v>460.7720111561826</v>
      </c>
      <c r="AG135">
        <f t="shared" si="112"/>
        <v>456.60303418144196</v>
      </c>
      <c r="AH135">
        <f t="shared" si="136"/>
        <v>4.1689769747412981</v>
      </c>
      <c r="AI135">
        <f t="shared" si="137"/>
        <v>10501.869786173165</v>
      </c>
      <c r="AJ135">
        <f t="shared" si="138"/>
        <v>95.886470419050056</v>
      </c>
      <c r="AL135" t="s">
        <v>42</v>
      </c>
      <c r="AM135" s="6">
        <v>8.8000000000000007</v>
      </c>
      <c r="AN135" s="23">
        <f t="shared" si="85"/>
        <v>8.5274384331975952</v>
      </c>
      <c r="AO135" s="23">
        <f t="shared" si="86"/>
        <v>85.274384331975952</v>
      </c>
      <c r="AP135" s="23">
        <f t="shared" si="113"/>
        <v>87.213496218731805</v>
      </c>
      <c r="AQ135" s="23">
        <f t="shared" si="114"/>
        <v>4.2261963772936468</v>
      </c>
      <c r="AR135" s="23">
        <f t="shared" si="80"/>
        <v>2.1865226751788707</v>
      </c>
      <c r="AS135" s="23">
        <f t="shared" si="115"/>
        <v>2.2362434927879953</v>
      </c>
      <c r="AT135" s="23">
        <f t="shared" si="132"/>
        <v>0.1083640096741961</v>
      </c>
      <c r="AU135" s="7">
        <v>4.5</v>
      </c>
      <c r="AV135">
        <f t="shared" si="87"/>
        <v>437.48999999999995</v>
      </c>
      <c r="AW135">
        <f t="shared" si="88"/>
        <v>36.007407407407399</v>
      </c>
      <c r="AX135">
        <f t="shared" si="116"/>
        <v>33.34019204389574</v>
      </c>
      <c r="AY135">
        <f t="shared" si="117"/>
        <v>3.947118287031977</v>
      </c>
      <c r="AZ135">
        <f t="shared" si="126"/>
        <v>405.08333333333331</v>
      </c>
      <c r="BA135">
        <f t="shared" si="127"/>
        <v>47.957487187438538</v>
      </c>
      <c r="BB135" s="5">
        <v>4.3</v>
      </c>
      <c r="BC135">
        <f t="shared" si="133"/>
        <v>3446.8799999999992</v>
      </c>
      <c r="BD135">
        <f t="shared" si="89"/>
        <v>172.34399999999997</v>
      </c>
      <c r="BE135">
        <f t="shared" si="118"/>
        <v>183.03199999999995</v>
      </c>
      <c r="BF135">
        <f t="shared" si="128"/>
        <v>10.086578805521718</v>
      </c>
      <c r="BG135">
        <f t="shared" si="129"/>
        <v>3660.6399999999994</v>
      </c>
      <c r="BH135">
        <f t="shared" si="130"/>
        <v>201.73157611043453</v>
      </c>
      <c r="BI135" t="s">
        <v>42</v>
      </c>
      <c r="BJ135" s="4">
        <v>2.1000000000000001E-2</v>
      </c>
      <c r="BK135" s="24">
        <f t="shared" si="90"/>
        <v>2.2311827956989248E-2</v>
      </c>
      <c r="BL135" s="24">
        <f t="shared" si="91"/>
        <v>3.1874008064516124E-2</v>
      </c>
      <c r="BM135" s="24">
        <f t="shared" si="119"/>
        <v>3.1233967741935483E-2</v>
      </c>
      <c r="BN135" s="24">
        <f t="shared" si="131"/>
        <v>2.9330332260497577E-3</v>
      </c>
      <c r="BO135" s="8">
        <v>1.4</v>
      </c>
      <c r="BP135" s="25">
        <f t="shared" si="92"/>
        <v>19879.999999999996</v>
      </c>
      <c r="BQ135" s="25">
        <f t="shared" si="81"/>
        <v>559.99999999999989</v>
      </c>
      <c r="BR135" s="23">
        <f t="shared" si="120"/>
        <v>18460</v>
      </c>
      <c r="BS135" s="23">
        <f t="shared" si="121"/>
        <v>1419.9999999999982</v>
      </c>
      <c r="BT135" s="23">
        <f t="shared" si="122"/>
        <v>520</v>
      </c>
      <c r="BU135" s="23">
        <f t="shared" si="123"/>
        <v>39.999999999999943</v>
      </c>
      <c r="BW135" s="6">
        <v>7.8E-2</v>
      </c>
      <c r="BX135" s="23">
        <f t="shared" si="93"/>
        <v>3.2217573221757321</v>
      </c>
      <c r="BY135" s="23">
        <f t="shared" si="94"/>
        <v>161.08786610878661</v>
      </c>
      <c r="BZ135" s="23">
        <f t="shared" si="124"/>
        <v>154.81171548117155</v>
      </c>
      <c r="CA135" s="23">
        <f t="shared" si="134"/>
        <v>9.1190354467378008</v>
      </c>
      <c r="CB135" s="9" t="s">
        <v>42</v>
      </c>
      <c r="CC135">
        <f t="shared" si="95"/>
        <v>45.144294386846603</v>
      </c>
      <c r="CD135">
        <f t="shared" si="96"/>
        <v>68.637745823623533</v>
      </c>
      <c r="CE135">
        <f t="shared" si="97"/>
        <v>17.282056241165211</v>
      </c>
      <c r="CF135">
        <f t="shared" si="98"/>
        <v>2.2115137924419952</v>
      </c>
      <c r="CG135">
        <f t="shared" si="99"/>
        <v>-201.85140740740735</v>
      </c>
      <c r="CH135">
        <f t="shared" si="100"/>
        <v>578.49037037037021</v>
      </c>
      <c r="CI135">
        <f t="shared" si="101"/>
        <v>68.637745823623533</v>
      </c>
      <c r="CJ135" s="23">
        <f t="shared" si="143"/>
        <v>43.923529224107419</v>
      </c>
      <c r="CK135" s="23">
        <f t="shared" si="143"/>
        <v>67.632092535728745</v>
      </c>
      <c r="CL135" s="23">
        <f t="shared" si="143"/>
        <v>15.421479315674608</v>
      </c>
      <c r="CM135" s="23">
        <f t="shared" si="143"/>
        <v>2.1133753280980785</v>
      </c>
      <c r="CN135" s="23">
        <f t="shared" si="143"/>
        <v>-209.87219204389569</v>
      </c>
      <c r="CO135" s="23">
        <f t="shared" si="143"/>
        <v>594.27478737997251</v>
      </c>
      <c r="CP135" s="23">
        <f t="shared" si="143"/>
        <v>67.632092535728745</v>
      </c>
    </row>
    <row r="136" spans="11:94" x14ac:dyDescent="0.2">
      <c r="L136" s="2">
        <v>7.74</v>
      </c>
      <c r="M136" s="23"/>
      <c r="N136" s="23"/>
      <c r="O136" s="3">
        <v>4.3239999999999998</v>
      </c>
      <c r="P136" s="23"/>
      <c r="Q136" s="23"/>
      <c r="R136" s="2">
        <f t="shared" si="142"/>
        <v>2767.3599999999997</v>
      </c>
      <c r="S136" s="23"/>
      <c r="T136" s="23"/>
      <c r="V136" s="4">
        <v>1.2</v>
      </c>
      <c r="W136" s="23">
        <f t="shared" si="82"/>
        <v>6</v>
      </c>
      <c r="X136" s="23">
        <f t="shared" si="83"/>
        <v>366</v>
      </c>
      <c r="Y136" s="23"/>
      <c r="Z136" s="23"/>
      <c r="AA136" s="23"/>
      <c r="AB136" s="23"/>
      <c r="AC136" s="5">
        <v>11</v>
      </c>
      <c r="AD136">
        <v>10.501869786173172</v>
      </c>
      <c r="AE136">
        <v>10501.8697861732</v>
      </c>
      <c r="AF136">
        <f t="shared" si="84"/>
        <v>456.60303418144349</v>
      </c>
      <c r="AM136" s="6">
        <v>8.6999999999999993</v>
      </c>
      <c r="AN136" s="23">
        <f t="shared" si="85"/>
        <v>8.4304828388598008</v>
      </c>
      <c r="AO136" s="23">
        <f t="shared" si="86"/>
        <v>84.304828388598011</v>
      </c>
      <c r="AP136" s="23"/>
      <c r="AQ136" s="23"/>
      <c r="AR136" s="23">
        <f t="shared" si="80"/>
        <v>2.1616622663743081</v>
      </c>
      <c r="AS136" s="23"/>
      <c r="AT136" s="23"/>
      <c r="AU136" s="7">
        <v>4.4000000000000004</v>
      </c>
      <c r="AV136">
        <f t="shared" si="87"/>
        <v>427.76800000000003</v>
      </c>
      <c r="AW136">
        <f t="shared" si="88"/>
        <v>35.20724279835391</v>
      </c>
      <c r="BB136" s="5">
        <v>4.8</v>
      </c>
      <c r="BC136">
        <f t="shared" si="133"/>
        <v>3847.6799999999994</v>
      </c>
      <c r="BD136">
        <f t="shared" si="89"/>
        <v>192.38399999999996</v>
      </c>
      <c r="BJ136" s="4">
        <v>2.1999999999999999E-2</v>
      </c>
      <c r="BK136" s="24">
        <f t="shared" si="90"/>
        <v>2.3655913978494619E-2</v>
      </c>
      <c r="BL136" s="24">
        <f t="shared" si="91"/>
        <v>3.3794129032258056E-2</v>
      </c>
      <c r="BM136" s="24"/>
      <c r="BN136" s="24"/>
      <c r="BO136" s="8">
        <v>1.3</v>
      </c>
      <c r="BP136" s="25">
        <f t="shared" si="92"/>
        <v>18460</v>
      </c>
      <c r="BQ136" s="25">
        <f t="shared" si="81"/>
        <v>520</v>
      </c>
      <c r="BR136" s="23"/>
      <c r="BS136" s="23"/>
      <c r="BT136" s="23"/>
      <c r="BU136" s="23"/>
      <c r="BW136" s="6">
        <v>7.6999999999999999E-2</v>
      </c>
      <c r="BX136" s="23">
        <f t="shared" si="93"/>
        <v>3.1799163179916317</v>
      </c>
      <c r="BY136" s="23">
        <f t="shared" si="94"/>
        <v>158.99581589958157</v>
      </c>
      <c r="BZ136" s="23"/>
      <c r="CA136" s="23"/>
      <c r="CB136" s="9"/>
      <c r="CC136">
        <f t="shared" si="95"/>
        <v>42.803178202618369</v>
      </c>
      <c r="CD136">
        <f t="shared" si="96"/>
        <v>66.525691419372436</v>
      </c>
      <c r="CE136">
        <f t="shared" si="97"/>
        <v>15.469506807670792</v>
      </c>
      <c r="CF136">
        <f t="shared" si="98"/>
        <v>2.0062416662753337</v>
      </c>
      <c r="CG136">
        <f t="shared" si="99"/>
        <v>-221.59124279835387</v>
      </c>
      <c r="CH136">
        <f t="shared" si="100"/>
        <v>625.30969547325094</v>
      </c>
      <c r="CI136">
        <f t="shared" si="101"/>
        <v>66.525691419372436</v>
      </c>
      <c r="CJ136" s="23"/>
      <c r="CK136" s="23"/>
      <c r="CL136" s="23"/>
      <c r="CM136" s="23"/>
      <c r="CN136" s="23"/>
      <c r="CO136" s="23"/>
      <c r="CP136" s="23"/>
    </row>
    <row r="137" spans="11:94" x14ac:dyDescent="0.2">
      <c r="L137" s="2">
        <v>7.71</v>
      </c>
      <c r="M137" s="23"/>
      <c r="N137" s="23"/>
      <c r="O137" s="3">
        <v>4.3540000000000001</v>
      </c>
      <c r="P137" s="23"/>
      <c r="Q137" s="23"/>
      <c r="R137" s="2">
        <f t="shared" si="142"/>
        <v>2786.56</v>
      </c>
      <c r="S137" s="23"/>
      <c r="T137" s="23"/>
      <c r="V137" s="4">
        <v>1.4</v>
      </c>
      <c r="W137" s="23">
        <f t="shared" si="82"/>
        <v>6.9999999999999982</v>
      </c>
      <c r="X137" s="23">
        <f t="shared" si="83"/>
        <v>426.99999999999989</v>
      </c>
      <c r="Y137" s="23"/>
      <c r="Z137" s="23"/>
      <c r="AA137" s="23"/>
      <c r="AB137" s="23"/>
      <c r="AC137" s="5">
        <v>10.9</v>
      </c>
      <c r="AD137">
        <v>10.405983315754149</v>
      </c>
      <c r="AE137">
        <v>10405.9833157541</v>
      </c>
      <c r="AF137">
        <f t="shared" si="84"/>
        <v>452.4340572067</v>
      </c>
      <c r="AM137" s="6">
        <v>9.5</v>
      </c>
      <c r="AN137" s="23">
        <f t="shared" si="85"/>
        <v>9.2061275935621474</v>
      </c>
      <c r="AO137" s="23">
        <f t="shared" si="86"/>
        <v>92.061275935621467</v>
      </c>
      <c r="AP137" s="23"/>
      <c r="AQ137" s="23"/>
      <c r="AR137" s="23">
        <f t="shared" ref="AR137:AR200" si="144">AO137/39</f>
        <v>2.360545536810807</v>
      </c>
      <c r="AS137" s="23"/>
      <c r="AT137" s="23"/>
      <c r="AU137" s="7">
        <v>3.6</v>
      </c>
      <c r="AV137">
        <f t="shared" si="87"/>
        <v>349.99200000000002</v>
      </c>
      <c r="AW137">
        <f t="shared" si="88"/>
        <v>28.805925925925926</v>
      </c>
      <c r="BB137" s="5">
        <v>4.5999999999999996</v>
      </c>
      <c r="BC137">
        <f t="shared" si="133"/>
        <v>3687.3599999999992</v>
      </c>
      <c r="BD137">
        <f t="shared" si="89"/>
        <v>184.36799999999997</v>
      </c>
      <c r="BJ137" s="4">
        <v>1.9E-2</v>
      </c>
      <c r="BK137" s="24">
        <f t="shared" si="90"/>
        <v>1.9623655913978494E-2</v>
      </c>
      <c r="BL137" s="24">
        <f t="shared" si="91"/>
        <v>2.8033766129032255E-2</v>
      </c>
      <c r="BM137" s="24"/>
      <c r="BN137" s="24"/>
      <c r="BO137" s="8">
        <v>1.2</v>
      </c>
      <c r="BP137" s="25">
        <f t="shared" si="92"/>
        <v>17040</v>
      </c>
      <c r="BQ137" s="25">
        <f t="shared" ref="BQ137:BQ200" si="145">BP137/35.5</f>
        <v>480</v>
      </c>
      <c r="BR137" s="23"/>
      <c r="BS137" s="23"/>
      <c r="BT137" s="23"/>
      <c r="BU137" s="23"/>
      <c r="BW137" s="6">
        <v>7.0000000000000007E-2</v>
      </c>
      <c r="BX137" s="23">
        <f t="shared" si="93"/>
        <v>2.8870292887029292</v>
      </c>
      <c r="BY137" s="23">
        <f t="shared" si="94"/>
        <v>144.35146443514645</v>
      </c>
      <c r="BZ137" s="23"/>
      <c r="CA137" s="23"/>
      <c r="CB137" s="9"/>
      <c r="CC137">
        <f t="shared" si="95"/>
        <v>43.823115082857271</v>
      </c>
      <c r="CD137">
        <f t="shared" si="96"/>
        <v>67.732840364190267</v>
      </c>
      <c r="CE137">
        <f t="shared" si="97"/>
        <v>13.512874898187816</v>
      </c>
      <c r="CF137">
        <f t="shared" si="98"/>
        <v>2.122370525576907</v>
      </c>
      <c r="CG137">
        <f t="shared" si="99"/>
        <v>-206.17392592592589</v>
      </c>
      <c r="CH137">
        <f t="shared" si="100"/>
        <v>579.02429629629614</v>
      </c>
      <c r="CI137">
        <f t="shared" si="101"/>
        <v>67.732840364190253</v>
      </c>
      <c r="CJ137" s="23"/>
      <c r="CK137" s="23"/>
      <c r="CL137" s="23"/>
      <c r="CM137" s="23"/>
      <c r="CN137" s="23"/>
      <c r="CO137" s="23"/>
      <c r="CP137" s="23"/>
    </row>
    <row r="138" spans="11:94" x14ac:dyDescent="0.2">
      <c r="K138" t="s">
        <v>43</v>
      </c>
      <c r="L138" s="2">
        <v>7.48</v>
      </c>
      <c r="M138" s="23">
        <f t="shared" ref="M138:M198" si="146">AVERAGE(L138:L140)</f>
        <v>7.4433333333333342</v>
      </c>
      <c r="N138" s="23">
        <f t="shared" ref="N138:N198" si="147">STDEV(L138:L140)</f>
        <v>3.5118845842842597E-2</v>
      </c>
      <c r="O138" s="3">
        <f>U138/1000</f>
        <v>0.4803</v>
      </c>
      <c r="P138" s="23">
        <f t="shared" ref="P138:P198" si="148">AVERAGE(O138:O140)</f>
        <v>0.55743333333333334</v>
      </c>
      <c r="Q138" s="23">
        <f t="shared" ref="Q138:Q198" si="149">STDEV(O138:O140)</f>
        <v>0.13559558744049666</v>
      </c>
      <c r="R138" s="2">
        <f t="shared" si="142"/>
        <v>307.392</v>
      </c>
      <c r="S138" s="23">
        <f t="shared" ref="S138:S198" si="150">AVERAGE(R138:R140)</f>
        <v>356.75733333333329</v>
      </c>
      <c r="T138" s="23">
        <f t="shared" ref="T138:T198" si="151">STDEV(R138:R140)</f>
        <v>86.781175961917612</v>
      </c>
      <c r="U138">
        <v>480.3</v>
      </c>
      <c r="V138" s="4">
        <v>1</v>
      </c>
      <c r="W138" s="23">
        <f t="shared" ref="W138:W201" si="152">V138*0.05*1000/10</f>
        <v>5</v>
      </c>
      <c r="X138" s="23">
        <f t="shared" ref="X138:X201" si="153">W138*61</f>
        <v>305</v>
      </c>
      <c r="Y138" s="23">
        <f t="shared" ref="Y138:Y201" si="154">AVERAGE(W138:W140)</f>
        <v>5.833333333333333</v>
      </c>
      <c r="Z138" s="23">
        <f t="shared" ref="Z138:Z201" si="155">STDEV(W138:W140)</f>
        <v>0.76376261582597493</v>
      </c>
      <c r="AA138" s="23">
        <f t="shared" ref="AA138:AA201" si="156">AVERAGE(X138:X140)</f>
        <v>355.83333333333331</v>
      </c>
      <c r="AB138" s="23">
        <f t="shared" ref="AB138:AB201" si="157">STDEV(X138:X140)</f>
        <v>46.589519565384478</v>
      </c>
      <c r="AC138" s="5">
        <v>2.4</v>
      </c>
      <c r="AD138">
        <v>2.3750715239366773</v>
      </c>
      <c r="AE138">
        <v>237.50715239366772</v>
      </c>
      <c r="AF138">
        <f t="shared" ref="AF138:AF197" si="158">AE138/23</f>
        <v>10.326397930159466</v>
      </c>
      <c r="AG138">
        <f t="shared" ref="AG138:AG195" si="159">AVERAGE(AF138:AF140)</f>
        <v>10.056693949420486</v>
      </c>
      <c r="AH138">
        <f t="shared" si="136"/>
        <v>0.23378771256048594</v>
      </c>
      <c r="AI138">
        <f t="shared" si="137"/>
        <v>231.30396083667119</v>
      </c>
      <c r="AJ138">
        <f t="shared" si="138"/>
        <v>5.3771173888911798</v>
      </c>
      <c r="AL138" t="s">
        <v>43</v>
      </c>
      <c r="AM138" s="6">
        <v>3.3</v>
      </c>
      <c r="AN138" s="23">
        <f t="shared" ref="AN138:AN201" si="160">(AM138-0.0048)/1.0314</f>
        <v>3.1948807446189642</v>
      </c>
      <c r="AO138" s="23">
        <f t="shared" ref="AO138:AO201" si="161">AN138*10</f>
        <v>31.94880744618964</v>
      </c>
      <c r="AP138" s="23">
        <f t="shared" ref="AP138:AP198" si="162">AVERAGE(AO138:AO140)</f>
        <v>32.918363389567574</v>
      </c>
      <c r="AQ138" s="23">
        <f t="shared" ref="AQ138:AQ198" si="163">STDEV(AO138:AO140)</f>
        <v>3.4957836682799974</v>
      </c>
      <c r="AR138" s="23">
        <f t="shared" si="144"/>
        <v>0.8192001909279395</v>
      </c>
      <c r="AS138" s="23">
        <f t="shared" ref="AS138:AS198" si="164">AVERAGE(AR138:AR140)</f>
        <v>0.84406059973250203</v>
      </c>
      <c r="AT138" s="23">
        <f t="shared" si="132"/>
        <v>8.9635478673846067E-2</v>
      </c>
      <c r="AU138" s="7">
        <v>0.6</v>
      </c>
      <c r="AV138">
        <f t="shared" ref="AV138:AV201" si="165">(24.305*0.002*AU138*10000)/5</f>
        <v>58.331999999999994</v>
      </c>
      <c r="AW138">
        <f t="shared" ref="AW138:AW201" si="166">AV138/12.15</f>
        <v>4.8009876543209868</v>
      </c>
      <c r="AX138">
        <f t="shared" ref="AX138:AX198" si="167">AVERAGE(AW138:AW140)</f>
        <v>4.0008230452674889</v>
      </c>
      <c r="AY138">
        <f t="shared" ref="AY138:AY198" si="168">STDEV(AW138:AW140)</f>
        <v>0.80016460905350273</v>
      </c>
      <c r="AZ138">
        <f t="shared" si="126"/>
        <v>48.609999999999992</v>
      </c>
      <c r="BA138">
        <f t="shared" si="127"/>
        <v>9.7220000000000244</v>
      </c>
      <c r="BB138" s="5">
        <v>0.3</v>
      </c>
      <c r="BC138">
        <f t="shared" si="133"/>
        <v>240.47999999999996</v>
      </c>
      <c r="BD138">
        <f t="shared" ref="BD138:BD201" si="169">BC138/20</f>
        <v>12.023999999999997</v>
      </c>
      <c r="BE138">
        <f t="shared" ref="BE138:BE198" si="170">AVERAGE(BD138:BD140)</f>
        <v>10.687999999999997</v>
      </c>
      <c r="BF138">
        <f t="shared" si="128"/>
        <v>2.3140198789120285</v>
      </c>
      <c r="BG138">
        <f t="shared" si="129"/>
        <v>213.76</v>
      </c>
      <c r="BH138">
        <f t="shared" si="130"/>
        <v>46.280397578240191</v>
      </c>
      <c r="BI138" t="s">
        <v>43</v>
      </c>
      <c r="BJ138" s="4">
        <v>1.7999999999999999E-2</v>
      </c>
      <c r="BK138" s="24">
        <f t="shared" ref="BK138:BK201" si="171">(BJ138-0.0044)/0.744</f>
        <v>1.8279569892473115E-2</v>
      </c>
      <c r="BL138" s="24">
        <f t="shared" ref="BL138:BL201" si="172">BK138*1.42857</f>
        <v>2.6113645161290316E-2</v>
      </c>
      <c r="BM138" s="24">
        <f t="shared" ref="BM138:BM198" si="173">AVERAGE(BL138:BL140)</f>
        <v>2.3553483870967739E-2</v>
      </c>
      <c r="BN138" s="24">
        <f t="shared" si="131"/>
        <v>2.9330332260497595E-3</v>
      </c>
      <c r="BO138" s="8">
        <v>1.6</v>
      </c>
      <c r="BP138" s="25">
        <f t="shared" ref="BP138:BP201" si="174">BO138*35.5*0.02*20000</f>
        <v>22720.000000000004</v>
      </c>
      <c r="BQ138" s="25">
        <f t="shared" si="145"/>
        <v>640.00000000000011</v>
      </c>
      <c r="BR138" s="23">
        <f t="shared" ref="BR138:BR201" si="175">AVERAGE(BP138:BP140)</f>
        <v>20353.333333333332</v>
      </c>
      <c r="BS138" s="23">
        <f t="shared" ref="BS138:BS201" si="176">STDEV(BP138:BP140)</f>
        <v>2955.9657192419354</v>
      </c>
      <c r="BT138" s="23">
        <f t="shared" ref="BT138:BT201" si="177">AVERAGE(BQ138:BQ140)</f>
        <v>573.33333333333337</v>
      </c>
      <c r="BU138" s="23">
        <f t="shared" ref="BU138:BU201" si="178">STDEV(BQ138:BQ140)</f>
        <v>83.266639978645898</v>
      </c>
      <c r="BW138" s="6">
        <v>9.1999999999999998E-2</v>
      </c>
      <c r="BX138" s="23">
        <f t="shared" ref="BX138:BX201" si="179">(BW138-0.001)/0.0239</f>
        <v>3.8075313807531379</v>
      </c>
      <c r="BY138" s="23">
        <f t="shared" ref="BY138:BY201" si="180">BX138*50</f>
        <v>190.37656903765691</v>
      </c>
      <c r="BZ138" s="23">
        <f t="shared" ref="BZ138:BZ198" si="181">AVERAGE(BY138:BY140)</f>
        <v>184.10041841004184</v>
      </c>
      <c r="CA138" s="23">
        <f t="shared" si="134"/>
        <v>7.5429943001338664</v>
      </c>
      <c r="CB138" s="9" t="s">
        <v>43</v>
      </c>
      <c r="CC138">
        <f t="shared" ref="CC138:CC201" si="182">(AF138/(SQRT(0.5*(BD138+AW138))))</f>
        <v>3.5602990417708407</v>
      </c>
      <c r="CD138">
        <f t="shared" ref="CD138:CD201" si="183">(AF138/(AR138+AW138+BD138+AF138))*100</f>
        <v>36.9187760781127</v>
      </c>
      <c r="CE138">
        <f t="shared" ref="CE138:CE201" si="184">(AW138/(BD138+AW138))*100</f>
        <v>28.534865837408208</v>
      </c>
      <c r="CF138">
        <f t="shared" ref="CF138:CF201" si="185">AF138/(AW138+BD138)</f>
        <v>0.61375367057148744</v>
      </c>
      <c r="CG138">
        <f t="shared" ref="CG138:CG201" si="186">W138-(AW138+BD138)</f>
        <v>-11.824987654320985</v>
      </c>
      <c r="CH138">
        <f t="shared" ref="CH138:CH201" si="187">2.5*BD138+4.1*AW138</f>
        <v>49.744049382716042</v>
      </c>
      <c r="CI138">
        <f t="shared" ref="CI138:CI201" si="188">(AF138/(AF138+AR138+AW138+BD138))*100</f>
        <v>36.9187760781127</v>
      </c>
      <c r="CJ138" s="23">
        <f t="shared" ref="CJ138:CP153" si="189">AVERAGE(CC138:CC140)</f>
        <v>3.7345645780856347</v>
      </c>
      <c r="CK138" s="23">
        <f t="shared" si="189"/>
        <v>39.521015200878338</v>
      </c>
      <c r="CL138" s="23">
        <f t="shared" si="189"/>
        <v>27.617080585312497</v>
      </c>
      <c r="CM138" s="23">
        <f t="shared" si="189"/>
        <v>0.69697839853779675</v>
      </c>
      <c r="CN138" s="23">
        <f t="shared" si="189"/>
        <v>-8.8554897119341547</v>
      </c>
      <c r="CO138" s="23">
        <f t="shared" si="189"/>
        <v>43.123374485596706</v>
      </c>
      <c r="CP138" s="23">
        <f t="shared" si="143"/>
        <v>39.521015200878345</v>
      </c>
    </row>
    <row r="139" spans="11:94" x14ac:dyDescent="0.2">
      <c r="L139" s="2">
        <v>7.41</v>
      </c>
      <c r="M139" s="23"/>
      <c r="N139" s="23"/>
      <c r="O139" s="3">
        <v>0.47799999999999998</v>
      </c>
      <c r="P139" s="23"/>
      <c r="Q139" s="23"/>
      <c r="R139" s="2">
        <f t="shared" si="142"/>
        <v>305.91999999999996</v>
      </c>
      <c r="S139" s="23"/>
      <c r="T139" s="23"/>
      <c r="V139" s="4">
        <v>1.2</v>
      </c>
      <c r="W139" s="23">
        <f t="shared" si="152"/>
        <v>6</v>
      </c>
      <c r="X139" s="23">
        <f t="shared" si="153"/>
        <v>366</v>
      </c>
      <c r="Y139" s="23"/>
      <c r="Z139" s="23"/>
      <c r="AA139" s="23"/>
      <c r="AB139" s="23"/>
      <c r="AC139" s="5">
        <v>2.2999999999999998</v>
      </c>
      <c r="AD139">
        <v>2.2797062750333779</v>
      </c>
      <c r="AE139">
        <v>227.97062750333779</v>
      </c>
      <c r="AF139">
        <f t="shared" si="158"/>
        <v>9.9117664131885999</v>
      </c>
      <c r="AM139" s="6">
        <v>3.8</v>
      </c>
      <c r="AN139" s="23">
        <f t="shared" si="160"/>
        <v>3.6796587163079306</v>
      </c>
      <c r="AO139" s="23">
        <f t="shared" si="161"/>
        <v>36.796587163079309</v>
      </c>
      <c r="AP139" s="23"/>
      <c r="AQ139" s="23"/>
      <c r="AR139" s="23">
        <f t="shared" si="144"/>
        <v>0.94350223495075147</v>
      </c>
      <c r="AS139" s="23"/>
      <c r="AT139" s="23"/>
      <c r="AU139" s="7">
        <v>0.5</v>
      </c>
      <c r="AV139">
        <f t="shared" si="165"/>
        <v>48.61</v>
      </c>
      <c r="AW139">
        <f t="shared" si="166"/>
        <v>4.0008230452674898</v>
      </c>
      <c r="BB139" s="5">
        <v>0.2</v>
      </c>
      <c r="BC139">
        <f t="shared" si="133"/>
        <v>160.32</v>
      </c>
      <c r="BD139">
        <f t="shared" si="169"/>
        <v>8.016</v>
      </c>
      <c r="BJ139" s="4">
        <v>1.7000000000000001E-2</v>
      </c>
      <c r="BK139" s="24">
        <f t="shared" si="171"/>
        <v>1.6935483870967744E-2</v>
      </c>
      <c r="BL139" s="24">
        <f t="shared" si="172"/>
        <v>2.4193524193548387E-2</v>
      </c>
      <c r="BM139" s="24"/>
      <c r="BN139" s="24"/>
      <c r="BO139" s="8">
        <v>1.5</v>
      </c>
      <c r="BP139" s="25">
        <f t="shared" si="174"/>
        <v>21300</v>
      </c>
      <c r="BQ139" s="25">
        <f t="shared" si="145"/>
        <v>600</v>
      </c>
      <c r="BR139" s="23"/>
      <c r="BS139" s="23"/>
      <c r="BT139" s="23"/>
      <c r="BU139" s="23"/>
      <c r="BW139" s="6">
        <v>8.5000000000000006E-2</v>
      </c>
      <c r="BX139" s="23">
        <f t="shared" si="179"/>
        <v>3.514644351464435</v>
      </c>
      <c r="BY139" s="23">
        <f t="shared" si="180"/>
        <v>175.73221757322176</v>
      </c>
      <c r="BZ139" s="23"/>
      <c r="CA139" s="23"/>
      <c r="CB139" s="9"/>
      <c r="CC139">
        <f t="shared" si="182"/>
        <v>4.0436282638190821</v>
      </c>
      <c r="CD139">
        <f t="shared" si="183"/>
        <v>43.335636049613193</v>
      </c>
      <c r="CE139">
        <f t="shared" si="184"/>
        <v>33.293517181673977</v>
      </c>
      <c r="CF139">
        <f t="shared" si="185"/>
        <v>0.82482419653271744</v>
      </c>
      <c r="CG139">
        <f t="shared" si="186"/>
        <v>-6.0168230452674898</v>
      </c>
      <c r="CH139">
        <f t="shared" si="187"/>
        <v>36.443374485596706</v>
      </c>
      <c r="CI139">
        <f t="shared" si="188"/>
        <v>43.3356360496132</v>
      </c>
      <c r="CJ139" s="23"/>
      <c r="CK139" s="23"/>
      <c r="CL139" s="23"/>
      <c r="CM139" s="23"/>
      <c r="CN139" s="23"/>
      <c r="CO139" s="23"/>
      <c r="CP139" s="23"/>
    </row>
    <row r="140" spans="11:94" x14ac:dyDescent="0.2">
      <c r="L140" s="2">
        <v>7.44</v>
      </c>
      <c r="M140" s="23"/>
      <c r="N140" s="23"/>
      <c r="O140" s="3">
        <v>0.71399999999999997</v>
      </c>
      <c r="P140" s="23"/>
      <c r="Q140" s="23"/>
      <c r="R140" s="2">
        <f t="shared" si="142"/>
        <v>456.96</v>
      </c>
      <c r="S140" s="23"/>
      <c r="T140" s="23"/>
      <c r="V140" s="4">
        <v>1.3</v>
      </c>
      <c r="W140" s="23">
        <f t="shared" si="152"/>
        <v>6.5</v>
      </c>
      <c r="X140" s="23">
        <f t="shared" si="153"/>
        <v>396.5</v>
      </c>
      <c r="Y140" s="23"/>
      <c r="Z140" s="23"/>
      <c r="AA140" s="23"/>
      <c r="AB140" s="23"/>
      <c r="AC140" s="5">
        <v>2.2000000000000002</v>
      </c>
      <c r="AD140">
        <v>2.1843410261300784</v>
      </c>
      <c r="AE140">
        <v>228.43410261300801</v>
      </c>
      <c r="AF140">
        <f t="shared" si="158"/>
        <v>9.9319175049133914</v>
      </c>
      <c r="AM140" s="6">
        <v>3.1</v>
      </c>
      <c r="AN140" s="23">
        <f t="shared" si="160"/>
        <v>3.000969555943378</v>
      </c>
      <c r="AO140" s="23">
        <f t="shared" si="161"/>
        <v>30.00969555943378</v>
      </c>
      <c r="AP140" s="23"/>
      <c r="AQ140" s="23"/>
      <c r="AR140" s="23">
        <f t="shared" si="144"/>
        <v>0.76947937331881489</v>
      </c>
      <c r="AS140" s="23"/>
      <c r="AT140" s="23"/>
      <c r="AU140" s="7">
        <v>0.4</v>
      </c>
      <c r="AV140">
        <f t="shared" si="165"/>
        <v>38.888000000000005</v>
      </c>
      <c r="AW140">
        <f t="shared" si="166"/>
        <v>3.2006584362139923</v>
      </c>
      <c r="BB140" s="5">
        <v>0.3</v>
      </c>
      <c r="BC140">
        <f t="shared" si="133"/>
        <v>240.47999999999996</v>
      </c>
      <c r="BD140">
        <f t="shared" si="169"/>
        <v>12.023999999999997</v>
      </c>
      <c r="BJ140" s="4">
        <v>1.4999999999999999E-2</v>
      </c>
      <c r="BK140" s="24">
        <f t="shared" si="171"/>
        <v>1.4247311827956986E-2</v>
      </c>
      <c r="BL140" s="24">
        <f t="shared" si="172"/>
        <v>2.0353282258064511E-2</v>
      </c>
      <c r="BM140" s="24"/>
      <c r="BN140" s="24"/>
      <c r="BO140" s="8">
        <v>1.2</v>
      </c>
      <c r="BP140" s="25">
        <f t="shared" si="174"/>
        <v>17040</v>
      </c>
      <c r="BQ140" s="25">
        <f t="shared" si="145"/>
        <v>480</v>
      </c>
      <c r="BR140" s="23"/>
      <c r="BS140" s="23"/>
      <c r="BT140" s="23"/>
      <c r="BU140" s="23"/>
      <c r="BW140" s="6">
        <v>0.09</v>
      </c>
      <c r="BX140" s="23">
        <f t="shared" si="179"/>
        <v>3.7238493723849371</v>
      </c>
      <c r="BY140" s="23">
        <f t="shared" si="180"/>
        <v>186.19246861924685</v>
      </c>
      <c r="BZ140" s="23"/>
      <c r="CA140" s="23"/>
      <c r="CB140" s="9"/>
      <c r="CC140">
        <f t="shared" si="182"/>
        <v>3.5997664286669808</v>
      </c>
      <c r="CD140">
        <f t="shared" si="183"/>
        <v>38.308633474909129</v>
      </c>
      <c r="CE140">
        <f t="shared" si="184"/>
        <v>21.022858736855316</v>
      </c>
      <c r="CF140">
        <f t="shared" si="185"/>
        <v>0.65235732850918549</v>
      </c>
      <c r="CG140">
        <f t="shared" si="186"/>
        <v>-8.7246584362139892</v>
      </c>
      <c r="CH140">
        <f t="shared" si="187"/>
        <v>43.182699588477362</v>
      </c>
      <c r="CI140">
        <f t="shared" si="188"/>
        <v>38.308633474909129</v>
      </c>
      <c r="CJ140" s="23"/>
      <c r="CK140" s="23"/>
      <c r="CL140" s="23"/>
      <c r="CM140" s="23"/>
      <c r="CN140" s="23"/>
      <c r="CO140" s="23"/>
      <c r="CP140" s="23"/>
    </row>
    <row r="141" spans="11:94" x14ac:dyDescent="0.2">
      <c r="K141" t="s">
        <v>44</v>
      </c>
      <c r="L141" s="2">
        <v>7.62</v>
      </c>
      <c r="M141" s="23">
        <f t="shared" si="146"/>
        <v>7.6333333333333337</v>
      </c>
      <c r="N141" s="23">
        <f t="shared" si="147"/>
        <v>2.3094010767585053E-2</v>
      </c>
      <c r="O141" s="3">
        <f>U141/1000</f>
        <v>1.0840000000000001</v>
      </c>
      <c r="P141" s="23">
        <f t="shared" si="148"/>
        <v>1.0853333333333335</v>
      </c>
      <c r="Q141" s="23">
        <f t="shared" si="149"/>
        <v>5.1316014394468742E-3</v>
      </c>
      <c r="R141" s="2">
        <f t="shared" si="142"/>
        <v>693.76</v>
      </c>
      <c r="S141" s="23">
        <f t="shared" si="150"/>
        <v>694.61333333333334</v>
      </c>
      <c r="T141" s="23">
        <f t="shared" si="151"/>
        <v>3.2842249212460466</v>
      </c>
      <c r="U141">
        <v>1084</v>
      </c>
      <c r="V141" s="4">
        <v>1</v>
      </c>
      <c r="W141" s="23">
        <f t="shared" si="152"/>
        <v>5</v>
      </c>
      <c r="X141" s="23">
        <f t="shared" si="153"/>
        <v>305</v>
      </c>
      <c r="Y141" s="23">
        <f t="shared" si="154"/>
        <v>5.5</v>
      </c>
      <c r="Z141" s="23">
        <f t="shared" si="155"/>
        <v>0.5</v>
      </c>
      <c r="AA141" s="23">
        <f t="shared" si="156"/>
        <v>335.5</v>
      </c>
      <c r="AB141" s="23">
        <f t="shared" si="157"/>
        <v>30.5</v>
      </c>
      <c r="AC141" s="5">
        <v>3.6</v>
      </c>
      <c r="AD141">
        <v>3.5194545107762734</v>
      </c>
      <c r="AE141">
        <v>355.94545107762701</v>
      </c>
      <c r="AF141">
        <f t="shared" si="158"/>
        <v>15.475889177288131</v>
      </c>
      <c r="AG141">
        <f t="shared" si="159"/>
        <v>14.945315631331765</v>
      </c>
      <c r="AH141">
        <f t="shared" si="136"/>
        <v>0.50409427636894044</v>
      </c>
      <c r="AI141">
        <f t="shared" si="137"/>
        <v>343.74225952063057</v>
      </c>
      <c r="AJ141">
        <f t="shared" si="138"/>
        <v>11.594168356485619</v>
      </c>
      <c r="AL141" t="s">
        <v>44</v>
      </c>
      <c r="AM141" s="6">
        <v>0.8</v>
      </c>
      <c r="AN141" s="23">
        <f t="shared" si="160"/>
        <v>0.77099088617413214</v>
      </c>
      <c r="AO141" s="23">
        <f t="shared" si="161"/>
        <v>7.7099088617413214</v>
      </c>
      <c r="AP141" s="23">
        <f t="shared" si="162"/>
        <v>8.3562794906599436</v>
      </c>
      <c r="AQ141" s="23">
        <f t="shared" si="163"/>
        <v>2.0182916419101562</v>
      </c>
      <c r="AR141" s="23">
        <f t="shared" si="144"/>
        <v>0.19768997081388004</v>
      </c>
      <c r="AS141" s="23">
        <f t="shared" si="164"/>
        <v>0.21426357668358831</v>
      </c>
      <c r="AT141" s="23">
        <f t="shared" si="132"/>
        <v>5.1751067741285996E-2</v>
      </c>
      <c r="AU141" s="7">
        <v>2.1</v>
      </c>
      <c r="AV141">
        <f t="shared" si="165"/>
        <v>204.16200000000001</v>
      </c>
      <c r="AW141">
        <f t="shared" si="166"/>
        <v>16.803456790123455</v>
      </c>
      <c r="AX141">
        <f t="shared" si="167"/>
        <v>16.270013717421126</v>
      </c>
      <c r="AY141">
        <f t="shared" si="168"/>
        <v>0.46197525243304766</v>
      </c>
      <c r="AZ141">
        <f t="shared" ref="AZ141:AZ201" si="190">AVERAGE(AV141:AV143)</f>
        <v>197.68066666666664</v>
      </c>
      <c r="BA141">
        <f t="shared" ref="BA141:BA201" si="191">STDEV(AV141:AV143)</f>
        <v>5.6129993170615462</v>
      </c>
      <c r="BB141" s="5">
        <v>0.4</v>
      </c>
      <c r="BC141">
        <f t="shared" si="133"/>
        <v>320.64</v>
      </c>
      <c r="BD141">
        <f t="shared" si="169"/>
        <v>16.032</v>
      </c>
      <c r="BE141">
        <f t="shared" si="170"/>
        <v>14.695999999999998</v>
      </c>
      <c r="BF141">
        <f t="shared" ref="BF141:BF201" si="192">STDEV(BD141:BD143)</f>
        <v>2.3140198789120223</v>
      </c>
      <c r="BG141">
        <f t="shared" ref="BG141:BG201" si="193">AVERAGE(BC141:BC143)</f>
        <v>293.91999999999996</v>
      </c>
      <c r="BH141">
        <f t="shared" ref="BH141:BH201" si="194">STDEV(BC141:BC143)</f>
        <v>46.280397578240347</v>
      </c>
      <c r="BI141" t="s">
        <v>44</v>
      </c>
      <c r="BJ141" s="4">
        <v>8.5000000000000006E-2</v>
      </c>
      <c r="BK141" s="24">
        <f t="shared" si="171"/>
        <v>0.10833333333333334</v>
      </c>
      <c r="BL141" s="24">
        <f t="shared" si="172"/>
        <v>0.15476175</v>
      </c>
      <c r="BM141" s="24">
        <f t="shared" si="173"/>
        <v>0.15604183064516131</v>
      </c>
      <c r="BN141" s="24">
        <f t="shared" si="131"/>
        <v>9.6643969347622854E-3</v>
      </c>
      <c r="BO141" s="8">
        <v>1</v>
      </c>
      <c r="BP141" s="25">
        <f t="shared" si="174"/>
        <v>14200</v>
      </c>
      <c r="BQ141" s="25">
        <f t="shared" si="145"/>
        <v>400</v>
      </c>
      <c r="BR141" s="23">
        <f t="shared" si="175"/>
        <v>12306.666666666666</v>
      </c>
      <c r="BS141" s="23">
        <f t="shared" si="176"/>
        <v>2169.0858289457665</v>
      </c>
      <c r="BT141" s="23">
        <f t="shared" si="177"/>
        <v>346.66666666666669</v>
      </c>
      <c r="BU141" s="23">
        <f t="shared" si="178"/>
        <v>61.101009266077945</v>
      </c>
      <c r="BW141" s="6">
        <v>1.2E-2</v>
      </c>
      <c r="BX141" s="23">
        <f t="shared" si="179"/>
        <v>0.46025104602510458</v>
      </c>
      <c r="BY141" s="23">
        <f t="shared" si="180"/>
        <v>23.01255230125523</v>
      </c>
      <c r="BZ141" s="23">
        <f t="shared" si="181"/>
        <v>20.92050209205021</v>
      </c>
      <c r="CA141" s="23">
        <f t="shared" si="134"/>
        <v>2.0920502092050199</v>
      </c>
      <c r="CB141" s="9" t="s">
        <v>44</v>
      </c>
      <c r="CC141">
        <f t="shared" si="182"/>
        <v>3.8194345974978683</v>
      </c>
      <c r="CD141">
        <f t="shared" si="183"/>
        <v>31.903106046049086</v>
      </c>
      <c r="CE141">
        <f t="shared" si="184"/>
        <v>51.174731320253017</v>
      </c>
      <c r="CF141">
        <f t="shared" si="185"/>
        <v>0.47131639666858866</v>
      </c>
      <c r="CG141">
        <f t="shared" si="186"/>
        <v>-27.835456790123459</v>
      </c>
      <c r="CH141">
        <f t="shared" si="187"/>
        <v>108.97417283950615</v>
      </c>
      <c r="CI141">
        <f t="shared" si="188"/>
        <v>31.903106046049086</v>
      </c>
      <c r="CJ141" s="23">
        <f t="shared" si="189"/>
        <v>3.8041639416476212</v>
      </c>
      <c r="CK141" s="23">
        <f t="shared" si="189"/>
        <v>32.464065214889949</v>
      </c>
      <c r="CL141" s="23">
        <f t="shared" si="189"/>
        <v>52.742961387060198</v>
      </c>
      <c r="CM141" s="23">
        <f t="shared" si="189"/>
        <v>0.48475452063144969</v>
      </c>
      <c r="CN141" s="23">
        <f t="shared" si="189"/>
        <v>-25.466013717421124</v>
      </c>
      <c r="CO141" s="23">
        <f t="shared" si="189"/>
        <v>103.44705624142661</v>
      </c>
      <c r="CP141" s="23">
        <f t="shared" si="143"/>
        <v>32.464065214889949</v>
      </c>
    </row>
    <row r="142" spans="11:94" x14ac:dyDescent="0.2">
      <c r="L142" s="2">
        <v>7.66</v>
      </c>
      <c r="M142" s="23"/>
      <c r="N142" s="23"/>
      <c r="O142" s="3">
        <v>1.081</v>
      </c>
      <c r="P142" s="23"/>
      <c r="Q142" s="23"/>
      <c r="R142" s="2">
        <f t="shared" si="142"/>
        <v>691.83999999999992</v>
      </c>
      <c r="S142" s="23"/>
      <c r="T142" s="23"/>
      <c r="V142" s="4">
        <v>1.2</v>
      </c>
      <c r="W142" s="23">
        <f t="shared" si="152"/>
        <v>6</v>
      </c>
      <c r="X142" s="23">
        <f t="shared" si="153"/>
        <v>366</v>
      </c>
      <c r="Y142" s="23"/>
      <c r="Z142" s="23"/>
      <c r="AA142" s="23"/>
      <c r="AB142" s="23"/>
      <c r="AC142" s="5">
        <v>3.5</v>
      </c>
      <c r="AD142">
        <v>3.4240892618729735</v>
      </c>
      <c r="AE142">
        <v>342.40892618729737</v>
      </c>
      <c r="AF142">
        <f t="shared" si="158"/>
        <v>14.887344616839016</v>
      </c>
      <c r="AM142" s="6">
        <v>0.7</v>
      </c>
      <c r="AN142" s="23">
        <f t="shared" si="160"/>
        <v>0.67403529183633881</v>
      </c>
      <c r="AO142" s="23">
        <f t="shared" si="161"/>
        <v>6.7403529183633886</v>
      </c>
      <c r="AP142" s="23"/>
      <c r="AQ142" s="23"/>
      <c r="AR142" s="23">
        <f t="shared" si="144"/>
        <v>0.17282956200931765</v>
      </c>
      <c r="AS142" s="23"/>
      <c r="AT142" s="23"/>
      <c r="AU142" s="7">
        <v>2</v>
      </c>
      <c r="AV142">
        <f t="shared" si="165"/>
        <v>194.44</v>
      </c>
      <c r="AW142">
        <f t="shared" si="166"/>
        <v>16.003292181069959</v>
      </c>
      <c r="BB142" s="5">
        <v>0.3</v>
      </c>
      <c r="BC142">
        <f t="shared" si="133"/>
        <v>240.47999999999996</v>
      </c>
      <c r="BD142">
        <f t="shared" si="169"/>
        <v>12.023999999999997</v>
      </c>
      <c r="BJ142" s="4">
        <v>8.1000000000000003E-2</v>
      </c>
      <c r="BK142" s="24">
        <f t="shared" si="171"/>
        <v>0.10295698924731184</v>
      </c>
      <c r="BL142" s="24">
        <f t="shared" si="172"/>
        <v>0.14708126612903227</v>
      </c>
      <c r="BM142" s="24"/>
      <c r="BN142" s="24"/>
      <c r="BO142" s="8">
        <v>0.9</v>
      </c>
      <c r="BP142" s="25">
        <f t="shared" si="174"/>
        <v>12780</v>
      </c>
      <c r="BQ142" s="25">
        <f t="shared" si="145"/>
        <v>360</v>
      </c>
      <c r="BR142" s="23"/>
      <c r="BS142" s="23"/>
      <c r="BT142" s="23"/>
      <c r="BU142" s="23"/>
      <c r="BW142" s="6">
        <v>1.0999999999999999E-2</v>
      </c>
      <c r="BX142" s="23">
        <f t="shared" si="179"/>
        <v>0.41841004184100411</v>
      </c>
      <c r="BY142" s="23">
        <f t="shared" si="180"/>
        <v>20.920502092050206</v>
      </c>
      <c r="BZ142" s="23"/>
      <c r="CA142" s="23"/>
      <c r="CB142" s="9"/>
      <c r="CC142">
        <f t="shared" si="182"/>
        <v>3.9768725130539972</v>
      </c>
      <c r="CD142">
        <f t="shared" si="183"/>
        <v>34.551450513432428</v>
      </c>
      <c r="CE142">
        <f t="shared" si="184"/>
        <v>57.098959391727533</v>
      </c>
      <c r="CF142">
        <f t="shared" si="185"/>
        <v>0.53117313369623864</v>
      </c>
      <c r="CG142">
        <f t="shared" si="186"/>
        <v>-22.027292181069956</v>
      </c>
      <c r="CH142">
        <f t="shared" si="187"/>
        <v>95.673497942386831</v>
      </c>
      <c r="CI142">
        <f t="shared" si="188"/>
        <v>34.551450513432428</v>
      </c>
      <c r="CJ142" s="23"/>
      <c r="CK142" s="23"/>
      <c r="CL142" s="23"/>
      <c r="CM142" s="23"/>
      <c r="CN142" s="23"/>
      <c r="CO142" s="23"/>
      <c r="CP142" s="23"/>
    </row>
    <row r="143" spans="11:94" x14ac:dyDescent="0.2">
      <c r="L143" s="2">
        <v>7.62</v>
      </c>
      <c r="M143" s="23"/>
      <c r="N143" s="23"/>
      <c r="O143" s="3">
        <v>1.091</v>
      </c>
      <c r="P143" s="23"/>
      <c r="Q143" s="23"/>
      <c r="R143" s="2">
        <f t="shared" si="142"/>
        <v>698.24</v>
      </c>
      <c r="S143" s="23"/>
      <c r="T143" s="23"/>
      <c r="V143" s="4">
        <v>1.1000000000000001</v>
      </c>
      <c r="W143" s="23">
        <f t="shared" si="152"/>
        <v>5.5000000000000009</v>
      </c>
      <c r="X143" s="23">
        <f t="shared" si="153"/>
        <v>335.50000000000006</v>
      </c>
      <c r="Y143" s="23"/>
      <c r="Z143" s="23"/>
      <c r="AA143" s="23"/>
      <c r="AB143" s="23"/>
      <c r="AC143" s="5">
        <v>3.4</v>
      </c>
      <c r="AD143">
        <v>3.328724012969674</v>
      </c>
      <c r="AE143">
        <v>332.87240129696738</v>
      </c>
      <c r="AF143">
        <f t="shared" si="158"/>
        <v>14.472713099868146</v>
      </c>
      <c r="AM143" s="6">
        <v>1.1000000000000001</v>
      </c>
      <c r="AN143" s="23">
        <f t="shared" si="160"/>
        <v>1.0618576691875121</v>
      </c>
      <c r="AO143" s="23">
        <f t="shared" si="161"/>
        <v>10.618576691875122</v>
      </c>
      <c r="AP143" s="23"/>
      <c r="AQ143" s="23"/>
      <c r="AR143" s="23">
        <f t="shared" si="144"/>
        <v>0.27227119722756721</v>
      </c>
      <c r="AS143" s="23"/>
      <c r="AT143" s="23"/>
      <c r="AU143" s="7">
        <v>2</v>
      </c>
      <c r="AV143">
        <f t="shared" si="165"/>
        <v>194.44</v>
      </c>
      <c r="AW143">
        <f t="shared" si="166"/>
        <v>16.003292181069959</v>
      </c>
      <c r="BB143" s="5">
        <v>0.4</v>
      </c>
      <c r="BC143">
        <f t="shared" si="133"/>
        <v>320.64</v>
      </c>
      <c r="BD143">
        <f t="shared" si="169"/>
        <v>16.032</v>
      </c>
      <c r="BJ143" s="4">
        <v>9.0999999999999998E-2</v>
      </c>
      <c r="BK143" s="24">
        <f t="shared" si="171"/>
        <v>0.11639784946236559</v>
      </c>
      <c r="BL143" s="24">
        <f t="shared" si="172"/>
        <v>0.16628247580645159</v>
      </c>
      <c r="BM143" s="24"/>
      <c r="BN143" s="24"/>
      <c r="BO143" s="8">
        <v>0.7</v>
      </c>
      <c r="BP143" s="25">
        <f t="shared" si="174"/>
        <v>9939.9999999999982</v>
      </c>
      <c r="BQ143" s="25">
        <f t="shared" si="145"/>
        <v>279.99999999999994</v>
      </c>
      <c r="BR143" s="23"/>
      <c r="BS143" s="23"/>
      <c r="BT143" s="23"/>
      <c r="BU143" s="23"/>
      <c r="BW143" s="6">
        <v>0.01</v>
      </c>
      <c r="BX143" s="23">
        <f t="shared" si="179"/>
        <v>0.3765690376569038</v>
      </c>
      <c r="BY143" s="23">
        <f t="shared" si="180"/>
        <v>18.82845188284519</v>
      </c>
      <c r="BZ143" s="23"/>
      <c r="CA143" s="23"/>
      <c r="CB143" s="9"/>
      <c r="CC143">
        <f t="shared" si="182"/>
        <v>3.6161847143909989</v>
      </c>
      <c r="CD143">
        <f t="shared" si="183"/>
        <v>30.93763908518833</v>
      </c>
      <c r="CE143">
        <f t="shared" si="184"/>
        <v>49.955193449200053</v>
      </c>
      <c r="CF143">
        <f t="shared" si="185"/>
        <v>0.45177403152952184</v>
      </c>
      <c r="CG143">
        <f t="shared" si="186"/>
        <v>-26.535292181069963</v>
      </c>
      <c r="CH143">
        <f t="shared" si="187"/>
        <v>105.69349794238683</v>
      </c>
      <c r="CI143">
        <f t="shared" si="188"/>
        <v>30.93763908518833</v>
      </c>
      <c r="CJ143" s="23"/>
      <c r="CK143" s="23"/>
      <c r="CL143" s="23"/>
      <c r="CM143" s="23"/>
      <c r="CN143" s="23"/>
      <c r="CO143" s="23"/>
      <c r="CP143" s="23"/>
    </row>
    <row r="144" spans="11:94" x14ac:dyDescent="0.2">
      <c r="K144" t="s">
        <v>45</v>
      </c>
      <c r="L144" s="2">
        <v>8.2799999999999994</v>
      </c>
      <c r="M144" s="23">
        <f t="shared" si="146"/>
        <v>8.1966666666666654</v>
      </c>
      <c r="N144" s="23">
        <f t="shared" si="147"/>
        <v>8.0208062770106503E-2</v>
      </c>
      <c r="O144" s="3">
        <f>U144/1000</f>
        <v>2.4430000000000001</v>
      </c>
      <c r="P144" s="23">
        <f t="shared" si="148"/>
        <v>2.4319999999999999</v>
      </c>
      <c r="Q144" s="23">
        <f t="shared" si="149"/>
        <v>1.7349351572897496E-2</v>
      </c>
      <c r="R144" s="2">
        <f t="shared" si="142"/>
        <v>1563.52</v>
      </c>
      <c r="S144" s="23">
        <f t="shared" si="150"/>
        <v>1556.4799999999998</v>
      </c>
      <c r="T144" s="23">
        <f t="shared" si="151"/>
        <v>11.103585006654415</v>
      </c>
      <c r="U144">
        <v>2443</v>
      </c>
      <c r="V144" s="4">
        <v>1.4</v>
      </c>
      <c r="W144" s="23">
        <f t="shared" si="152"/>
        <v>6.9999999999999982</v>
      </c>
      <c r="X144" s="23">
        <f t="shared" si="153"/>
        <v>426.99999999999989</v>
      </c>
      <c r="Y144" s="23">
        <f t="shared" si="154"/>
        <v>7.5</v>
      </c>
      <c r="Z144" s="23">
        <f t="shared" si="155"/>
        <v>0.50000000000000178</v>
      </c>
      <c r="AA144" s="23">
        <f t="shared" si="156"/>
        <v>457.5</v>
      </c>
      <c r="AB144" s="23">
        <f t="shared" si="157"/>
        <v>30.500000000000114</v>
      </c>
      <c r="AC144" s="5">
        <v>9.5</v>
      </c>
      <c r="AD144">
        <v>9.1460041960709528</v>
      </c>
      <c r="AE144">
        <v>914.60041960709532</v>
      </c>
      <c r="AF144">
        <f t="shared" si="158"/>
        <v>39.765235635091102</v>
      </c>
      <c r="AG144">
        <f t="shared" si="159"/>
        <v>39.350604118120231</v>
      </c>
      <c r="AH144">
        <f t="shared" si="136"/>
        <v>0.41463151697086786</v>
      </c>
      <c r="AI144">
        <f t="shared" si="137"/>
        <v>905.06389471676539</v>
      </c>
      <c r="AJ144">
        <f t="shared" si="138"/>
        <v>9.5365248903299857</v>
      </c>
      <c r="AL144" t="s">
        <v>45</v>
      </c>
      <c r="AM144" s="6">
        <v>1.2</v>
      </c>
      <c r="AN144" s="23">
        <f t="shared" si="160"/>
        <v>1.1588132635253054</v>
      </c>
      <c r="AO144" s="23">
        <f t="shared" si="161"/>
        <v>11.588132635253054</v>
      </c>
      <c r="AP144" s="23">
        <f t="shared" si="162"/>
        <v>13.204059207549607</v>
      </c>
      <c r="AQ144" s="23">
        <f t="shared" si="163"/>
        <v>1.4810211670078981</v>
      </c>
      <c r="AR144" s="23">
        <f t="shared" si="144"/>
        <v>0.29713160603212957</v>
      </c>
      <c r="AS144" s="23">
        <f t="shared" si="164"/>
        <v>0.33856562070640023</v>
      </c>
      <c r="AT144" s="23">
        <f t="shared" si="132"/>
        <v>3.7974901718151245E-2</v>
      </c>
      <c r="AU144" s="7">
        <v>4</v>
      </c>
      <c r="AV144">
        <f t="shared" si="165"/>
        <v>388.88</v>
      </c>
      <c r="AW144">
        <f t="shared" si="166"/>
        <v>32.006584362139918</v>
      </c>
      <c r="AX144">
        <f t="shared" si="167"/>
        <v>30.406255144032922</v>
      </c>
      <c r="AY144">
        <f t="shared" si="168"/>
        <v>2.1170365634707764</v>
      </c>
      <c r="AZ144">
        <f t="shared" si="190"/>
        <v>369.43599999999998</v>
      </c>
      <c r="BA144">
        <f t="shared" si="191"/>
        <v>25.721994246169931</v>
      </c>
      <c r="BB144" s="5">
        <v>0.5</v>
      </c>
      <c r="BC144">
        <f t="shared" si="133"/>
        <v>400.79999999999995</v>
      </c>
      <c r="BD144">
        <f t="shared" si="169"/>
        <v>20.04</v>
      </c>
      <c r="BE144">
        <f t="shared" si="170"/>
        <v>18.704000000000001</v>
      </c>
      <c r="BF144">
        <f t="shared" si="192"/>
        <v>2.3140198789120223</v>
      </c>
      <c r="BG144">
        <f t="shared" si="193"/>
        <v>374.07999999999993</v>
      </c>
      <c r="BH144">
        <f t="shared" si="194"/>
        <v>46.280397578240816</v>
      </c>
      <c r="BI144" t="s">
        <v>45</v>
      </c>
      <c r="BJ144" s="4">
        <v>8.4000000000000005E-2</v>
      </c>
      <c r="BK144" s="24">
        <f t="shared" si="171"/>
        <v>0.10698924731182796</v>
      </c>
      <c r="BL144" s="24">
        <f t="shared" si="172"/>
        <v>0.15284162903225806</v>
      </c>
      <c r="BM144" s="24">
        <f t="shared" si="173"/>
        <v>0.15092150806451612</v>
      </c>
      <c r="BN144" s="24">
        <f t="shared" ref="BN144:BN204" si="195">STDEV(BL144:BL146)</f>
        <v>1.9201209677419395E-3</v>
      </c>
      <c r="BO144" s="8">
        <v>0.7</v>
      </c>
      <c r="BP144" s="25">
        <f t="shared" si="174"/>
        <v>9939.9999999999982</v>
      </c>
      <c r="BQ144" s="25">
        <f t="shared" si="145"/>
        <v>279.99999999999994</v>
      </c>
      <c r="BR144" s="23">
        <f t="shared" si="175"/>
        <v>8520</v>
      </c>
      <c r="BS144" s="23">
        <f t="shared" si="176"/>
        <v>1419.9999999999948</v>
      </c>
      <c r="BT144" s="23">
        <f t="shared" si="177"/>
        <v>240</v>
      </c>
      <c r="BU144" s="23">
        <f t="shared" si="178"/>
        <v>39.999999999999815</v>
      </c>
      <c r="BW144" s="6">
        <v>1.6E-2</v>
      </c>
      <c r="BX144" s="23">
        <f t="shared" si="179"/>
        <v>0.62761506276150625</v>
      </c>
      <c r="BY144" s="23">
        <f t="shared" si="180"/>
        <v>31.380753138075313</v>
      </c>
      <c r="BZ144" s="23">
        <f t="shared" si="181"/>
        <v>30.683403068340301</v>
      </c>
      <c r="CA144" s="23">
        <f t="shared" si="134"/>
        <v>1.2078457514427352</v>
      </c>
      <c r="CB144" s="9" t="s">
        <v>45</v>
      </c>
      <c r="CC144">
        <f t="shared" si="182"/>
        <v>7.7951134689085153</v>
      </c>
      <c r="CD144">
        <f t="shared" si="183"/>
        <v>43.171955540619066</v>
      </c>
      <c r="CE144">
        <f t="shared" si="184"/>
        <v>61.496032361006122</v>
      </c>
      <c r="CF144">
        <f t="shared" si="185"/>
        <v>0.76403160980564566</v>
      </c>
      <c r="CG144">
        <f t="shared" si="186"/>
        <v>-45.046584362139917</v>
      </c>
      <c r="CH144">
        <f t="shared" si="187"/>
        <v>181.32699588477365</v>
      </c>
      <c r="CI144">
        <f t="shared" si="188"/>
        <v>43.171955540619074</v>
      </c>
      <c r="CJ144" s="23">
        <f t="shared" si="189"/>
        <v>7.9453329152981809</v>
      </c>
      <c r="CK144" s="23">
        <f t="shared" si="189"/>
        <v>44.336185014711042</v>
      </c>
      <c r="CL144" s="23">
        <f t="shared" si="189"/>
        <v>61.949106911663499</v>
      </c>
      <c r="CM144" s="23">
        <f t="shared" si="189"/>
        <v>0.80248209577411822</v>
      </c>
      <c r="CN144" s="23">
        <f t="shared" si="189"/>
        <v>-41.610255144032926</v>
      </c>
      <c r="CO144" s="23">
        <f t="shared" si="189"/>
        <v>171.42564609053497</v>
      </c>
      <c r="CP144" s="23">
        <f t="shared" si="143"/>
        <v>44.336185014711042</v>
      </c>
    </row>
    <row r="145" spans="10:94" x14ac:dyDescent="0.2">
      <c r="L145" s="2">
        <v>8.1199999999999992</v>
      </c>
      <c r="M145" s="23"/>
      <c r="N145" s="23"/>
      <c r="O145" s="3">
        <v>2.4119999999999999</v>
      </c>
      <c r="P145" s="23"/>
      <c r="Q145" s="23"/>
      <c r="R145" s="2">
        <f t="shared" si="142"/>
        <v>1543.6799999999998</v>
      </c>
      <c r="S145" s="23"/>
      <c r="T145" s="23"/>
      <c r="V145" s="4">
        <v>1.6</v>
      </c>
      <c r="W145" s="23">
        <f t="shared" si="152"/>
        <v>8.0000000000000018</v>
      </c>
      <c r="X145" s="23">
        <f t="shared" si="153"/>
        <v>488.00000000000011</v>
      </c>
      <c r="Y145" s="23"/>
      <c r="Z145" s="23"/>
      <c r="AA145" s="23"/>
      <c r="AB145" s="23"/>
      <c r="AC145" s="5">
        <v>9.4</v>
      </c>
      <c r="AD145">
        <v>9.0506389471676538</v>
      </c>
      <c r="AE145">
        <v>905.06389471676539</v>
      </c>
      <c r="AF145">
        <f t="shared" si="158"/>
        <v>39.350604118120238</v>
      </c>
      <c r="AM145" s="6">
        <v>1.5</v>
      </c>
      <c r="AN145" s="23">
        <f t="shared" si="160"/>
        <v>1.4496800465386852</v>
      </c>
      <c r="AO145" s="23">
        <f t="shared" si="161"/>
        <v>14.496800465386851</v>
      </c>
      <c r="AP145" s="23"/>
      <c r="AQ145" s="23"/>
      <c r="AR145" s="23">
        <f t="shared" si="144"/>
        <v>0.37171283244581671</v>
      </c>
      <c r="AS145" s="23"/>
      <c r="AT145" s="23"/>
      <c r="AU145" s="7">
        <v>3.9</v>
      </c>
      <c r="AV145">
        <f t="shared" si="165"/>
        <v>379.15800000000002</v>
      </c>
      <c r="AW145">
        <f t="shared" si="166"/>
        <v>31.206419753086418</v>
      </c>
      <c r="BB145" s="5">
        <v>0.4</v>
      </c>
      <c r="BC145">
        <f t="shared" si="133"/>
        <v>320.64</v>
      </c>
      <c r="BD145">
        <f t="shared" si="169"/>
        <v>16.032</v>
      </c>
      <c r="BJ145" s="4">
        <v>8.3000000000000004E-2</v>
      </c>
      <c r="BK145" s="24">
        <f t="shared" si="171"/>
        <v>0.10564516129032259</v>
      </c>
      <c r="BL145" s="24">
        <f t="shared" si="172"/>
        <v>0.15092150806451612</v>
      </c>
      <c r="BM145" s="24"/>
      <c r="BN145" s="24"/>
      <c r="BO145" s="8">
        <v>0.6</v>
      </c>
      <c r="BP145" s="25">
        <f t="shared" si="174"/>
        <v>8520</v>
      </c>
      <c r="BQ145" s="25">
        <f t="shared" si="145"/>
        <v>240</v>
      </c>
      <c r="BR145" s="23"/>
      <c r="BS145" s="23"/>
      <c r="BT145" s="23"/>
      <c r="BU145" s="23"/>
      <c r="BW145" s="6">
        <v>1.4999999999999999E-2</v>
      </c>
      <c r="BX145" s="23">
        <f t="shared" si="179"/>
        <v>0.58577405857740572</v>
      </c>
      <c r="BY145" s="23">
        <f t="shared" si="180"/>
        <v>29.288702928870286</v>
      </c>
      <c r="BZ145" s="23"/>
      <c r="CA145" s="23"/>
      <c r="CB145" s="9"/>
      <c r="CC145">
        <f t="shared" si="182"/>
        <v>8.0968989913333846</v>
      </c>
      <c r="CD145">
        <f t="shared" si="183"/>
        <v>45.251001325138795</v>
      </c>
      <c r="CE145">
        <f t="shared" si="184"/>
        <v>66.061523472210311</v>
      </c>
      <c r="CF145">
        <f t="shared" si="185"/>
        <v>0.83302117902767447</v>
      </c>
      <c r="CG145">
        <f t="shared" si="186"/>
        <v>-39.238419753086418</v>
      </c>
      <c r="CH145">
        <f t="shared" si="187"/>
        <v>168.02632098765429</v>
      </c>
      <c r="CI145">
        <f t="shared" si="188"/>
        <v>45.251001325138795</v>
      </c>
      <c r="CJ145" s="23"/>
      <c r="CK145" s="23"/>
      <c r="CL145" s="23"/>
      <c r="CM145" s="23"/>
      <c r="CN145" s="23"/>
      <c r="CO145" s="23"/>
      <c r="CP145" s="23"/>
    </row>
    <row r="146" spans="10:94" x14ac:dyDescent="0.2">
      <c r="L146" s="2">
        <v>8.19</v>
      </c>
      <c r="M146" s="23"/>
      <c r="N146" s="23"/>
      <c r="O146" s="3">
        <v>2.4409999999999998</v>
      </c>
      <c r="P146" s="23"/>
      <c r="Q146" s="23"/>
      <c r="R146" s="2">
        <f t="shared" si="142"/>
        <v>1562.2399999999998</v>
      </c>
      <c r="S146" s="23"/>
      <c r="T146" s="23"/>
      <c r="V146" s="4">
        <v>1.5</v>
      </c>
      <c r="W146" s="23">
        <f t="shared" si="152"/>
        <v>7.5000000000000018</v>
      </c>
      <c r="X146" s="23">
        <f t="shared" si="153"/>
        <v>457.50000000000011</v>
      </c>
      <c r="Y146" s="23"/>
      <c r="Z146" s="23"/>
      <c r="AA146" s="23"/>
      <c r="AB146" s="23"/>
      <c r="AC146" s="5">
        <v>9.3000000000000007</v>
      </c>
      <c r="AD146">
        <v>8.955273698264353</v>
      </c>
      <c r="AE146">
        <v>895.52736982643535</v>
      </c>
      <c r="AF146">
        <f t="shared" si="158"/>
        <v>38.935972601149366</v>
      </c>
      <c r="AM146" s="6">
        <v>1.4</v>
      </c>
      <c r="AN146" s="23">
        <f t="shared" si="160"/>
        <v>1.3527244522008919</v>
      </c>
      <c r="AO146" s="23">
        <f t="shared" si="161"/>
        <v>13.527244522008919</v>
      </c>
      <c r="AP146" s="23"/>
      <c r="AQ146" s="23"/>
      <c r="AR146" s="23">
        <f t="shared" si="144"/>
        <v>0.34685242364125435</v>
      </c>
      <c r="AS146" s="23"/>
      <c r="AT146" s="23"/>
      <c r="AU146" s="7">
        <v>3.5</v>
      </c>
      <c r="AV146">
        <f t="shared" si="165"/>
        <v>340.27000000000004</v>
      </c>
      <c r="AW146">
        <f t="shared" si="166"/>
        <v>28.00576131687243</v>
      </c>
      <c r="BB146" s="5">
        <v>0.5</v>
      </c>
      <c r="BC146">
        <f t="shared" si="133"/>
        <v>400.79999999999995</v>
      </c>
      <c r="BD146">
        <f t="shared" si="169"/>
        <v>20.04</v>
      </c>
      <c r="BJ146" s="4">
        <v>8.2000000000000003E-2</v>
      </c>
      <c r="BK146" s="24">
        <f t="shared" si="171"/>
        <v>0.10430107526881721</v>
      </c>
      <c r="BL146" s="24">
        <f t="shared" si="172"/>
        <v>0.14900138709677418</v>
      </c>
      <c r="BM146" s="24"/>
      <c r="BN146" s="24"/>
      <c r="BO146" s="8">
        <v>0.5</v>
      </c>
      <c r="BP146" s="25">
        <f t="shared" si="174"/>
        <v>7100</v>
      </c>
      <c r="BQ146" s="25">
        <f t="shared" si="145"/>
        <v>200</v>
      </c>
      <c r="BR146" s="23"/>
      <c r="BS146" s="23"/>
      <c r="BT146" s="23"/>
      <c r="BU146" s="23"/>
      <c r="BW146" s="6">
        <v>1.6E-2</v>
      </c>
      <c r="BX146" s="23">
        <f t="shared" si="179"/>
        <v>0.62761506276150625</v>
      </c>
      <c r="BY146" s="23">
        <f t="shared" si="180"/>
        <v>31.380753138075313</v>
      </c>
      <c r="BZ146" s="23"/>
      <c r="CA146" s="23"/>
      <c r="CB146" s="9"/>
      <c r="CC146">
        <f t="shared" si="182"/>
        <v>7.9439862856526409</v>
      </c>
      <c r="CD146">
        <f t="shared" si="183"/>
        <v>44.585598178375236</v>
      </c>
      <c r="CE146">
        <f t="shared" si="184"/>
        <v>58.289764901774035</v>
      </c>
      <c r="CF146">
        <f t="shared" si="185"/>
        <v>0.81039349848903441</v>
      </c>
      <c r="CG146">
        <f t="shared" si="186"/>
        <v>-40.545761316872429</v>
      </c>
      <c r="CH146">
        <f t="shared" si="187"/>
        <v>164.92362139917697</v>
      </c>
      <c r="CI146">
        <f t="shared" si="188"/>
        <v>44.585598178375236</v>
      </c>
      <c r="CJ146" s="23"/>
      <c r="CK146" s="23"/>
      <c r="CL146" s="23"/>
      <c r="CM146" s="23"/>
      <c r="CN146" s="23"/>
      <c r="CO146" s="23"/>
      <c r="CP146" s="23"/>
    </row>
    <row r="147" spans="10:94" x14ac:dyDescent="0.2">
      <c r="K147" t="s">
        <v>46</v>
      </c>
      <c r="L147" s="2">
        <v>8.2799999999999994</v>
      </c>
      <c r="M147" s="23">
        <f t="shared" si="146"/>
        <v>8.1966666666666672</v>
      </c>
      <c r="N147" s="23">
        <f t="shared" si="147"/>
        <v>7.3711147958319373E-2</v>
      </c>
      <c r="O147" s="3">
        <f>U147/1000</f>
        <v>0.80679999999999996</v>
      </c>
      <c r="P147" s="23">
        <f t="shared" si="148"/>
        <v>0.81326666666666669</v>
      </c>
      <c r="Q147" s="23">
        <f t="shared" si="149"/>
        <v>7.1842420152256241E-3</v>
      </c>
      <c r="R147" s="2">
        <f t="shared" si="142"/>
        <v>516.35199999999998</v>
      </c>
      <c r="S147" s="23">
        <f t="shared" si="150"/>
        <v>520.4906666666667</v>
      </c>
      <c r="T147" s="23">
        <f t="shared" si="151"/>
        <v>4.5979148897443816</v>
      </c>
      <c r="U147">
        <v>806.8</v>
      </c>
      <c r="V147" s="4">
        <v>1.8</v>
      </c>
      <c r="W147" s="23">
        <f t="shared" si="152"/>
        <v>9.0000000000000018</v>
      </c>
      <c r="X147" s="23">
        <f t="shared" si="153"/>
        <v>549.00000000000011</v>
      </c>
      <c r="Y147" s="23">
        <f t="shared" si="154"/>
        <v>9</v>
      </c>
      <c r="Z147" s="23">
        <f t="shared" si="155"/>
        <v>0.5</v>
      </c>
      <c r="AA147" s="23">
        <f t="shared" si="156"/>
        <v>549</v>
      </c>
      <c r="AB147" s="23">
        <f t="shared" si="157"/>
        <v>30.5</v>
      </c>
      <c r="AC147" s="5">
        <v>4.5999999999999996</v>
      </c>
      <c r="AD147">
        <v>4.4731069998092687</v>
      </c>
      <c r="AE147">
        <v>457.31069998092698</v>
      </c>
      <c r="AF147">
        <f t="shared" si="158"/>
        <v>19.883073912214218</v>
      </c>
      <c r="AG147">
        <f t="shared" si="159"/>
        <v>19.178587322779581</v>
      </c>
      <c r="AH147">
        <f t="shared" si="136"/>
        <v>0.64436467915019013</v>
      </c>
      <c r="AI147">
        <f t="shared" si="137"/>
        <v>441.10750842393037</v>
      </c>
      <c r="AJ147">
        <f t="shared" si="138"/>
        <v>14.820387620454349</v>
      </c>
      <c r="AL147" t="s">
        <v>46</v>
      </c>
      <c r="AM147" s="6">
        <v>0.6</v>
      </c>
      <c r="AN147" s="23">
        <f t="shared" si="160"/>
        <v>0.5770796974985456</v>
      </c>
      <c r="AO147" s="23">
        <f t="shared" si="161"/>
        <v>5.7707969749854557</v>
      </c>
      <c r="AP147" s="23">
        <f t="shared" si="162"/>
        <v>5.7707969749854557</v>
      </c>
      <c r="AQ147" s="23">
        <f t="shared" si="163"/>
        <v>1.9391118867558659</v>
      </c>
      <c r="AR147" s="23">
        <f t="shared" si="144"/>
        <v>0.14796915320475529</v>
      </c>
      <c r="AS147" s="23">
        <f t="shared" si="164"/>
        <v>0.14796915320475526</v>
      </c>
      <c r="AT147" s="23">
        <f t="shared" si="132"/>
        <v>4.97208176091248E-2</v>
      </c>
      <c r="AU147" s="7">
        <v>1.6</v>
      </c>
      <c r="AV147">
        <f t="shared" si="165"/>
        <v>155.55200000000002</v>
      </c>
      <c r="AW147">
        <f t="shared" si="166"/>
        <v>12.802633744855969</v>
      </c>
      <c r="AX147">
        <f t="shared" si="167"/>
        <v>12.002469135802469</v>
      </c>
      <c r="AY147">
        <f t="shared" si="168"/>
        <v>0.80016460905349973</v>
      </c>
      <c r="AZ147">
        <f t="shared" si="190"/>
        <v>145.83000000000001</v>
      </c>
      <c r="BA147">
        <f t="shared" si="191"/>
        <v>9.7220000000000226</v>
      </c>
      <c r="BB147" s="5">
        <v>1.1000000000000001</v>
      </c>
      <c r="BC147">
        <f t="shared" si="133"/>
        <v>881.76</v>
      </c>
      <c r="BD147">
        <f t="shared" si="169"/>
        <v>44.088000000000001</v>
      </c>
      <c r="BE147">
        <f t="shared" si="170"/>
        <v>41.416000000000004</v>
      </c>
      <c r="BF147">
        <f t="shared" si="192"/>
        <v>2.3140198789120219</v>
      </c>
      <c r="BG147">
        <f t="shared" si="193"/>
        <v>828.32</v>
      </c>
      <c r="BH147">
        <f t="shared" si="194"/>
        <v>46.280397578240446</v>
      </c>
      <c r="BI147" t="s">
        <v>46</v>
      </c>
      <c r="BJ147" s="4">
        <v>2.3E-2</v>
      </c>
      <c r="BK147" s="24">
        <f t="shared" si="171"/>
        <v>2.4999999999999998E-2</v>
      </c>
      <c r="BL147" s="24">
        <f t="shared" si="172"/>
        <v>3.5714249999999996E-2</v>
      </c>
      <c r="BM147" s="24">
        <f t="shared" si="173"/>
        <v>3.3794129032258056E-2</v>
      </c>
      <c r="BN147" s="24">
        <f t="shared" si="195"/>
        <v>1.9201209677419361E-3</v>
      </c>
      <c r="BO147" s="8">
        <v>0.5</v>
      </c>
      <c r="BP147" s="25">
        <f t="shared" si="174"/>
        <v>7100</v>
      </c>
      <c r="BQ147" s="25">
        <f t="shared" si="145"/>
        <v>200</v>
      </c>
      <c r="BR147" s="23">
        <f t="shared" si="175"/>
        <v>6153.333333333333</v>
      </c>
      <c r="BS147" s="23">
        <f t="shared" si="176"/>
        <v>1639.674764498538</v>
      </c>
      <c r="BT147" s="23">
        <f t="shared" si="177"/>
        <v>173.33333333333334</v>
      </c>
      <c r="BU147" s="23">
        <f t="shared" si="178"/>
        <v>46.188021535170087</v>
      </c>
      <c r="BW147" s="6">
        <v>2.5999999999999999E-2</v>
      </c>
      <c r="BX147" s="23">
        <f t="shared" si="179"/>
        <v>1.0460251046025104</v>
      </c>
      <c r="BY147" s="23">
        <f t="shared" si="180"/>
        <v>52.30125523012552</v>
      </c>
      <c r="BZ147" s="23">
        <f t="shared" si="181"/>
        <v>50.2092050209205</v>
      </c>
      <c r="CA147" s="23">
        <f t="shared" si="134"/>
        <v>2.0920502092050199</v>
      </c>
      <c r="CB147" s="9" t="s">
        <v>46</v>
      </c>
      <c r="CC147">
        <f t="shared" si="182"/>
        <v>3.7280191873879938</v>
      </c>
      <c r="CD147">
        <f t="shared" si="183"/>
        <v>25.84846656587484</v>
      </c>
      <c r="CE147">
        <f t="shared" si="184"/>
        <v>22.50393940463632</v>
      </c>
      <c r="CF147">
        <f t="shared" si="185"/>
        <v>0.34949643910430228</v>
      </c>
      <c r="CG147">
        <f t="shared" si="186"/>
        <v>-47.890633744855968</v>
      </c>
      <c r="CH147">
        <f t="shared" si="187"/>
        <v>162.71079835390947</v>
      </c>
      <c r="CI147">
        <f t="shared" si="188"/>
        <v>25.84846656587484</v>
      </c>
      <c r="CJ147" s="23">
        <f t="shared" si="189"/>
        <v>3.71160829077427</v>
      </c>
      <c r="CK147" s="23">
        <f t="shared" si="189"/>
        <v>26.379079893017281</v>
      </c>
      <c r="CL147" s="23">
        <f t="shared" si="189"/>
        <v>22.464482825788611</v>
      </c>
      <c r="CM147" s="23">
        <f t="shared" si="189"/>
        <v>0.3593393430432697</v>
      </c>
      <c r="CN147" s="23">
        <f t="shared" si="189"/>
        <v>-44.418469135802468</v>
      </c>
      <c r="CO147" s="23">
        <f t="shared" si="189"/>
        <v>152.75012345679011</v>
      </c>
      <c r="CP147" s="23">
        <f t="shared" si="189"/>
        <v>26.379079893017281</v>
      </c>
    </row>
    <row r="148" spans="10:94" x14ac:dyDescent="0.2">
      <c r="L148" s="2">
        <v>8.14</v>
      </c>
      <c r="M148" s="23"/>
      <c r="N148" s="23"/>
      <c r="O148" s="3">
        <v>0.81200000000000006</v>
      </c>
      <c r="P148" s="23"/>
      <c r="Q148" s="23"/>
      <c r="R148" s="2">
        <f t="shared" si="142"/>
        <v>519.68000000000006</v>
      </c>
      <c r="S148" s="23"/>
      <c r="T148" s="23"/>
      <c r="V148" s="4">
        <v>1.7</v>
      </c>
      <c r="W148" s="23">
        <f t="shared" si="152"/>
        <v>8.5</v>
      </c>
      <c r="X148" s="23">
        <f t="shared" si="153"/>
        <v>518.5</v>
      </c>
      <c r="Y148" s="23"/>
      <c r="Z148" s="23"/>
      <c r="AA148" s="23"/>
      <c r="AB148" s="23"/>
      <c r="AC148" s="5">
        <v>4.5</v>
      </c>
      <c r="AD148">
        <v>4.3777417509059697</v>
      </c>
      <c r="AE148">
        <v>437.774175090597</v>
      </c>
      <c r="AF148">
        <f t="shared" si="158"/>
        <v>19.033659786547695</v>
      </c>
      <c r="AM148" s="6">
        <v>0.8</v>
      </c>
      <c r="AN148" s="23">
        <f t="shared" si="160"/>
        <v>0.77099088617413214</v>
      </c>
      <c r="AO148" s="23">
        <f t="shared" si="161"/>
        <v>7.7099088617413214</v>
      </c>
      <c r="AP148" s="23"/>
      <c r="AQ148" s="23"/>
      <c r="AR148" s="23">
        <f t="shared" si="144"/>
        <v>0.19768997081388004</v>
      </c>
      <c r="AS148" s="23"/>
      <c r="AT148" s="23"/>
      <c r="AU148" s="7">
        <v>1.5</v>
      </c>
      <c r="AV148">
        <f t="shared" si="165"/>
        <v>145.83000000000001</v>
      </c>
      <c r="AW148">
        <f t="shared" si="166"/>
        <v>12.002469135802469</v>
      </c>
      <c r="BB148" s="5">
        <v>1</v>
      </c>
      <c r="BC148">
        <f t="shared" si="133"/>
        <v>801.59999999999991</v>
      </c>
      <c r="BD148">
        <f t="shared" si="169"/>
        <v>40.08</v>
      </c>
      <c r="BJ148" s="4">
        <v>2.1999999999999999E-2</v>
      </c>
      <c r="BK148" s="24">
        <f t="shared" si="171"/>
        <v>2.3655913978494619E-2</v>
      </c>
      <c r="BL148" s="24">
        <f t="shared" si="172"/>
        <v>3.3794129032258056E-2</v>
      </c>
      <c r="BM148" s="24"/>
      <c r="BN148" s="24"/>
      <c r="BO148" s="8">
        <v>0.5</v>
      </c>
      <c r="BP148" s="25">
        <f t="shared" si="174"/>
        <v>7100</v>
      </c>
      <c r="BQ148" s="25">
        <f t="shared" si="145"/>
        <v>200</v>
      </c>
      <c r="BR148" s="23"/>
      <c r="BS148" s="23"/>
      <c r="BT148" s="23"/>
      <c r="BU148" s="23"/>
      <c r="BW148" s="6">
        <v>2.5000000000000001E-2</v>
      </c>
      <c r="BX148" s="23">
        <f t="shared" si="179"/>
        <v>1.00418410041841</v>
      </c>
      <c r="BY148" s="23">
        <f t="shared" si="180"/>
        <v>50.2092050209205</v>
      </c>
      <c r="BZ148" s="23"/>
      <c r="CA148" s="23"/>
      <c r="CB148" s="9"/>
      <c r="CC148">
        <f t="shared" si="182"/>
        <v>3.7298512972617233</v>
      </c>
      <c r="CD148">
        <f t="shared" si="183"/>
        <v>26.690002136980233</v>
      </c>
      <c r="CE148">
        <f t="shared" si="184"/>
        <v>23.045123119079904</v>
      </c>
      <c r="CF148">
        <f t="shared" si="185"/>
        <v>0.36545233170336772</v>
      </c>
      <c r="CG148">
        <f t="shared" si="186"/>
        <v>-43.582469135802469</v>
      </c>
      <c r="CH148">
        <f t="shared" si="187"/>
        <v>149.4101234567901</v>
      </c>
      <c r="CI148">
        <f t="shared" si="188"/>
        <v>26.690002136980233</v>
      </c>
      <c r="CJ148" s="23"/>
      <c r="CK148" s="23"/>
      <c r="CL148" s="23"/>
      <c r="CM148" s="23"/>
      <c r="CN148" s="23"/>
      <c r="CO148" s="23"/>
      <c r="CP148" s="23"/>
    </row>
    <row r="149" spans="10:94" x14ac:dyDescent="0.2">
      <c r="L149" s="2">
        <v>8.17</v>
      </c>
      <c r="M149" s="23"/>
      <c r="N149" s="23"/>
      <c r="O149" s="3">
        <v>0.82099999999999995</v>
      </c>
      <c r="P149" s="23"/>
      <c r="Q149" s="23"/>
      <c r="R149" s="2">
        <f t="shared" si="142"/>
        <v>525.43999999999994</v>
      </c>
      <c r="S149" s="23"/>
      <c r="T149" s="23"/>
      <c r="V149" s="4">
        <v>1.9</v>
      </c>
      <c r="W149" s="23">
        <f t="shared" si="152"/>
        <v>9.5</v>
      </c>
      <c r="X149" s="23">
        <f t="shared" si="153"/>
        <v>579.5</v>
      </c>
      <c r="Y149" s="23"/>
      <c r="Z149" s="23"/>
      <c r="AA149" s="23"/>
      <c r="AB149" s="23"/>
      <c r="AC149" s="5">
        <v>4.4000000000000004</v>
      </c>
      <c r="AD149">
        <v>4.2823765020026698</v>
      </c>
      <c r="AE149">
        <v>428.23765020026701</v>
      </c>
      <c r="AF149">
        <f t="shared" si="158"/>
        <v>18.619028269576827</v>
      </c>
      <c r="AM149" s="6">
        <v>0.4</v>
      </c>
      <c r="AN149" s="23">
        <f t="shared" si="160"/>
        <v>0.38316850882295905</v>
      </c>
      <c r="AO149" s="23">
        <f t="shared" si="161"/>
        <v>3.8316850882295905</v>
      </c>
      <c r="AP149" s="23"/>
      <c r="AQ149" s="23"/>
      <c r="AR149" s="23">
        <f t="shared" si="144"/>
        <v>9.8248335595630523E-2</v>
      </c>
      <c r="AS149" s="23"/>
      <c r="AT149" s="23"/>
      <c r="AU149" s="7">
        <v>1.4</v>
      </c>
      <c r="AV149">
        <f t="shared" si="165"/>
        <v>136.10799999999998</v>
      </c>
      <c r="AW149">
        <f t="shared" si="166"/>
        <v>11.20230452674897</v>
      </c>
      <c r="BB149" s="5">
        <v>1</v>
      </c>
      <c r="BC149">
        <f t="shared" si="133"/>
        <v>801.59999999999991</v>
      </c>
      <c r="BD149">
        <f t="shared" si="169"/>
        <v>40.08</v>
      </c>
      <c r="BJ149" s="4">
        <v>2.1000000000000001E-2</v>
      </c>
      <c r="BK149" s="24">
        <f t="shared" si="171"/>
        <v>2.2311827956989248E-2</v>
      </c>
      <c r="BL149" s="24">
        <f t="shared" si="172"/>
        <v>3.1874008064516124E-2</v>
      </c>
      <c r="BM149" s="24"/>
      <c r="BN149" s="24"/>
      <c r="BO149" s="8">
        <v>0.3</v>
      </c>
      <c r="BP149" s="25">
        <f t="shared" si="174"/>
        <v>4260</v>
      </c>
      <c r="BQ149" s="25">
        <f t="shared" si="145"/>
        <v>120</v>
      </c>
      <c r="BR149" s="23"/>
      <c r="BS149" s="23"/>
      <c r="BT149" s="23"/>
      <c r="BU149" s="23"/>
      <c r="BW149" s="6">
        <v>2.4E-2</v>
      </c>
      <c r="BX149" s="23">
        <f t="shared" si="179"/>
        <v>0.96234309623430958</v>
      </c>
      <c r="BY149" s="23">
        <f t="shared" si="180"/>
        <v>48.11715481171548</v>
      </c>
      <c r="BZ149" s="23"/>
      <c r="CA149" s="23"/>
      <c r="CB149" s="9"/>
      <c r="CC149">
        <f t="shared" si="182"/>
        <v>3.6769543876730917</v>
      </c>
      <c r="CD149">
        <f t="shared" si="183"/>
        <v>26.598770976196768</v>
      </c>
      <c r="CE149">
        <f t="shared" si="184"/>
        <v>21.84438595364961</v>
      </c>
      <c r="CF149">
        <f t="shared" si="185"/>
        <v>0.36306925832213915</v>
      </c>
      <c r="CG149">
        <f t="shared" si="186"/>
        <v>-41.782304526748966</v>
      </c>
      <c r="CH149">
        <f t="shared" si="187"/>
        <v>146.12944855967078</v>
      </c>
      <c r="CI149">
        <f t="shared" si="188"/>
        <v>26.598770976196771</v>
      </c>
      <c r="CJ149" s="23"/>
      <c r="CK149" s="23"/>
      <c r="CL149" s="23"/>
      <c r="CM149" s="23"/>
      <c r="CN149" s="23"/>
      <c r="CO149" s="23"/>
      <c r="CP149" s="23"/>
    </row>
    <row r="150" spans="10:94" x14ac:dyDescent="0.2">
      <c r="J150" t="s">
        <v>88</v>
      </c>
      <c r="K150" t="s">
        <v>47</v>
      </c>
      <c r="L150" s="2">
        <v>7.55</v>
      </c>
      <c r="M150" s="23">
        <f t="shared" si="146"/>
        <v>7.4833333333333343</v>
      </c>
      <c r="N150" s="23">
        <f t="shared" si="147"/>
        <v>7.0237691685684778E-2</v>
      </c>
      <c r="O150" s="3">
        <v>26.63</v>
      </c>
      <c r="P150" s="23">
        <f t="shared" si="148"/>
        <v>26.643333333333334</v>
      </c>
      <c r="Q150" s="23">
        <f t="shared" si="149"/>
        <v>2.309401076758659E-2</v>
      </c>
      <c r="R150" s="2">
        <f t="shared" ref="R150:R212" si="196">O150*800</f>
        <v>21304</v>
      </c>
      <c r="S150" s="23">
        <f t="shared" si="150"/>
        <v>21314.666666666668</v>
      </c>
      <c r="T150" s="23">
        <f t="shared" si="151"/>
        <v>18.475208614068023</v>
      </c>
      <c r="V150" s="4">
        <v>0.8</v>
      </c>
      <c r="W150" s="23">
        <f t="shared" si="152"/>
        <v>4.0000000000000009</v>
      </c>
      <c r="X150" s="23">
        <f t="shared" si="153"/>
        <v>244.00000000000006</v>
      </c>
      <c r="Y150" s="23">
        <f t="shared" si="154"/>
        <v>4.1666666666666679</v>
      </c>
      <c r="Z150" s="23">
        <f t="shared" si="155"/>
        <v>0.28867513459481287</v>
      </c>
      <c r="AA150" s="23">
        <f t="shared" si="156"/>
        <v>254.16666666666674</v>
      </c>
      <c r="AB150" s="23">
        <f t="shared" si="157"/>
        <v>17.609183210283586</v>
      </c>
      <c r="AC150" s="5">
        <v>7.8</v>
      </c>
      <c r="AD150">
        <v>7.4335027327644072</v>
      </c>
      <c r="AE150">
        <v>7423.5027327644102</v>
      </c>
      <c r="AF150">
        <f t="shared" si="158"/>
        <v>322.76098838106134</v>
      </c>
      <c r="AG150">
        <f t="shared" si="159"/>
        <v>318.88186647878479</v>
      </c>
      <c r="AH150">
        <f t="shared" si="136"/>
        <v>3.9535784175249691</v>
      </c>
      <c r="AI150">
        <f t="shared" si="137"/>
        <v>7334.2829290120499</v>
      </c>
      <c r="AJ150">
        <f t="shared" si="138"/>
        <v>90.932303603074047</v>
      </c>
      <c r="AL150" t="s">
        <v>47</v>
      </c>
      <c r="AM150" s="6">
        <v>17.3</v>
      </c>
      <c r="AN150" s="23">
        <f t="shared" si="160"/>
        <v>16.768663951910025</v>
      </c>
      <c r="AO150" s="23">
        <f t="shared" si="161"/>
        <v>167.68663951910025</v>
      </c>
      <c r="AP150" s="23">
        <f t="shared" si="162"/>
        <v>178.99812552517611</v>
      </c>
      <c r="AQ150" s="23">
        <f t="shared" si="163"/>
        <v>11.153405679488969</v>
      </c>
      <c r="AR150" s="23">
        <f t="shared" si="144"/>
        <v>4.2996574235666731</v>
      </c>
      <c r="AS150" s="23">
        <f t="shared" si="164"/>
        <v>4.5896955262865671</v>
      </c>
      <c r="AT150" s="23">
        <f t="shared" si="132"/>
        <v>0.28598476101253756</v>
      </c>
      <c r="AU150" s="7">
        <v>14.4</v>
      </c>
      <c r="AV150">
        <f t="shared" si="165"/>
        <v>1399.9680000000001</v>
      </c>
      <c r="AW150">
        <f t="shared" si="166"/>
        <v>115.22370370370371</v>
      </c>
      <c r="AX150">
        <f t="shared" si="167"/>
        <v>109.08910836762688</v>
      </c>
      <c r="AY150">
        <f t="shared" si="168"/>
        <v>5.6768469428854065</v>
      </c>
      <c r="AZ150">
        <f t="shared" si="190"/>
        <v>1325.4326666666668</v>
      </c>
      <c r="BA150">
        <f t="shared" si="191"/>
        <v>68.973690356057716</v>
      </c>
      <c r="BB150" s="5">
        <v>0.2</v>
      </c>
      <c r="BC150">
        <f t="shared" si="133"/>
        <v>160.32</v>
      </c>
      <c r="BD150">
        <f t="shared" si="169"/>
        <v>8.016</v>
      </c>
      <c r="BE150">
        <f t="shared" si="170"/>
        <v>6.68</v>
      </c>
      <c r="BF150">
        <f t="shared" si="192"/>
        <v>2.3140198789120192</v>
      </c>
      <c r="BG150">
        <f t="shared" si="193"/>
        <v>133.6</v>
      </c>
      <c r="BH150">
        <f t="shared" si="194"/>
        <v>46.280397578240468</v>
      </c>
      <c r="BI150" t="s">
        <v>47</v>
      </c>
      <c r="BJ150" s="4">
        <v>0.114</v>
      </c>
      <c r="BK150" s="24">
        <f t="shared" si="171"/>
        <v>0.14731182795698924</v>
      </c>
      <c r="BL150" s="24">
        <f t="shared" si="172"/>
        <v>0.21044525806451611</v>
      </c>
      <c r="BM150" s="24">
        <f t="shared" si="173"/>
        <v>0.21492554032258063</v>
      </c>
      <c r="BN150" s="24">
        <f t="shared" si="195"/>
        <v>9.4717318153482704E-3</v>
      </c>
      <c r="BO150" s="8">
        <v>1.3</v>
      </c>
      <c r="BP150" s="25">
        <f t="shared" si="174"/>
        <v>18460</v>
      </c>
      <c r="BQ150" s="25">
        <f t="shared" si="145"/>
        <v>520</v>
      </c>
      <c r="BR150" s="23">
        <f t="shared" si="175"/>
        <v>17513.333333333332</v>
      </c>
      <c r="BS150" s="23">
        <f t="shared" si="176"/>
        <v>1639.6747644985351</v>
      </c>
      <c r="BT150" s="23">
        <f t="shared" si="177"/>
        <v>493.33333333333331</v>
      </c>
      <c r="BU150" s="23">
        <f t="shared" si="178"/>
        <v>46.188021535169995</v>
      </c>
      <c r="BW150" s="6">
        <v>0.42699999999999999</v>
      </c>
      <c r="BX150" s="23">
        <f t="shared" si="179"/>
        <v>17.824267782426777</v>
      </c>
      <c r="BY150" s="23">
        <f t="shared" si="180"/>
        <v>891.21338912133888</v>
      </c>
      <c r="BZ150" s="23">
        <f t="shared" si="181"/>
        <v>889.12133891213387</v>
      </c>
      <c r="CA150" s="23">
        <f t="shared" si="134"/>
        <v>19.956887058931898</v>
      </c>
      <c r="CB150" s="9" t="s">
        <v>47</v>
      </c>
      <c r="CC150">
        <f t="shared" si="182"/>
        <v>41.116932958597467</v>
      </c>
      <c r="CD150">
        <f t="shared" si="183"/>
        <v>71.676823865109938</v>
      </c>
      <c r="CE150">
        <f t="shared" si="184"/>
        <v>93.495602667730935</v>
      </c>
      <c r="CF150">
        <f t="shared" si="185"/>
        <v>2.6189692013302159</v>
      </c>
      <c r="CG150">
        <f t="shared" si="186"/>
        <v>-119.23970370370371</v>
      </c>
      <c r="CH150">
        <f t="shared" si="187"/>
        <v>492.45718518518515</v>
      </c>
      <c r="CI150">
        <f t="shared" si="188"/>
        <v>71.676823865109924</v>
      </c>
      <c r="CJ150" s="23">
        <f t="shared" si="189"/>
        <v>41.936851119995183</v>
      </c>
      <c r="CK150" s="23">
        <f t="shared" si="189"/>
        <v>72.609824180506166</v>
      </c>
      <c r="CL150" s="23">
        <f t="shared" si="189"/>
        <v>94.254414297296549</v>
      </c>
      <c r="CM150" s="23">
        <f t="shared" si="189"/>
        <v>2.7589821298250929</v>
      </c>
      <c r="CN150" s="23">
        <f t="shared" si="189"/>
        <v>-111.60244170096023</v>
      </c>
      <c r="CO150" s="23">
        <f t="shared" si="189"/>
        <v>463.96534430727024</v>
      </c>
      <c r="CP150" s="23">
        <f t="shared" si="189"/>
        <v>72.609824180506166</v>
      </c>
    </row>
    <row r="151" spans="10:94" x14ac:dyDescent="0.2">
      <c r="L151" s="2">
        <v>7.41</v>
      </c>
      <c r="M151" s="23"/>
      <c r="N151" s="23"/>
      <c r="O151" s="3">
        <v>26.63</v>
      </c>
      <c r="P151" s="23"/>
      <c r="Q151" s="23"/>
      <c r="R151" s="2">
        <f t="shared" si="196"/>
        <v>21304</v>
      </c>
      <c r="S151" s="23"/>
      <c r="T151" s="23"/>
      <c r="V151" s="4">
        <v>0.8</v>
      </c>
      <c r="W151" s="23">
        <f t="shared" si="152"/>
        <v>4.0000000000000009</v>
      </c>
      <c r="X151" s="23">
        <f t="shared" si="153"/>
        <v>244.00000000000006</v>
      </c>
      <c r="Y151" s="23"/>
      <c r="Z151" s="23"/>
      <c r="AA151" s="23"/>
      <c r="AB151" s="23"/>
      <c r="AC151" s="5">
        <v>7.7</v>
      </c>
      <c r="AD151">
        <v>7.3376162623453833</v>
      </c>
      <c r="AE151">
        <v>7337.6162623453802</v>
      </c>
      <c r="AF151">
        <f t="shared" si="158"/>
        <v>319.02679401501655</v>
      </c>
      <c r="AM151" s="6">
        <v>19.600000000000001</v>
      </c>
      <c r="AN151" s="23">
        <f t="shared" si="160"/>
        <v>18.99864262167927</v>
      </c>
      <c r="AO151" s="23">
        <f t="shared" si="161"/>
        <v>189.98642621679269</v>
      </c>
      <c r="AP151" s="23"/>
      <c r="AQ151" s="23"/>
      <c r="AR151" s="23">
        <f t="shared" si="144"/>
        <v>4.8714468260716073</v>
      </c>
      <c r="AS151" s="23"/>
      <c r="AT151" s="23"/>
      <c r="AU151" s="7">
        <v>13.5</v>
      </c>
      <c r="AV151">
        <f t="shared" si="165"/>
        <v>1312.47</v>
      </c>
      <c r="AW151">
        <f t="shared" si="166"/>
        <v>108.02222222222223</v>
      </c>
      <c r="BB151" s="5">
        <v>0.1</v>
      </c>
      <c r="BC151">
        <f t="shared" si="133"/>
        <v>80.16</v>
      </c>
      <c r="BD151">
        <f t="shared" si="169"/>
        <v>4.008</v>
      </c>
      <c r="BJ151" s="4">
        <v>0.113</v>
      </c>
      <c r="BK151" s="24">
        <f t="shared" si="171"/>
        <v>0.14596774193548387</v>
      </c>
      <c r="BL151" s="24">
        <f t="shared" si="172"/>
        <v>0.20852513709677417</v>
      </c>
      <c r="BM151" s="24"/>
      <c r="BN151" s="24"/>
      <c r="BO151" s="8">
        <v>1.3</v>
      </c>
      <c r="BP151" s="25">
        <f t="shared" si="174"/>
        <v>18460</v>
      </c>
      <c r="BQ151" s="25">
        <f t="shared" si="145"/>
        <v>520</v>
      </c>
      <c r="BR151" s="23"/>
      <c r="BS151" s="23"/>
      <c r="BT151" s="23"/>
      <c r="BU151" s="23"/>
      <c r="BW151" s="6">
        <v>0.41599999999999998</v>
      </c>
      <c r="BX151" s="23">
        <f t="shared" si="179"/>
        <v>17.364016736401673</v>
      </c>
      <c r="BY151" s="23">
        <f t="shared" si="180"/>
        <v>868.20083682008362</v>
      </c>
      <c r="BZ151" s="23"/>
      <c r="CA151" s="23"/>
      <c r="CB151" s="9"/>
      <c r="CC151">
        <f t="shared" si="182"/>
        <v>42.625997847123095</v>
      </c>
      <c r="CD151">
        <f t="shared" si="183"/>
        <v>73.183290619104156</v>
      </c>
      <c r="CE151">
        <f t="shared" si="184"/>
        <v>96.422393957186159</v>
      </c>
      <c r="CF151">
        <f t="shared" si="185"/>
        <v>2.8476850950290684</v>
      </c>
      <c r="CG151">
        <f t="shared" si="186"/>
        <v>-108.03022222222222</v>
      </c>
      <c r="CH151">
        <f t="shared" si="187"/>
        <v>452.91111111111104</v>
      </c>
      <c r="CI151">
        <f t="shared" si="188"/>
        <v>73.183290619104142</v>
      </c>
      <c r="CJ151" s="23"/>
      <c r="CK151" s="23"/>
      <c r="CL151" s="23"/>
      <c r="CM151" s="23"/>
      <c r="CN151" s="23"/>
      <c r="CO151" s="23"/>
      <c r="CP151" s="23"/>
    </row>
    <row r="152" spans="10:94" x14ac:dyDescent="0.2">
      <c r="L152" s="2">
        <v>7.49</v>
      </c>
      <c r="M152" s="23"/>
      <c r="N152" s="23"/>
      <c r="O152" s="3">
        <v>26.67</v>
      </c>
      <c r="P152" s="23"/>
      <c r="Q152" s="23"/>
      <c r="R152" s="2">
        <f t="shared" si="196"/>
        <v>21336</v>
      </c>
      <c r="S152" s="23"/>
      <c r="T152" s="23"/>
      <c r="V152" s="4">
        <v>0.9</v>
      </c>
      <c r="W152" s="23">
        <f t="shared" si="152"/>
        <v>4.5000000000000009</v>
      </c>
      <c r="X152" s="23">
        <f t="shared" si="153"/>
        <v>274.50000000000006</v>
      </c>
      <c r="Y152" s="23"/>
      <c r="Z152" s="23"/>
      <c r="AA152" s="23"/>
      <c r="AB152" s="23"/>
      <c r="AC152" s="5">
        <v>7.6</v>
      </c>
      <c r="AD152">
        <v>7.2417297919263595</v>
      </c>
      <c r="AE152">
        <v>7241.7297919263601</v>
      </c>
      <c r="AF152">
        <f t="shared" si="158"/>
        <v>314.85781704027653</v>
      </c>
      <c r="AM152" s="6">
        <v>18.5</v>
      </c>
      <c r="AN152" s="23">
        <f t="shared" si="160"/>
        <v>17.932131083963544</v>
      </c>
      <c r="AO152" s="23">
        <f t="shared" si="161"/>
        <v>179.32131083963543</v>
      </c>
      <c r="AP152" s="23"/>
      <c r="AQ152" s="23"/>
      <c r="AR152" s="23">
        <f t="shared" si="144"/>
        <v>4.5979823292214217</v>
      </c>
      <c r="AS152" s="23"/>
      <c r="AT152" s="23"/>
      <c r="AU152" s="7">
        <v>13</v>
      </c>
      <c r="AV152">
        <f t="shared" si="165"/>
        <v>1263.8600000000001</v>
      </c>
      <c r="AW152">
        <f t="shared" si="166"/>
        <v>104.02139917695474</v>
      </c>
      <c r="BB152" s="5">
        <v>0.2</v>
      </c>
      <c r="BC152">
        <f t="shared" ref="BC152:BC215" si="197">(40.08*0.002*BB152*1000*10)</f>
        <v>160.32</v>
      </c>
      <c r="BD152">
        <f t="shared" si="169"/>
        <v>8.016</v>
      </c>
      <c r="BJ152" s="4">
        <v>0.122</v>
      </c>
      <c r="BK152" s="24">
        <f t="shared" si="171"/>
        <v>0.15806451612903225</v>
      </c>
      <c r="BL152" s="24">
        <f t="shared" si="172"/>
        <v>0.22580622580645157</v>
      </c>
      <c r="BM152" s="24"/>
      <c r="BN152" s="24"/>
      <c r="BO152" s="8">
        <v>1.1000000000000001</v>
      </c>
      <c r="BP152" s="25">
        <f t="shared" si="174"/>
        <v>15620.000000000004</v>
      </c>
      <c r="BQ152" s="25">
        <f t="shared" si="145"/>
        <v>440.00000000000011</v>
      </c>
      <c r="BR152" s="23"/>
      <c r="BS152" s="23"/>
      <c r="BT152" s="23"/>
      <c r="BU152" s="23"/>
      <c r="BW152" s="6">
        <v>0.435</v>
      </c>
      <c r="BX152" s="23">
        <f t="shared" si="179"/>
        <v>18.15899581589958</v>
      </c>
      <c r="BY152" s="23">
        <f t="shared" si="180"/>
        <v>907.94979079497898</v>
      </c>
      <c r="BZ152" s="23"/>
      <c r="CA152" s="23"/>
      <c r="CB152" s="9"/>
      <c r="CC152">
        <f t="shared" si="182"/>
        <v>42.067622554264986</v>
      </c>
      <c r="CD152">
        <f t="shared" si="183"/>
        <v>72.969358057304419</v>
      </c>
      <c r="CE152">
        <f t="shared" si="184"/>
        <v>92.84524626697258</v>
      </c>
      <c r="CF152">
        <f t="shared" si="185"/>
        <v>2.8102920931159958</v>
      </c>
      <c r="CG152">
        <f t="shared" si="186"/>
        <v>-107.53739917695475</v>
      </c>
      <c r="CH152">
        <f t="shared" si="187"/>
        <v>446.52773662551442</v>
      </c>
      <c r="CI152">
        <f t="shared" si="188"/>
        <v>72.969358057304419</v>
      </c>
      <c r="CJ152" s="23"/>
      <c r="CK152" s="23"/>
      <c r="CL152" s="23"/>
      <c r="CM152" s="23"/>
      <c r="CN152" s="23"/>
      <c r="CO152" s="23"/>
      <c r="CP152" s="23"/>
    </row>
    <row r="153" spans="10:94" x14ac:dyDescent="0.2">
      <c r="K153" t="s">
        <v>48</v>
      </c>
      <c r="L153" s="2">
        <v>7.85</v>
      </c>
      <c r="M153" s="23">
        <f t="shared" si="146"/>
        <v>7.8266666666666671</v>
      </c>
      <c r="N153" s="23">
        <f t="shared" si="147"/>
        <v>2.081665999466124E-2</v>
      </c>
      <c r="O153" s="3">
        <v>25.37</v>
      </c>
      <c r="P153" s="23">
        <f t="shared" si="148"/>
        <v>25.373333333333335</v>
      </c>
      <c r="Q153" s="23">
        <f t="shared" si="149"/>
        <v>5.7735026918951087E-3</v>
      </c>
      <c r="R153" s="2">
        <f t="shared" si="196"/>
        <v>20296</v>
      </c>
      <c r="S153" s="23">
        <f t="shared" si="150"/>
        <v>20298.666666666668</v>
      </c>
      <c r="T153" s="23">
        <f t="shared" si="151"/>
        <v>4.6188021535170067</v>
      </c>
      <c r="V153" s="4">
        <v>0.7</v>
      </c>
      <c r="W153" s="23">
        <f t="shared" si="152"/>
        <v>3.4999999999999991</v>
      </c>
      <c r="X153" s="23">
        <f t="shared" si="153"/>
        <v>213.49999999999994</v>
      </c>
      <c r="Y153" s="23">
        <f t="shared" si="154"/>
        <v>3.8333333333333335</v>
      </c>
      <c r="Z153" s="23">
        <f t="shared" si="155"/>
        <v>0.28867513459481392</v>
      </c>
      <c r="AA153" s="23">
        <f t="shared" si="156"/>
        <v>233.83333333333334</v>
      </c>
      <c r="AB153" s="23">
        <f t="shared" si="157"/>
        <v>17.60918321028365</v>
      </c>
      <c r="AC153" s="5">
        <v>7.6</v>
      </c>
      <c r="AD153">
        <v>7.2417297919263595</v>
      </c>
      <c r="AE153">
        <v>7241.7297919263601</v>
      </c>
      <c r="AF153">
        <f t="shared" si="158"/>
        <v>314.85781704027653</v>
      </c>
      <c r="AG153">
        <f t="shared" si="159"/>
        <v>310.68884006553634</v>
      </c>
      <c r="AH153">
        <f t="shared" si="136"/>
        <v>4.1689769747402181</v>
      </c>
      <c r="AI153">
        <f t="shared" si="137"/>
        <v>7145.8433215073374</v>
      </c>
      <c r="AJ153">
        <f t="shared" si="138"/>
        <v>95.886470419025045</v>
      </c>
      <c r="AL153" t="s">
        <v>48</v>
      </c>
      <c r="AM153" s="6">
        <v>18.100000000000001</v>
      </c>
      <c r="AN153" s="23">
        <f t="shared" si="160"/>
        <v>17.544308706612373</v>
      </c>
      <c r="AO153" s="23">
        <f t="shared" si="161"/>
        <v>175.44308706612372</v>
      </c>
      <c r="AP153" s="23">
        <f t="shared" si="162"/>
        <v>177.05901363842028</v>
      </c>
      <c r="AQ153" s="23">
        <f t="shared" si="163"/>
        <v>3.670679559046115</v>
      </c>
      <c r="AR153" s="23">
        <f t="shared" si="144"/>
        <v>4.4985406940031725</v>
      </c>
      <c r="AS153" s="23">
        <f t="shared" si="164"/>
        <v>4.5399747086774429</v>
      </c>
      <c r="AT153" s="23">
        <f t="shared" ref="AT153:AT213" si="198">STDEV(AR153:AR155)</f>
        <v>9.4119988693490308E-2</v>
      </c>
      <c r="AU153" s="7">
        <v>12.5</v>
      </c>
      <c r="AV153">
        <f t="shared" si="165"/>
        <v>1215.25</v>
      </c>
      <c r="AW153">
        <f t="shared" si="166"/>
        <v>100.02057613168724</v>
      </c>
      <c r="AX153">
        <f t="shared" si="167"/>
        <v>96.286474622770925</v>
      </c>
      <c r="AY153">
        <f t="shared" si="168"/>
        <v>3.6081420655921121</v>
      </c>
      <c r="AZ153">
        <f t="shared" si="190"/>
        <v>1169.8806666666667</v>
      </c>
      <c r="BA153">
        <f t="shared" si="191"/>
        <v>43.838926096944199</v>
      </c>
      <c r="BB153" s="5">
        <v>0.9</v>
      </c>
      <c r="BC153">
        <f t="shared" si="197"/>
        <v>721.44</v>
      </c>
      <c r="BD153">
        <f t="shared" si="169"/>
        <v>36.072000000000003</v>
      </c>
      <c r="BE153">
        <f t="shared" si="170"/>
        <v>38.743999999999993</v>
      </c>
      <c r="BF153">
        <f t="shared" si="192"/>
        <v>8.3433173258602604</v>
      </c>
      <c r="BG153">
        <f t="shared" si="193"/>
        <v>774.88</v>
      </c>
      <c r="BH153">
        <f t="shared" si="194"/>
        <v>166.86634651720487</v>
      </c>
      <c r="BI153" t="s">
        <v>48</v>
      </c>
      <c r="BJ153" s="4">
        <v>7.8E-2</v>
      </c>
      <c r="BK153" s="24">
        <f t="shared" si="171"/>
        <v>9.8924731182795697E-2</v>
      </c>
      <c r="BL153" s="24">
        <f t="shared" si="172"/>
        <v>0.14132090322580643</v>
      </c>
      <c r="BM153" s="24">
        <f t="shared" si="173"/>
        <v>0.14068086290322579</v>
      </c>
      <c r="BN153" s="24">
        <f t="shared" si="195"/>
        <v>1.1085823576024376E-3</v>
      </c>
      <c r="BO153" s="8">
        <v>1.3</v>
      </c>
      <c r="BP153" s="25">
        <f t="shared" si="174"/>
        <v>18460</v>
      </c>
      <c r="BQ153" s="25">
        <f t="shared" si="145"/>
        <v>520</v>
      </c>
      <c r="BR153" s="23">
        <f t="shared" si="175"/>
        <v>17986.666666666668</v>
      </c>
      <c r="BS153" s="23">
        <f t="shared" si="176"/>
        <v>819.83738224926856</v>
      </c>
      <c r="BT153" s="23">
        <f t="shared" si="177"/>
        <v>506.66666666666669</v>
      </c>
      <c r="BU153" s="23">
        <f t="shared" si="178"/>
        <v>23.094010767585029</v>
      </c>
      <c r="BW153" s="6">
        <v>0.19800000000000001</v>
      </c>
      <c r="BX153" s="23">
        <f t="shared" si="179"/>
        <v>8.2426778242677816</v>
      </c>
      <c r="BY153" s="23">
        <f t="shared" si="180"/>
        <v>412.13389121338906</v>
      </c>
      <c r="BZ153" s="23">
        <f t="shared" si="181"/>
        <v>401.673640167364</v>
      </c>
      <c r="CA153" s="23">
        <f t="shared" ref="CA153:CA213" si="199">STDEV(BY153:BY155)</f>
        <v>14.644351464435132</v>
      </c>
      <c r="CB153" s="9" t="s">
        <v>48</v>
      </c>
      <c r="CC153">
        <f t="shared" si="182"/>
        <v>38.169129942614489</v>
      </c>
      <c r="CD153">
        <f t="shared" si="183"/>
        <v>69.131310587925398</v>
      </c>
      <c r="CE153">
        <f t="shared" si="184"/>
        <v>73.494513054778494</v>
      </c>
      <c r="CF153">
        <f t="shared" si="185"/>
        <v>2.3135561541256355</v>
      </c>
      <c r="CG153">
        <f t="shared" si="186"/>
        <v>-132.59257613168722</v>
      </c>
      <c r="CH153">
        <f t="shared" si="187"/>
        <v>500.26436213991764</v>
      </c>
      <c r="CI153">
        <f t="shared" si="188"/>
        <v>69.131310587925398</v>
      </c>
      <c r="CJ153" s="23">
        <f t="shared" si="189"/>
        <v>37.836505426136682</v>
      </c>
      <c r="CK153" s="23">
        <f t="shared" si="189"/>
        <v>69.00899812634502</v>
      </c>
      <c r="CL153" s="23">
        <f t="shared" si="189"/>
        <v>71.443234050247938</v>
      </c>
      <c r="CM153" s="23">
        <f t="shared" si="189"/>
        <v>2.3048117084521795</v>
      </c>
      <c r="CN153" s="23">
        <f t="shared" si="189"/>
        <v>-131.19714128943755</v>
      </c>
      <c r="CO153" s="23">
        <f t="shared" si="189"/>
        <v>491.63454595336071</v>
      </c>
      <c r="CP153" s="23">
        <f t="shared" si="189"/>
        <v>69.00899812634502</v>
      </c>
    </row>
    <row r="154" spans="10:94" x14ac:dyDescent="0.2">
      <c r="L154" s="2">
        <v>7.81</v>
      </c>
      <c r="M154" s="23"/>
      <c r="N154" s="23"/>
      <c r="O154" s="3">
        <v>25.37</v>
      </c>
      <c r="P154" s="23"/>
      <c r="Q154" s="23"/>
      <c r="R154" s="2">
        <f t="shared" si="196"/>
        <v>20296</v>
      </c>
      <c r="S154" s="23"/>
      <c r="T154" s="23"/>
      <c r="V154" s="4">
        <v>0.8</v>
      </c>
      <c r="W154" s="23">
        <f t="shared" si="152"/>
        <v>4.0000000000000009</v>
      </c>
      <c r="X154" s="23">
        <f t="shared" si="153"/>
        <v>244.00000000000006</v>
      </c>
      <c r="Y154" s="23"/>
      <c r="Z154" s="23"/>
      <c r="AA154" s="23"/>
      <c r="AB154" s="23"/>
      <c r="AC154" s="5">
        <v>7.5</v>
      </c>
      <c r="AD154">
        <v>7.1458433215073356</v>
      </c>
      <c r="AE154">
        <v>7145.8433215073401</v>
      </c>
      <c r="AF154">
        <f t="shared" si="158"/>
        <v>310.68884006553651</v>
      </c>
      <c r="AM154" s="6">
        <v>18</v>
      </c>
      <c r="AN154" s="23">
        <f t="shared" si="160"/>
        <v>17.447353112274577</v>
      </c>
      <c r="AO154" s="23">
        <f t="shared" si="161"/>
        <v>174.47353112274578</v>
      </c>
      <c r="AP154" s="23"/>
      <c r="AQ154" s="23"/>
      <c r="AR154" s="23">
        <f t="shared" si="144"/>
        <v>4.4736802851986095</v>
      </c>
      <c r="AS154" s="23"/>
      <c r="AT154" s="23"/>
      <c r="AU154" s="7">
        <v>12</v>
      </c>
      <c r="AV154">
        <f t="shared" si="165"/>
        <v>1166.6400000000001</v>
      </c>
      <c r="AW154">
        <f t="shared" si="166"/>
        <v>96.019753086419755</v>
      </c>
      <c r="BB154" s="5">
        <v>0.8</v>
      </c>
      <c r="BC154">
        <f t="shared" si="197"/>
        <v>641.28</v>
      </c>
      <c r="BD154">
        <f t="shared" si="169"/>
        <v>32.064</v>
      </c>
      <c r="BJ154" s="4">
        <v>7.6999999999999999E-2</v>
      </c>
      <c r="BK154" s="24">
        <f t="shared" si="171"/>
        <v>9.7580645161290322E-2</v>
      </c>
      <c r="BL154" s="24">
        <f t="shared" si="172"/>
        <v>0.13940078225806452</v>
      </c>
      <c r="BM154" s="24"/>
      <c r="BN154" s="24"/>
      <c r="BO154" s="8">
        <v>1.2</v>
      </c>
      <c r="BP154" s="25">
        <f t="shared" si="174"/>
        <v>17040</v>
      </c>
      <c r="BQ154" s="25">
        <f t="shared" si="145"/>
        <v>480</v>
      </c>
      <c r="BR154" s="23"/>
      <c r="BS154" s="23"/>
      <c r="BT154" s="23"/>
      <c r="BU154" s="23"/>
      <c r="BW154" s="6">
        <v>0.185</v>
      </c>
      <c r="BX154" s="23">
        <f t="shared" si="179"/>
        <v>7.6987447698744766</v>
      </c>
      <c r="BY154" s="23">
        <f t="shared" si="180"/>
        <v>384.93723849372384</v>
      </c>
      <c r="BZ154" s="23"/>
      <c r="CA154" s="23"/>
      <c r="CB154" s="9"/>
      <c r="CC154">
        <f t="shared" si="182"/>
        <v>38.82340560067621</v>
      </c>
      <c r="CD154">
        <f t="shared" si="183"/>
        <v>70.093954238193305</v>
      </c>
      <c r="CE154">
        <f t="shared" si="184"/>
        <v>74.966380022947945</v>
      </c>
      <c r="CF154">
        <f t="shared" si="185"/>
        <v>2.4256693966166867</v>
      </c>
      <c r="CG154">
        <f t="shared" si="186"/>
        <v>-124.08375308641976</v>
      </c>
      <c r="CH154">
        <f t="shared" si="187"/>
        <v>473.840987654321</v>
      </c>
      <c r="CI154">
        <f t="shared" si="188"/>
        <v>70.093954238193305</v>
      </c>
      <c r="CJ154" s="23"/>
      <c r="CK154" s="23"/>
      <c r="CL154" s="23"/>
      <c r="CM154" s="23"/>
      <c r="CN154" s="23"/>
      <c r="CO154" s="23"/>
      <c r="CP154" s="23"/>
    </row>
    <row r="155" spans="10:94" x14ac:dyDescent="0.2">
      <c r="L155" s="2">
        <v>7.82</v>
      </c>
      <c r="M155" s="23"/>
      <c r="N155" s="23"/>
      <c r="O155" s="3">
        <v>25.38</v>
      </c>
      <c r="P155" s="23"/>
      <c r="Q155" s="23"/>
      <c r="R155" s="2">
        <f t="shared" si="196"/>
        <v>20304</v>
      </c>
      <c r="S155" s="23"/>
      <c r="T155" s="23"/>
      <c r="V155" s="4">
        <v>0.8</v>
      </c>
      <c r="W155" s="23">
        <f t="shared" si="152"/>
        <v>4.0000000000000009</v>
      </c>
      <c r="X155" s="23">
        <f t="shared" si="153"/>
        <v>244.00000000000006</v>
      </c>
      <c r="Y155" s="23"/>
      <c r="Z155" s="23"/>
      <c r="AA155" s="23"/>
      <c r="AB155" s="23"/>
      <c r="AC155" s="5">
        <v>7.4</v>
      </c>
      <c r="AD155">
        <v>7.0499568510883117</v>
      </c>
      <c r="AE155">
        <v>7049.95685108831</v>
      </c>
      <c r="AF155">
        <f t="shared" si="158"/>
        <v>306.51986309079609</v>
      </c>
      <c r="AM155" s="6">
        <v>18.7</v>
      </c>
      <c r="AN155" s="23">
        <f t="shared" si="160"/>
        <v>18.126042272639129</v>
      </c>
      <c r="AO155" s="23">
        <f t="shared" si="161"/>
        <v>181.26042272639128</v>
      </c>
      <c r="AP155" s="23"/>
      <c r="AQ155" s="23"/>
      <c r="AR155" s="23">
        <f t="shared" si="144"/>
        <v>4.6477031468305459</v>
      </c>
      <c r="AS155" s="23"/>
      <c r="AT155" s="23"/>
      <c r="AU155" s="7">
        <v>11.6</v>
      </c>
      <c r="AV155">
        <f t="shared" si="165"/>
        <v>1127.752</v>
      </c>
      <c r="AW155">
        <f t="shared" si="166"/>
        <v>92.819094650205756</v>
      </c>
      <c r="BB155" s="5">
        <v>1.2</v>
      </c>
      <c r="BC155">
        <f t="shared" si="197"/>
        <v>961.91999999999985</v>
      </c>
      <c r="BD155">
        <f t="shared" si="169"/>
        <v>48.095999999999989</v>
      </c>
      <c r="BJ155" s="4">
        <v>7.8E-2</v>
      </c>
      <c r="BK155" s="24">
        <f t="shared" si="171"/>
        <v>9.8924731182795697E-2</v>
      </c>
      <c r="BL155" s="24">
        <f t="shared" si="172"/>
        <v>0.14132090322580643</v>
      </c>
      <c r="BM155" s="24"/>
      <c r="BN155" s="24"/>
      <c r="BO155" s="8">
        <v>1.3</v>
      </c>
      <c r="BP155" s="25">
        <f t="shared" si="174"/>
        <v>18460</v>
      </c>
      <c r="BQ155" s="25">
        <f t="shared" si="145"/>
        <v>520</v>
      </c>
      <c r="BR155" s="23"/>
      <c r="BS155" s="23"/>
      <c r="BT155" s="23"/>
      <c r="BU155" s="23"/>
      <c r="BW155" s="6">
        <v>0.19600000000000001</v>
      </c>
      <c r="BX155" s="23">
        <f t="shared" si="179"/>
        <v>8.1589958158995817</v>
      </c>
      <c r="BY155" s="23">
        <f t="shared" si="180"/>
        <v>407.94979079497909</v>
      </c>
      <c r="BZ155" s="23"/>
      <c r="CA155" s="23"/>
      <c r="CB155" s="9"/>
      <c r="CC155">
        <f t="shared" si="182"/>
        <v>36.51698073511934</v>
      </c>
      <c r="CD155">
        <f t="shared" si="183"/>
        <v>67.801729552916356</v>
      </c>
      <c r="CE155">
        <f t="shared" si="184"/>
        <v>65.868809073017388</v>
      </c>
      <c r="CF155">
        <f t="shared" si="185"/>
        <v>2.1752095746142168</v>
      </c>
      <c r="CG155">
        <f t="shared" si="186"/>
        <v>-136.91509465020573</v>
      </c>
      <c r="CH155">
        <f t="shared" si="187"/>
        <v>500.79828806584351</v>
      </c>
      <c r="CI155">
        <f t="shared" si="188"/>
        <v>67.801729552916356</v>
      </c>
      <c r="CJ155" s="23"/>
      <c r="CK155" s="23"/>
      <c r="CL155" s="23"/>
      <c r="CM155" s="23"/>
      <c r="CN155" s="23"/>
      <c r="CO155" s="23"/>
      <c r="CP155" s="23"/>
    </row>
    <row r="156" spans="10:94" x14ac:dyDescent="0.2">
      <c r="K156" t="s">
        <v>49</v>
      </c>
      <c r="L156" s="2">
        <v>6.71</v>
      </c>
      <c r="M156" s="23">
        <f t="shared" si="146"/>
        <v>6.7333333333333334</v>
      </c>
      <c r="N156" s="23">
        <f t="shared" si="147"/>
        <v>3.2145502536643E-2</v>
      </c>
      <c r="O156" s="3">
        <v>20.8</v>
      </c>
      <c r="P156" s="23">
        <f t="shared" si="148"/>
        <v>20.653333333333332</v>
      </c>
      <c r="Q156" s="23">
        <f t="shared" si="149"/>
        <v>0.17473789896108183</v>
      </c>
      <c r="R156" s="2">
        <f t="shared" si="196"/>
        <v>16640</v>
      </c>
      <c r="S156" s="23">
        <f t="shared" si="150"/>
        <v>16522.666666666668</v>
      </c>
      <c r="T156" s="23">
        <f t="shared" si="151"/>
        <v>139.79031916886566</v>
      </c>
      <c r="V156" s="4">
        <v>0.6</v>
      </c>
      <c r="W156" s="23">
        <f t="shared" si="152"/>
        <v>3</v>
      </c>
      <c r="X156" s="23">
        <f t="shared" si="153"/>
        <v>183</v>
      </c>
      <c r="Y156" s="23">
        <f t="shared" si="154"/>
        <v>3.3333333333333326</v>
      </c>
      <c r="Z156" s="23">
        <f t="shared" si="155"/>
        <v>0.28867513459481237</v>
      </c>
      <c r="AA156" s="23">
        <f t="shared" si="156"/>
        <v>203.33333333333329</v>
      </c>
      <c r="AB156" s="23">
        <f t="shared" si="157"/>
        <v>17.60918321028355</v>
      </c>
      <c r="AC156" s="5">
        <v>19.5</v>
      </c>
      <c r="AD156">
        <v>18.652219771790204</v>
      </c>
      <c r="AE156">
        <v>10652.2197717902</v>
      </c>
      <c r="AF156">
        <f t="shared" si="158"/>
        <v>463.1399900778348</v>
      </c>
      <c r="AG156">
        <f t="shared" si="159"/>
        <v>473.46376672628406</v>
      </c>
      <c r="AH156">
        <f t="shared" si="136"/>
        <v>25.44602310309466</v>
      </c>
      <c r="AI156">
        <f t="shared" si="137"/>
        <v>10889.666634704532</v>
      </c>
      <c r="AJ156">
        <f t="shared" si="138"/>
        <v>585.25853137117713</v>
      </c>
      <c r="AL156" t="s">
        <v>49</v>
      </c>
      <c r="AM156" s="6">
        <v>12.4</v>
      </c>
      <c r="AN156" s="23">
        <f t="shared" si="160"/>
        <v>12.017839829358154</v>
      </c>
      <c r="AO156" s="23">
        <f t="shared" si="161"/>
        <v>120.17839829358154</v>
      </c>
      <c r="AP156" s="23">
        <f t="shared" si="162"/>
        <v>123.08706612371533</v>
      </c>
      <c r="AQ156" s="23">
        <f t="shared" si="163"/>
        <v>6.7868916036455236</v>
      </c>
      <c r="AR156" s="23">
        <f t="shared" si="144"/>
        <v>3.0814973921431164</v>
      </c>
      <c r="AS156" s="23">
        <f t="shared" si="164"/>
        <v>3.1560786185568035</v>
      </c>
      <c r="AT156" s="23">
        <f t="shared" si="198"/>
        <v>0.17402286163193653</v>
      </c>
      <c r="AU156" s="7">
        <v>19.8</v>
      </c>
      <c r="AV156">
        <f t="shared" si="165"/>
        <v>1924.9560000000001</v>
      </c>
      <c r="AW156">
        <f t="shared" si="166"/>
        <v>158.43259259259261</v>
      </c>
      <c r="AX156">
        <f t="shared" si="167"/>
        <v>150.43094650205759</v>
      </c>
      <c r="AY156">
        <f t="shared" si="168"/>
        <v>7.333629778824827</v>
      </c>
      <c r="AZ156">
        <f t="shared" si="190"/>
        <v>1827.7360000000001</v>
      </c>
      <c r="BA156">
        <f t="shared" si="191"/>
        <v>89.103601812721493</v>
      </c>
      <c r="BB156" s="5">
        <v>0.5</v>
      </c>
      <c r="BC156">
        <f t="shared" si="197"/>
        <v>400.79999999999995</v>
      </c>
      <c r="BD156">
        <f t="shared" si="169"/>
        <v>20.04</v>
      </c>
      <c r="BE156">
        <f t="shared" si="170"/>
        <v>16.032</v>
      </c>
      <c r="BF156">
        <f t="shared" si="192"/>
        <v>4.0079999999999893</v>
      </c>
      <c r="BG156">
        <f t="shared" si="193"/>
        <v>320.63999999999993</v>
      </c>
      <c r="BH156">
        <f t="shared" si="194"/>
        <v>80.16</v>
      </c>
      <c r="BI156" t="s">
        <v>49</v>
      </c>
      <c r="BJ156" s="4">
        <v>2.1000000000000001E-2</v>
      </c>
      <c r="BK156" s="24">
        <f t="shared" si="171"/>
        <v>2.2311827956989248E-2</v>
      </c>
      <c r="BL156" s="24">
        <f t="shared" si="172"/>
        <v>3.1874008064516124E-2</v>
      </c>
      <c r="BM156" s="24">
        <f t="shared" si="173"/>
        <v>3.4434169354838708E-2</v>
      </c>
      <c r="BN156" s="24">
        <f t="shared" si="195"/>
        <v>4.4343294304098058E-3</v>
      </c>
      <c r="BO156" s="8">
        <v>1</v>
      </c>
      <c r="BP156" s="25">
        <f t="shared" si="174"/>
        <v>14200</v>
      </c>
      <c r="BQ156" s="25">
        <f t="shared" si="145"/>
        <v>400</v>
      </c>
      <c r="BR156" s="23">
        <f t="shared" si="175"/>
        <v>13726.666666666666</v>
      </c>
      <c r="BS156" s="23">
        <f t="shared" si="176"/>
        <v>819.83738224926856</v>
      </c>
      <c r="BT156" s="23">
        <f t="shared" si="177"/>
        <v>386.66666666666669</v>
      </c>
      <c r="BU156" s="23">
        <f t="shared" si="178"/>
        <v>23.094010767585029</v>
      </c>
      <c r="BW156" s="6">
        <v>0.41699999999999998</v>
      </c>
      <c r="BX156" s="23">
        <f t="shared" si="179"/>
        <v>17.405857740585773</v>
      </c>
      <c r="BY156" s="23">
        <f t="shared" si="180"/>
        <v>870.29288702928864</v>
      </c>
      <c r="BZ156" s="23">
        <f t="shared" si="181"/>
        <v>854.95118549511847</v>
      </c>
      <c r="CA156" s="23">
        <f t="shared" si="199"/>
        <v>16.90984052019823</v>
      </c>
      <c r="CB156" s="9" t="s">
        <v>49</v>
      </c>
      <c r="CC156">
        <f t="shared" si="182"/>
        <v>49.027699277933536</v>
      </c>
      <c r="CD156">
        <f t="shared" si="183"/>
        <v>71.838722333681886</v>
      </c>
      <c r="CE156">
        <f t="shared" si="184"/>
        <v>88.771385169628701</v>
      </c>
      <c r="CF156">
        <f t="shared" si="185"/>
        <v>2.5950202400828299</v>
      </c>
      <c r="CG156">
        <f t="shared" si="186"/>
        <v>-175.4725925925926</v>
      </c>
      <c r="CH156">
        <f t="shared" si="187"/>
        <v>699.67362962962966</v>
      </c>
      <c r="CI156">
        <f t="shared" si="188"/>
        <v>71.838722333681886</v>
      </c>
      <c r="CJ156" s="23">
        <f t="shared" ref="CJ156:CP171" si="200">AVERAGE(CC156:CC158)</f>
        <v>51.968525090880462</v>
      </c>
      <c r="CK156" s="23">
        <f t="shared" si="200"/>
        <v>73.602475985885221</v>
      </c>
      <c r="CL156" s="23">
        <f t="shared" si="200"/>
        <v>90.426723426682699</v>
      </c>
      <c r="CM156" s="23">
        <f t="shared" si="200"/>
        <v>2.853843194004321</v>
      </c>
      <c r="CN156" s="23">
        <f t="shared" si="200"/>
        <v>-163.12961316872426</v>
      </c>
      <c r="CO156" s="23">
        <f t="shared" si="200"/>
        <v>656.84688065843613</v>
      </c>
      <c r="CP156" s="23">
        <f t="shared" si="200"/>
        <v>73.602475985885221</v>
      </c>
    </row>
    <row r="157" spans="10:94" x14ac:dyDescent="0.2">
      <c r="L157" s="2">
        <v>6.77</v>
      </c>
      <c r="M157" s="23"/>
      <c r="N157" s="23"/>
      <c r="O157" s="3">
        <v>20.7</v>
      </c>
      <c r="P157" s="23"/>
      <c r="Q157" s="23"/>
      <c r="R157" s="2">
        <f t="shared" si="196"/>
        <v>16560</v>
      </c>
      <c r="S157" s="23"/>
      <c r="T157" s="23"/>
      <c r="V157" s="4">
        <v>0.7</v>
      </c>
      <c r="W157" s="23">
        <f t="shared" si="152"/>
        <v>3.4999999999999991</v>
      </c>
      <c r="X157" s="23">
        <f t="shared" si="153"/>
        <v>213.49999999999994</v>
      </c>
      <c r="Y157" s="23"/>
      <c r="Z157" s="23"/>
      <c r="AA157" s="23"/>
      <c r="AB157" s="23"/>
      <c r="AC157" s="5">
        <v>19.399999999999999</v>
      </c>
      <c r="AD157">
        <v>18.556333301371176</v>
      </c>
      <c r="AE157">
        <v>11556.3333013712</v>
      </c>
      <c r="AF157">
        <f t="shared" si="158"/>
        <v>502.44927397266088</v>
      </c>
      <c r="AM157" s="6">
        <v>13.5</v>
      </c>
      <c r="AN157" s="23">
        <f t="shared" si="160"/>
        <v>13.084351367073879</v>
      </c>
      <c r="AO157" s="23">
        <f t="shared" si="161"/>
        <v>130.84351367073879</v>
      </c>
      <c r="AP157" s="23"/>
      <c r="AQ157" s="23"/>
      <c r="AR157" s="23">
        <f t="shared" si="144"/>
        <v>3.3549618889933024</v>
      </c>
      <c r="AS157" s="23"/>
      <c r="AT157" s="23"/>
      <c r="AU157" s="7">
        <v>18</v>
      </c>
      <c r="AV157">
        <f t="shared" si="165"/>
        <v>1749.9599999999998</v>
      </c>
      <c r="AW157">
        <f t="shared" si="166"/>
        <v>144.0296296296296</v>
      </c>
      <c r="BB157" s="5">
        <v>0.4</v>
      </c>
      <c r="BC157">
        <f t="shared" si="197"/>
        <v>320.64</v>
      </c>
      <c r="BD157">
        <f t="shared" si="169"/>
        <v>16.032</v>
      </c>
      <c r="BJ157" s="4">
        <v>2.1000000000000001E-2</v>
      </c>
      <c r="BK157" s="24">
        <f t="shared" si="171"/>
        <v>2.2311827956989248E-2</v>
      </c>
      <c r="BL157" s="24">
        <f t="shared" si="172"/>
        <v>3.1874008064516124E-2</v>
      </c>
      <c r="BM157" s="24"/>
      <c r="BN157" s="24"/>
      <c r="BO157" s="8">
        <v>0.9</v>
      </c>
      <c r="BP157" s="25">
        <f t="shared" si="174"/>
        <v>12780</v>
      </c>
      <c r="BQ157" s="25">
        <f t="shared" si="145"/>
        <v>360</v>
      </c>
      <c r="BR157" s="23"/>
      <c r="BS157" s="23"/>
      <c r="BT157" s="23"/>
      <c r="BU157" s="23"/>
      <c r="BW157" s="6">
        <v>0.40100000000000002</v>
      </c>
      <c r="BX157" s="23">
        <f t="shared" si="179"/>
        <v>16.736401673640167</v>
      </c>
      <c r="BY157" s="23">
        <f t="shared" si="180"/>
        <v>836.82008368200832</v>
      </c>
      <c r="BZ157" s="23"/>
      <c r="CA157" s="23"/>
      <c r="CB157" s="9"/>
      <c r="CC157">
        <f t="shared" si="182"/>
        <v>56.164720724665408</v>
      </c>
      <c r="CD157">
        <f t="shared" si="183"/>
        <v>75.45803141627448</v>
      </c>
      <c r="CE157">
        <f t="shared" si="184"/>
        <v>89.983858069484342</v>
      </c>
      <c r="CF157">
        <f t="shared" si="185"/>
        <v>3.1390988279657663</v>
      </c>
      <c r="CG157">
        <f t="shared" si="186"/>
        <v>-156.56162962962961</v>
      </c>
      <c r="CH157">
        <f t="shared" si="187"/>
        <v>630.6014814814813</v>
      </c>
      <c r="CI157">
        <f t="shared" si="188"/>
        <v>75.458031416274466</v>
      </c>
      <c r="CJ157" s="23"/>
      <c r="CK157" s="23"/>
      <c r="CL157" s="23"/>
      <c r="CM157" s="23"/>
      <c r="CN157" s="23"/>
      <c r="CO157" s="23"/>
      <c r="CP157" s="23"/>
    </row>
    <row r="158" spans="10:94" x14ac:dyDescent="0.2">
      <c r="L158" s="2">
        <v>6.72</v>
      </c>
      <c r="M158" s="23"/>
      <c r="N158" s="23"/>
      <c r="O158" s="3">
        <v>20.46</v>
      </c>
      <c r="P158" s="23"/>
      <c r="Q158" s="23"/>
      <c r="R158" s="2">
        <f t="shared" si="196"/>
        <v>16368</v>
      </c>
      <c r="S158" s="23"/>
      <c r="T158" s="23"/>
      <c r="V158" s="4">
        <v>0.7</v>
      </c>
      <c r="W158" s="23">
        <f t="shared" si="152"/>
        <v>3.4999999999999991</v>
      </c>
      <c r="X158" s="23">
        <f t="shared" si="153"/>
        <v>213.49999999999994</v>
      </c>
      <c r="Y158" s="23"/>
      <c r="Z158" s="23"/>
      <c r="AA158" s="23"/>
      <c r="AB158" s="23"/>
      <c r="AC158" s="5">
        <v>19.3</v>
      </c>
      <c r="AD158">
        <v>18.460446830952154</v>
      </c>
      <c r="AE158">
        <v>10460.4468309522</v>
      </c>
      <c r="AF158">
        <f t="shared" si="158"/>
        <v>454.80203612835652</v>
      </c>
      <c r="AM158" s="6">
        <v>12.2</v>
      </c>
      <c r="AN158" s="23">
        <f t="shared" si="160"/>
        <v>11.823928640682567</v>
      </c>
      <c r="AO158" s="23">
        <f t="shared" si="161"/>
        <v>118.23928640682567</v>
      </c>
      <c r="AP158" s="23"/>
      <c r="AQ158" s="23"/>
      <c r="AR158" s="23">
        <f t="shared" si="144"/>
        <v>3.0317765745339917</v>
      </c>
      <c r="AS158" s="23"/>
      <c r="AT158" s="23"/>
      <c r="AU158" s="7">
        <v>18.600000000000001</v>
      </c>
      <c r="AV158">
        <f t="shared" si="165"/>
        <v>1808.2920000000001</v>
      </c>
      <c r="AW158">
        <f t="shared" si="166"/>
        <v>148.83061728395063</v>
      </c>
      <c r="BB158" s="5">
        <v>0.3</v>
      </c>
      <c r="BC158">
        <f t="shared" si="197"/>
        <v>240.47999999999996</v>
      </c>
      <c r="BD158">
        <f t="shared" si="169"/>
        <v>12.023999999999997</v>
      </c>
      <c r="BJ158" s="4">
        <v>2.5000000000000001E-2</v>
      </c>
      <c r="BK158" s="24">
        <f t="shared" si="171"/>
        <v>2.7688172043010752E-2</v>
      </c>
      <c r="BL158" s="24">
        <f t="shared" si="172"/>
        <v>3.9554491935483868E-2</v>
      </c>
      <c r="BM158" s="24"/>
      <c r="BN158" s="24"/>
      <c r="BO158" s="8">
        <v>1</v>
      </c>
      <c r="BP158" s="25">
        <f t="shared" si="174"/>
        <v>14200</v>
      </c>
      <c r="BQ158" s="25">
        <f t="shared" si="145"/>
        <v>400</v>
      </c>
      <c r="BR158" s="23"/>
      <c r="BS158" s="23"/>
      <c r="BT158" s="23"/>
      <c r="BU158" s="23"/>
      <c r="BW158" s="6">
        <v>0.41099999999999998</v>
      </c>
      <c r="BX158" s="23">
        <f t="shared" si="179"/>
        <v>17.15481171548117</v>
      </c>
      <c r="BY158" s="23">
        <f t="shared" si="180"/>
        <v>857.74058577405845</v>
      </c>
      <c r="BZ158" s="23"/>
      <c r="CA158" s="23"/>
      <c r="CB158" s="9"/>
      <c r="CC158">
        <f t="shared" si="182"/>
        <v>50.713155270042449</v>
      </c>
      <c r="CD158">
        <f t="shared" si="183"/>
        <v>73.510674207699296</v>
      </c>
      <c r="CE158">
        <f t="shared" si="184"/>
        <v>92.524927040935054</v>
      </c>
      <c r="CF158">
        <f t="shared" si="185"/>
        <v>2.8274105139643675</v>
      </c>
      <c r="CG158">
        <f t="shared" si="186"/>
        <v>-157.35461728395063</v>
      </c>
      <c r="CH158">
        <f t="shared" si="187"/>
        <v>640.26553086419744</v>
      </c>
      <c r="CI158">
        <f t="shared" si="188"/>
        <v>73.510674207699296</v>
      </c>
      <c r="CJ158" s="23"/>
      <c r="CK158" s="23"/>
      <c r="CL158" s="23"/>
      <c r="CM158" s="23"/>
      <c r="CN158" s="23"/>
      <c r="CO158" s="23"/>
      <c r="CP158" s="23"/>
    </row>
    <row r="159" spans="10:94" x14ac:dyDescent="0.2">
      <c r="K159" t="s">
        <v>50</v>
      </c>
      <c r="L159" s="2">
        <v>7.7</v>
      </c>
      <c r="M159" s="23">
        <f t="shared" si="146"/>
        <v>7.6700000000000008</v>
      </c>
      <c r="N159" s="23">
        <f t="shared" si="147"/>
        <v>2.6457513110645845E-2</v>
      </c>
      <c r="O159" s="3">
        <v>27.62</v>
      </c>
      <c r="P159" s="23">
        <f t="shared" si="148"/>
        <v>27.677000000000003</v>
      </c>
      <c r="Q159" s="23">
        <f t="shared" si="149"/>
        <v>4.9568134925574756E-2</v>
      </c>
      <c r="R159" s="2">
        <f t="shared" si="196"/>
        <v>22096</v>
      </c>
      <c r="S159" s="23">
        <f t="shared" si="150"/>
        <v>22141.600000000002</v>
      </c>
      <c r="T159" s="23">
        <f t="shared" si="151"/>
        <v>39.654507940459759</v>
      </c>
      <c r="V159" s="4">
        <v>0.8</v>
      </c>
      <c r="W159" s="23">
        <f t="shared" si="152"/>
        <v>4.0000000000000009</v>
      </c>
      <c r="X159" s="23">
        <f t="shared" si="153"/>
        <v>244.00000000000006</v>
      </c>
      <c r="Y159" s="23">
        <f t="shared" si="154"/>
        <v>3.8333333333333335</v>
      </c>
      <c r="Z159" s="23">
        <f t="shared" si="155"/>
        <v>0.28867513459481392</v>
      </c>
      <c r="AA159" s="23">
        <f t="shared" si="156"/>
        <v>233.83333333333334</v>
      </c>
      <c r="AB159" s="23">
        <f t="shared" si="157"/>
        <v>17.60918321028365</v>
      </c>
      <c r="AC159" s="5">
        <v>7.6</v>
      </c>
      <c r="AD159">
        <v>7.2417297919263595</v>
      </c>
      <c r="AE159">
        <v>12427.297919263599</v>
      </c>
      <c r="AF159">
        <f t="shared" si="158"/>
        <v>540.3173008375478</v>
      </c>
      <c r="AG159">
        <f t="shared" si="159"/>
        <v>498.33767601768267</v>
      </c>
      <c r="AH159">
        <f t="shared" si="136"/>
        <v>41.907349002416986</v>
      </c>
      <c r="AI159">
        <f t="shared" si="137"/>
        <v>11461.766548406702</v>
      </c>
      <c r="AJ159">
        <f t="shared" si="138"/>
        <v>963.86902705559032</v>
      </c>
      <c r="AL159" t="s">
        <v>50</v>
      </c>
      <c r="AM159" s="6">
        <v>17.100000000000001</v>
      </c>
      <c r="AN159" s="23">
        <f t="shared" si="160"/>
        <v>16.574752763234439</v>
      </c>
      <c r="AO159" s="23">
        <f t="shared" si="161"/>
        <v>165.7475276323444</v>
      </c>
      <c r="AP159" s="23">
        <f t="shared" si="162"/>
        <v>165.42434231788511</v>
      </c>
      <c r="AQ159" s="23">
        <f t="shared" si="163"/>
        <v>3.4049685711501181</v>
      </c>
      <c r="AR159" s="23">
        <f t="shared" si="144"/>
        <v>4.249936605957549</v>
      </c>
      <c r="AS159" s="23">
        <f t="shared" si="164"/>
        <v>4.2416498030226943</v>
      </c>
      <c r="AT159" s="23">
        <f t="shared" si="198"/>
        <v>8.7306886439746864E-2</v>
      </c>
      <c r="AU159" s="7">
        <v>15.5</v>
      </c>
      <c r="AV159">
        <f t="shared" si="165"/>
        <v>1506.91</v>
      </c>
      <c r="AW159">
        <f t="shared" si="166"/>
        <v>124.02551440329218</v>
      </c>
      <c r="AX159">
        <f t="shared" si="167"/>
        <v>118.4243621399177</v>
      </c>
      <c r="AY159">
        <f t="shared" si="168"/>
        <v>6.5496296006702845</v>
      </c>
      <c r="AZ159">
        <f t="shared" si="190"/>
        <v>1438.856</v>
      </c>
      <c r="BA159">
        <f t="shared" si="191"/>
        <v>79.577999648144015</v>
      </c>
      <c r="BB159" s="5">
        <v>2.2000000000000002</v>
      </c>
      <c r="BC159">
        <f t="shared" si="197"/>
        <v>1763.52</v>
      </c>
      <c r="BD159">
        <f t="shared" si="169"/>
        <v>88.176000000000002</v>
      </c>
      <c r="BE159">
        <f t="shared" si="170"/>
        <v>84.167999999999992</v>
      </c>
      <c r="BF159">
        <f t="shared" si="192"/>
        <v>4.0080000000000027</v>
      </c>
      <c r="BG159">
        <f t="shared" si="193"/>
        <v>1683.36</v>
      </c>
      <c r="BH159">
        <f t="shared" si="194"/>
        <v>80.160000000000082</v>
      </c>
      <c r="BI159" t="s">
        <v>50</v>
      </c>
      <c r="BJ159" s="4">
        <v>0.104</v>
      </c>
      <c r="BK159" s="24">
        <f t="shared" si="171"/>
        <v>0.13387096774193546</v>
      </c>
      <c r="BL159" s="24">
        <f t="shared" si="172"/>
        <v>0.19124404838709674</v>
      </c>
      <c r="BM159" s="24">
        <f t="shared" si="173"/>
        <v>0.19956457258064517</v>
      </c>
      <c r="BN159" s="24">
        <f t="shared" si="195"/>
        <v>7.7600765032171618E-3</v>
      </c>
      <c r="BO159" s="8">
        <v>1.4</v>
      </c>
      <c r="BP159" s="25">
        <f t="shared" si="174"/>
        <v>19879.999999999996</v>
      </c>
      <c r="BQ159" s="25">
        <f t="shared" si="145"/>
        <v>559.99999999999989</v>
      </c>
      <c r="BR159" s="23">
        <f t="shared" si="175"/>
        <v>19880</v>
      </c>
      <c r="BS159" s="23">
        <f t="shared" si="176"/>
        <v>1420</v>
      </c>
      <c r="BT159" s="23">
        <f t="shared" si="177"/>
        <v>560</v>
      </c>
      <c r="BU159" s="23">
        <f t="shared" si="178"/>
        <v>40</v>
      </c>
      <c r="BW159" s="6">
        <v>7.3999999999999996E-2</v>
      </c>
      <c r="BX159" s="23">
        <f t="shared" si="179"/>
        <v>3.0543933054393304</v>
      </c>
      <c r="BY159" s="23">
        <f t="shared" si="180"/>
        <v>152.71966527196653</v>
      </c>
      <c r="BZ159" s="23">
        <f t="shared" si="181"/>
        <v>148.53556485355648</v>
      </c>
      <c r="CA159" s="23">
        <f t="shared" si="199"/>
        <v>5.5350445838171352</v>
      </c>
      <c r="CB159" s="9" t="s">
        <v>50</v>
      </c>
      <c r="CC159">
        <f t="shared" si="182"/>
        <v>52.455331034891529</v>
      </c>
      <c r="CD159">
        <f t="shared" si="183"/>
        <v>71.3979401922942</v>
      </c>
      <c r="CE159">
        <f t="shared" si="184"/>
        <v>58.447044900716314</v>
      </c>
      <c r="CF159">
        <f t="shared" si="185"/>
        <v>2.546246205437849</v>
      </c>
      <c r="CG159">
        <f t="shared" si="186"/>
        <v>-208.20151440329218</v>
      </c>
      <c r="CH159">
        <f t="shared" si="187"/>
        <v>728.94460905349786</v>
      </c>
      <c r="CI159">
        <f t="shared" si="188"/>
        <v>71.3979401922942</v>
      </c>
      <c r="CJ159" s="23">
        <f t="shared" si="200"/>
        <v>49.496004786846761</v>
      </c>
      <c r="CK159" s="23">
        <f t="shared" si="200"/>
        <v>70.620220520802548</v>
      </c>
      <c r="CL159" s="23">
        <f t="shared" si="200"/>
        <v>58.442431326348299</v>
      </c>
      <c r="CM159" s="23">
        <f t="shared" si="200"/>
        <v>2.4587929617176951</v>
      </c>
      <c r="CN159" s="23">
        <f t="shared" si="200"/>
        <v>-198.75902880658433</v>
      </c>
      <c r="CO159" s="23">
        <f t="shared" si="200"/>
        <v>695.95988477366245</v>
      </c>
      <c r="CP159" s="23">
        <f t="shared" si="200"/>
        <v>70.620220520802562</v>
      </c>
    </row>
    <row r="160" spans="10:94" x14ac:dyDescent="0.2">
      <c r="L160" s="2">
        <v>7.65</v>
      </c>
      <c r="M160" s="23"/>
      <c r="N160" s="23"/>
      <c r="O160" s="3">
        <v>27.71</v>
      </c>
      <c r="P160" s="23"/>
      <c r="Q160" s="23"/>
      <c r="R160" s="2">
        <f t="shared" si="196"/>
        <v>22168</v>
      </c>
      <c r="S160" s="23"/>
      <c r="T160" s="23"/>
      <c r="V160" s="4">
        <v>0.7</v>
      </c>
      <c r="W160" s="23">
        <f t="shared" si="152"/>
        <v>3.4999999999999991</v>
      </c>
      <c r="X160" s="23">
        <f t="shared" si="153"/>
        <v>213.49999999999994</v>
      </c>
      <c r="Y160" s="23"/>
      <c r="Z160" s="23"/>
      <c r="AA160" s="23"/>
      <c r="AB160" s="23"/>
      <c r="AC160" s="5">
        <v>7.5</v>
      </c>
      <c r="AD160">
        <v>7.1458433215073356</v>
      </c>
      <c r="AE160">
        <v>11458.433215073401</v>
      </c>
      <c r="AF160">
        <f t="shared" si="158"/>
        <v>498.19274848145221</v>
      </c>
      <c r="AM160" s="6">
        <v>16.7</v>
      </c>
      <c r="AN160" s="23">
        <f t="shared" si="160"/>
        <v>16.186930385883265</v>
      </c>
      <c r="AO160" s="23">
        <f t="shared" si="161"/>
        <v>161.86930385883267</v>
      </c>
      <c r="AP160" s="23"/>
      <c r="AQ160" s="23"/>
      <c r="AR160" s="23">
        <f t="shared" si="144"/>
        <v>4.1504949707392989</v>
      </c>
      <c r="AS160" s="23"/>
      <c r="AT160" s="23"/>
      <c r="AU160" s="7">
        <v>13.9</v>
      </c>
      <c r="AV160">
        <f t="shared" si="165"/>
        <v>1351.3579999999999</v>
      </c>
      <c r="AW160">
        <f t="shared" si="166"/>
        <v>111.22288065843621</v>
      </c>
      <c r="BB160" s="5">
        <v>2.1</v>
      </c>
      <c r="BC160">
        <f t="shared" si="197"/>
        <v>1683.36</v>
      </c>
      <c r="BD160">
        <f t="shared" si="169"/>
        <v>84.167999999999992</v>
      </c>
      <c r="BJ160" s="4">
        <v>0.109</v>
      </c>
      <c r="BK160" s="24">
        <f t="shared" si="171"/>
        <v>0.14059139784946237</v>
      </c>
      <c r="BL160" s="24">
        <f t="shared" si="172"/>
        <v>0.20084465322580644</v>
      </c>
      <c r="BM160" s="24"/>
      <c r="BN160" s="24"/>
      <c r="BO160" s="8">
        <v>1.3</v>
      </c>
      <c r="BP160" s="25">
        <f t="shared" si="174"/>
        <v>18460</v>
      </c>
      <c r="BQ160" s="25">
        <f t="shared" si="145"/>
        <v>520</v>
      </c>
      <c r="BR160" s="23"/>
      <c r="BS160" s="23"/>
      <c r="BT160" s="23"/>
      <c r="BU160" s="23"/>
      <c r="BW160" s="6">
        <v>7.2999999999999995E-2</v>
      </c>
      <c r="BX160" s="23">
        <f t="shared" si="179"/>
        <v>3.0125523012552295</v>
      </c>
      <c r="BY160" s="23">
        <f t="shared" si="180"/>
        <v>150.62761506276146</v>
      </c>
      <c r="BZ160" s="23"/>
      <c r="CA160" s="23"/>
      <c r="CB160" s="9"/>
      <c r="CC160">
        <f t="shared" si="182"/>
        <v>50.403448903746792</v>
      </c>
      <c r="CD160">
        <f t="shared" si="183"/>
        <v>71.401516891047507</v>
      </c>
      <c r="CE160">
        <f t="shared" si="184"/>
        <v>56.923271077766159</v>
      </c>
      <c r="CF160">
        <f t="shared" si="185"/>
        <v>2.5497236452521319</v>
      </c>
      <c r="CG160">
        <f t="shared" si="186"/>
        <v>-191.8908806584362</v>
      </c>
      <c r="CH160">
        <f t="shared" si="187"/>
        <v>666.43381069958843</v>
      </c>
      <c r="CI160">
        <f t="shared" si="188"/>
        <v>71.401516891047507</v>
      </c>
      <c r="CJ160" s="23"/>
      <c r="CK160" s="23"/>
      <c r="CL160" s="23"/>
      <c r="CM160" s="23"/>
      <c r="CN160" s="23"/>
      <c r="CO160" s="23"/>
      <c r="CP160" s="23"/>
    </row>
    <row r="161" spans="10:94" x14ac:dyDescent="0.2">
      <c r="L161" s="2">
        <v>7.66</v>
      </c>
      <c r="M161" s="23"/>
      <c r="N161" s="23"/>
      <c r="O161" s="3">
        <v>27.701000000000001</v>
      </c>
      <c r="P161" s="23"/>
      <c r="Q161" s="23"/>
      <c r="R161" s="2">
        <f t="shared" si="196"/>
        <v>22160.799999999999</v>
      </c>
      <c r="S161" s="23"/>
      <c r="T161" s="23"/>
      <c r="V161" s="4">
        <v>0.8</v>
      </c>
      <c r="W161" s="23">
        <f t="shared" si="152"/>
        <v>4.0000000000000009</v>
      </c>
      <c r="X161" s="23">
        <f t="shared" si="153"/>
        <v>244.00000000000006</v>
      </c>
      <c r="Y161" s="23"/>
      <c r="Z161" s="23"/>
      <c r="AA161" s="23"/>
      <c r="AB161" s="23"/>
      <c r="AC161" s="5">
        <v>7.4</v>
      </c>
      <c r="AD161">
        <v>7.0499568510883117</v>
      </c>
      <c r="AE161">
        <v>10499.5685108831</v>
      </c>
      <c r="AF161">
        <f t="shared" si="158"/>
        <v>456.50297873404782</v>
      </c>
      <c r="AM161" s="6">
        <v>17.399999999999999</v>
      </c>
      <c r="AN161" s="23">
        <f t="shared" si="160"/>
        <v>16.865619546247817</v>
      </c>
      <c r="AO161" s="23">
        <f t="shared" si="161"/>
        <v>168.65619546247817</v>
      </c>
      <c r="AP161" s="23"/>
      <c r="AQ161" s="23"/>
      <c r="AR161" s="23">
        <f t="shared" si="144"/>
        <v>4.3245178323712352</v>
      </c>
      <c r="AS161" s="23"/>
      <c r="AT161" s="23"/>
      <c r="AU161" s="7">
        <v>15</v>
      </c>
      <c r="AV161">
        <f t="shared" si="165"/>
        <v>1458.3</v>
      </c>
      <c r="AW161">
        <f t="shared" si="166"/>
        <v>120.02469135802468</v>
      </c>
      <c r="BB161" s="5">
        <v>2</v>
      </c>
      <c r="BC161">
        <f t="shared" si="197"/>
        <v>1603.1999999999998</v>
      </c>
      <c r="BD161">
        <f t="shared" si="169"/>
        <v>80.16</v>
      </c>
      <c r="BJ161" s="4">
        <v>0.112</v>
      </c>
      <c r="BK161" s="24">
        <f t="shared" si="171"/>
        <v>0.14462365591397849</v>
      </c>
      <c r="BL161" s="24">
        <f t="shared" si="172"/>
        <v>0.20660501612903223</v>
      </c>
      <c r="BM161" s="24"/>
      <c r="BN161" s="24"/>
      <c r="BO161" s="8">
        <v>1.5</v>
      </c>
      <c r="BP161" s="25">
        <f t="shared" si="174"/>
        <v>21300</v>
      </c>
      <c r="BQ161" s="25">
        <f t="shared" si="145"/>
        <v>600</v>
      </c>
      <c r="BR161" s="23"/>
      <c r="BS161" s="23"/>
      <c r="BT161" s="23"/>
      <c r="BU161" s="23"/>
      <c r="BW161" s="6">
        <v>6.9000000000000006E-2</v>
      </c>
      <c r="BX161" s="23">
        <f t="shared" si="179"/>
        <v>2.8451882845188283</v>
      </c>
      <c r="BY161" s="23">
        <f t="shared" si="180"/>
        <v>142.25941422594141</v>
      </c>
      <c r="BZ161" s="23"/>
      <c r="CA161" s="23"/>
      <c r="CB161" s="9"/>
      <c r="CC161">
        <f t="shared" si="182"/>
        <v>45.62923442190197</v>
      </c>
      <c r="CD161">
        <f t="shared" si="183"/>
        <v>69.06120447906595</v>
      </c>
      <c r="CE161">
        <f t="shared" si="184"/>
        <v>59.956978000562444</v>
      </c>
      <c r="CF161">
        <f t="shared" si="185"/>
        <v>2.2804090344631054</v>
      </c>
      <c r="CG161">
        <f t="shared" si="186"/>
        <v>-196.18469135802468</v>
      </c>
      <c r="CH161">
        <f t="shared" si="187"/>
        <v>692.50123456790107</v>
      </c>
      <c r="CI161">
        <f t="shared" si="188"/>
        <v>69.061204479065964</v>
      </c>
      <c r="CJ161" s="23"/>
      <c r="CK161" s="23"/>
      <c r="CL161" s="23"/>
      <c r="CM161" s="23"/>
      <c r="CN161" s="23"/>
      <c r="CO161" s="23"/>
      <c r="CP161" s="23"/>
    </row>
    <row r="162" spans="10:94" x14ac:dyDescent="0.2">
      <c r="J162" t="s">
        <v>89</v>
      </c>
      <c r="K162" t="s">
        <v>51</v>
      </c>
      <c r="L162" s="2">
        <v>7.61</v>
      </c>
      <c r="M162" s="23">
        <f t="shared" si="146"/>
        <v>7.63</v>
      </c>
      <c r="N162" s="23">
        <f t="shared" si="147"/>
        <v>2.0000000000000018E-2</v>
      </c>
      <c r="O162" s="3">
        <v>26.92</v>
      </c>
      <c r="P162" s="23">
        <f t="shared" si="148"/>
        <v>26.925666666666668</v>
      </c>
      <c r="Q162" s="23">
        <f t="shared" si="149"/>
        <v>1.2503332889007164E-2</v>
      </c>
      <c r="R162" s="2">
        <f t="shared" si="196"/>
        <v>21536</v>
      </c>
      <c r="S162" s="23">
        <f t="shared" si="150"/>
        <v>21540.533333333336</v>
      </c>
      <c r="T162" s="23">
        <f t="shared" si="151"/>
        <v>10.002666311205138</v>
      </c>
      <c r="V162" s="4">
        <v>1.2</v>
      </c>
      <c r="W162" s="23">
        <f t="shared" si="152"/>
        <v>6</v>
      </c>
      <c r="X162" s="23">
        <f t="shared" si="153"/>
        <v>366</v>
      </c>
      <c r="Y162" s="23">
        <f t="shared" si="154"/>
        <v>6.166666666666667</v>
      </c>
      <c r="Z162" s="23">
        <f t="shared" si="155"/>
        <v>0.28867513459481287</v>
      </c>
      <c r="AA162" s="23">
        <f t="shared" si="156"/>
        <v>376.16666666666669</v>
      </c>
      <c r="AB162" s="23">
        <f t="shared" si="157"/>
        <v>17.609183210283586</v>
      </c>
      <c r="AC162" s="5">
        <v>4.2</v>
      </c>
      <c r="AD162">
        <v>4.0916460041960709</v>
      </c>
      <c r="AE162">
        <v>409.1646004196071</v>
      </c>
      <c r="AF162">
        <f t="shared" si="158"/>
        <v>17.789765235635091</v>
      </c>
      <c r="AG162">
        <f t="shared" si="159"/>
        <v>17.37513371866422</v>
      </c>
      <c r="AH162">
        <f t="shared" ref="AH162:AH195" si="201">STDEV(AF162:AF164)</f>
        <v>0.41463151697086964</v>
      </c>
      <c r="AI162">
        <f t="shared" ref="AI162:AI195" si="202">AVERAGE(AE162:AE164)</f>
        <v>399.62807552927711</v>
      </c>
      <c r="AJ162">
        <f t="shared" ref="AJ162:AJ195" si="203">STDEV(AE162:AE164)</f>
        <v>9.5365248903299857</v>
      </c>
      <c r="AL162" t="s">
        <v>51</v>
      </c>
      <c r="AM162" s="6">
        <v>13.5</v>
      </c>
      <c r="AN162" s="23">
        <f t="shared" si="160"/>
        <v>13.084351367073879</v>
      </c>
      <c r="AO162" s="23">
        <f t="shared" si="161"/>
        <v>130.84351367073879</v>
      </c>
      <c r="AP162" s="23">
        <f t="shared" si="162"/>
        <v>128.25803115506429</v>
      </c>
      <c r="AQ162" s="23">
        <f t="shared" si="163"/>
        <v>3.670679559046131</v>
      </c>
      <c r="AR162" s="23">
        <f t="shared" si="144"/>
        <v>3.3549618889933024</v>
      </c>
      <c r="AS162" s="23">
        <f t="shared" si="164"/>
        <v>3.2886674655144694</v>
      </c>
      <c r="AT162" s="23">
        <f t="shared" si="198"/>
        <v>9.4119988693490655E-2</v>
      </c>
      <c r="AU162" s="7">
        <v>14.9</v>
      </c>
      <c r="AV162">
        <f t="shared" si="165"/>
        <v>1448.578</v>
      </c>
      <c r="AW162">
        <f t="shared" si="166"/>
        <v>119.22452674897119</v>
      </c>
      <c r="AX162">
        <f t="shared" si="167"/>
        <v>113.08993141289439</v>
      </c>
      <c r="AY162">
        <f t="shared" si="168"/>
        <v>5.6768469428854047</v>
      </c>
      <c r="AZ162">
        <f t="shared" si="190"/>
        <v>1374.0426666666665</v>
      </c>
      <c r="BA162">
        <f t="shared" si="191"/>
        <v>68.973690356057716</v>
      </c>
      <c r="BB162" s="5">
        <v>1</v>
      </c>
      <c r="BC162">
        <f t="shared" si="197"/>
        <v>801.59999999999991</v>
      </c>
      <c r="BD162">
        <f t="shared" si="169"/>
        <v>40.08</v>
      </c>
      <c r="BE162">
        <f t="shared" si="170"/>
        <v>42.752000000000002</v>
      </c>
      <c r="BF162">
        <f t="shared" si="192"/>
        <v>8.3433173258602604</v>
      </c>
      <c r="BG162">
        <f t="shared" si="193"/>
        <v>855.04</v>
      </c>
      <c r="BH162">
        <f t="shared" si="194"/>
        <v>166.86634651720522</v>
      </c>
      <c r="BI162" t="s">
        <v>51</v>
      </c>
      <c r="BJ162" s="4">
        <v>6.4000000000000001E-2</v>
      </c>
      <c r="BK162" s="24">
        <f t="shared" si="171"/>
        <v>8.0107526881720431E-2</v>
      </c>
      <c r="BL162" s="24">
        <f t="shared" si="172"/>
        <v>0.11443920967741934</v>
      </c>
      <c r="BM162" s="24">
        <f t="shared" si="173"/>
        <v>0.11251908870967742</v>
      </c>
      <c r="BN162" s="24">
        <f t="shared" si="195"/>
        <v>1.9201209677419326E-3</v>
      </c>
      <c r="BO162" s="8">
        <v>0.5</v>
      </c>
      <c r="BP162" s="25">
        <f t="shared" si="174"/>
        <v>7100</v>
      </c>
      <c r="BQ162" s="25">
        <f t="shared" si="145"/>
        <v>200</v>
      </c>
      <c r="BR162" s="23">
        <f t="shared" si="175"/>
        <v>6626.666666666667</v>
      </c>
      <c r="BS162" s="23">
        <f t="shared" si="176"/>
        <v>819.8373822492747</v>
      </c>
      <c r="BT162" s="23">
        <f t="shared" si="177"/>
        <v>186.66666666666666</v>
      </c>
      <c r="BU162" s="23">
        <f t="shared" si="178"/>
        <v>23.094010767585239</v>
      </c>
      <c r="BW162" s="6">
        <v>0.26300000000000001</v>
      </c>
      <c r="BX162" s="23">
        <f t="shared" si="179"/>
        <v>10.96234309623431</v>
      </c>
      <c r="BY162" s="23">
        <f t="shared" si="180"/>
        <v>548.11715481171552</v>
      </c>
      <c r="BZ162" s="23">
        <f t="shared" si="181"/>
        <v>530.68340306834023</v>
      </c>
      <c r="CA162" s="23">
        <f t="shared" si="199"/>
        <v>17.792678970952728</v>
      </c>
      <c r="CB162" s="9" t="s">
        <v>51</v>
      </c>
      <c r="CC162">
        <f t="shared" si="182"/>
        <v>1.9932930676999752</v>
      </c>
      <c r="CD162">
        <f t="shared" si="183"/>
        <v>9.8585972808158004</v>
      </c>
      <c r="CE162">
        <f t="shared" si="184"/>
        <v>74.840639611479943</v>
      </c>
      <c r="CF162">
        <f t="shared" si="185"/>
        <v>0.11167143582597525</v>
      </c>
      <c r="CG162">
        <f t="shared" si="186"/>
        <v>-153.30452674897117</v>
      </c>
      <c r="CH162">
        <f t="shared" si="187"/>
        <v>589.02055967078184</v>
      </c>
      <c r="CI162">
        <f t="shared" si="188"/>
        <v>9.858597280815804</v>
      </c>
      <c r="CJ162" s="23">
        <f t="shared" si="200"/>
        <v>1.9708505733497603</v>
      </c>
      <c r="CK162" s="23">
        <f t="shared" si="200"/>
        <v>9.8686764648096812</v>
      </c>
      <c r="CL162" s="23">
        <f t="shared" si="200"/>
        <v>72.686960196692738</v>
      </c>
      <c r="CM162" s="23">
        <f t="shared" si="200"/>
        <v>0.11186361054804278</v>
      </c>
      <c r="CN162" s="23">
        <f t="shared" si="200"/>
        <v>-149.67526474622773</v>
      </c>
      <c r="CO162" s="23">
        <f t="shared" si="200"/>
        <v>570.54871879286691</v>
      </c>
      <c r="CP162" s="23">
        <f t="shared" si="200"/>
        <v>9.8686764648096812</v>
      </c>
    </row>
    <row r="163" spans="10:94" x14ac:dyDescent="0.2">
      <c r="L163" s="2">
        <v>7.63</v>
      </c>
      <c r="M163" s="23"/>
      <c r="N163" s="23"/>
      <c r="O163" s="3">
        <v>26.917000000000002</v>
      </c>
      <c r="P163" s="23"/>
      <c r="Q163" s="23"/>
      <c r="R163" s="2">
        <f t="shared" si="196"/>
        <v>21533.600000000002</v>
      </c>
      <c r="S163" s="23"/>
      <c r="T163" s="23"/>
      <c r="V163" s="4">
        <v>1.2</v>
      </c>
      <c r="W163" s="23">
        <f t="shared" si="152"/>
        <v>6</v>
      </c>
      <c r="X163" s="23">
        <f t="shared" si="153"/>
        <v>366</v>
      </c>
      <c r="Y163" s="23"/>
      <c r="Z163" s="23"/>
      <c r="AA163" s="23"/>
      <c r="AB163" s="23"/>
      <c r="AC163" s="5">
        <v>4.0999999999999996</v>
      </c>
      <c r="AD163">
        <v>3.9962807552927706</v>
      </c>
      <c r="AE163">
        <v>399.62807552927706</v>
      </c>
      <c r="AF163">
        <f t="shared" si="158"/>
        <v>17.37513371866422</v>
      </c>
      <c r="AM163" s="6">
        <v>13.4</v>
      </c>
      <c r="AN163" s="23">
        <f t="shared" si="160"/>
        <v>12.987395772736086</v>
      </c>
      <c r="AO163" s="23">
        <f t="shared" si="161"/>
        <v>129.87395772736085</v>
      </c>
      <c r="AP163" s="23"/>
      <c r="AQ163" s="23"/>
      <c r="AR163" s="23">
        <f t="shared" si="144"/>
        <v>3.3301014801887399</v>
      </c>
      <c r="AS163" s="23"/>
      <c r="AT163" s="23"/>
      <c r="AU163" s="7">
        <v>13.5</v>
      </c>
      <c r="AV163">
        <f t="shared" si="165"/>
        <v>1312.47</v>
      </c>
      <c r="AW163">
        <f t="shared" si="166"/>
        <v>108.02222222222223</v>
      </c>
      <c r="BB163" s="5">
        <v>0.9</v>
      </c>
      <c r="BC163">
        <f t="shared" si="197"/>
        <v>721.44</v>
      </c>
      <c r="BD163">
        <f t="shared" si="169"/>
        <v>36.072000000000003</v>
      </c>
      <c r="BJ163" s="4">
        <v>6.3E-2</v>
      </c>
      <c r="BK163" s="24">
        <f t="shared" si="171"/>
        <v>7.8763440860215056E-2</v>
      </c>
      <c r="BL163" s="24">
        <f t="shared" si="172"/>
        <v>0.11251908870967742</v>
      </c>
      <c r="BM163" s="24"/>
      <c r="BN163" s="24"/>
      <c r="BO163" s="8">
        <v>0.4</v>
      </c>
      <c r="BP163" s="25">
        <f t="shared" si="174"/>
        <v>5680.0000000000009</v>
      </c>
      <c r="BQ163" s="25">
        <f t="shared" si="145"/>
        <v>160.00000000000003</v>
      </c>
      <c r="BR163" s="23"/>
      <c r="BS163" s="23"/>
      <c r="BT163" s="23"/>
      <c r="BU163" s="23"/>
      <c r="BW163" s="6">
        <v>0.255</v>
      </c>
      <c r="BX163" s="23">
        <f t="shared" si="179"/>
        <v>10.627615062761507</v>
      </c>
      <c r="BY163" s="23">
        <f t="shared" si="180"/>
        <v>531.38075313807531</v>
      </c>
      <c r="BZ163" s="23"/>
      <c r="CA163" s="23"/>
      <c r="CB163" s="9"/>
      <c r="CC163">
        <f t="shared" si="182"/>
        <v>2.0470095549388607</v>
      </c>
      <c r="CD163">
        <f t="shared" si="183"/>
        <v>10.543198376114448</v>
      </c>
      <c r="CE163">
        <f t="shared" si="184"/>
        <v>74.966380022947945</v>
      </c>
      <c r="CF163">
        <f t="shared" si="185"/>
        <v>0.12058175165322224</v>
      </c>
      <c r="CG163">
        <f t="shared" si="186"/>
        <v>-138.09422222222224</v>
      </c>
      <c r="CH163">
        <f t="shared" si="187"/>
        <v>533.07111111111112</v>
      </c>
      <c r="CI163">
        <f t="shared" si="188"/>
        <v>10.543198376114447</v>
      </c>
      <c r="CJ163" s="23"/>
      <c r="CK163" s="23"/>
      <c r="CL163" s="23"/>
      <c r="CM163" s="23"/>
      <c r="CN163" s="23"/>
      <c r="CO163" s="23"/>
      <c r="CP163" s="23"/>
    </row>
    <row r="164" spans="10:94" x14ac:dyDescent="0.2">
      <c r="L164" s="2">
        <v>7.65</v>
      </c>
      <c r="M164" s="23"/>
      <c r="N164" s="23"/>
      <c r="O164" s="3">
        <v>26.94</v>
      </c>
      <c r="P164" s="23"/>
      <c r="Q164" s="23"/>
      <c r="R164" s="2">
        <f t="shared" si="196"/>
        <v>21552</v>
      </c>
      <c r="S164" s="23"/>
      <c r="T164" s="23"/>
      <c r="V164" s="4">
        <v>1.3</v>
      </c>
      <c r="W164" s="23">
        <f t="shared" si="152"/>
        <v>6.5</v>
      </c>
      <c r="X164" s="23">
        <f t="shared" si="153"/>
        <v>396.5</v>
      </c>
      <c r="Y164" s="23"/>
      <c r="Z164" s="23"/>
      <c r="AA164" s="23"/>
      <c r="AB164" s="23"/>
      <c r="AC164" s="5">
        <v>4</v>
      </c>
      <c r="AD164">
        <v>3.9009155063894712</v>
      </c>
      <c r="AE164">
        <v>390.09155063894713</v>
      </c>
      <c r="AF164">
        <f t="shared" si="158"/>
        <v>16.960502201693352</v>
      </c>
      <c r="AM164" s="6">
        <v>12.8</v>
      </c>
      <c r="AN164" s="23">
        <f t="shared" si="160"/>
        <v>12.405662206709327</v>
      </c>
      <c r="AO164" s="23">
        <f t="shared" si="161"/>
        <v>124.05662206709326</v>
      </c>
      <c r="AP164" s="23"/>
      <c r="AQ164" s="23"/>
      <c r="AR164" s="23">
        <f t="shared" si="144"/>
        <v>3.1809390273613656</v>
      </c>
      <c r="AS164" s="23"/>
      <c r="AT164" s="23"/>
      <c r="AU164" s="7">
        <v>14</v>
      </c>
      <c r="AV164">
        <f t="shared" si="165"/>
        <v>1361.0800000000002</v>
      </c>
      <c r="AW164">
        <f t="shared" si="166"/>
        <v>112.02304526748972</v>
      </c>
      <c r="BB164" s="5">
        <v>1.3</v>
      </c>
      <c r="BC164">
        <f t="shared" si="197"/>
        <v>1042.08</v>
      </c>
      <c r="BD164">
        <f t="shared" si="169"/>
        <v>52.103999999999999</v>
      </c>
      <c r="BJ164" s="4">
        <v>6.2E-2</v>
      </c>
      <c r="BK164" s="24">
        <f t="shared" si="171"/>
        <v>7.7419354838709681E-2</v>
      </c>
      <c r="BL164" s="24">
        <f t="shared" si="172"/>
        <v>0.11059896774193548</v>
      </c>
      <c r="BM164" s="24"/>
      <c r="BN164" s="24"/>
      <c r="BO164" s="8">
        <v>0.5</v>
      </c>
      <c r="BP164" s="25">
        <f t="shared" si="174"/>
        <v>7100</v>
      </c>
      <c r="BQ164" s="25">
        <f t="shared" si="145"/>
        <v>200</v>
      </c>
      <c r="BR164" s="23"/>
      <c r="BS164" s="23"/>
      <c r="BT164" s="23"/>
      <c r="BU164" s="23"/>
      <c r="BW164" s="6">
        <v>0.246</v>
      </c>
      <c r="BX164" s="23">
        <f t="shared" si="179"/>
        <v>10.251046025104602</v>
      </c>
      <c r="BY164" s="23">
        <f t="shared" si="180"/>
        <v>512.55230125523008</v>
      </c>
      <c r="BZ164" s="23"/>
      <c r="CA164" s="23"/>
      <c r="CB164" s="9"/>
      <c r="CC164">
        <f t="shared" si="182"/>
        <v>1.8722490974104455</v>
      </c>
      <c r="CD164">
        <f t="shared" si="183"/>
        <v>9.2042337374987948</v>
      </c>
      <c r="CE164">
        <f t="shared" si="184"/>
        <v>68.253860955650339</v>
      </c>
      <c r="CF164">
        <f t="shared" si="185"/>
        <v>0.10333764416493085</v>
      </c>
      <c r="CG164">
        <f t="shared" si="186"/>
        <v>-157.62704526748973</v>
      </c>
      <c r="CH164">
        <f t="shared" si="187"/>
        <v>589.55448559670776</v>
      </c>
      <c r="CI164">
        <f t="shared" si="188"/>
        <v>9.2042337374987948</v>
      </c>
      <c r="CJ164" s="23"/>
      <c r="CK164" s="23"/>
      <c r="CL164" s="23"/>
      <c r="CM164" s="23"/>
      <c r="CN164" s="23"/>
      <c r="CO164" s="23"/>
      <c r="CP164" s="23"/>
    </row>
    <row r="165" spans="10:94" x14ac:dyDescent="0.2">
      <c r="K165" t="s">
        <v>52</v>
      </c>
      <c r="L165" s="2">
        <v>4.87</v>
      </c>
      <c r="M165" s="23">
        <f t="shared" si="146"/>
        <v>4.996666666666667</v>
      </c>
      <c r="N165" s="23">
        <f t="shared" si="147"/>
        <v>0.18583146486355129</v>
      </c>
      <c r="O165" s="3">
        <v>26.04</v>
      </c>
      <c r="P165" s="23">
        <f t="shared" si="148"/>
        <v>26.05</v>
      </c>
      <c r="Q165" s="23">
        <f t="shared" si="149"/>
        <v>1.7320508075689429E-2</v>
      </c>
      <c r="R165" s="2">
        <f t="shared" si="196"/>
        <v>20832</v>
      </c>
      <c r="S165" s="23">
        <f t="shared" si="150"/>
        <v>20840</v>
      </c>
      <c r="T165" s="23">
        <f t="shared" si="151"/>
        <v>13.856406460551018</v>
      </c>
      <c r="V165" s="4">
        <v>1.4</v>
      </c>
      <c r="W165" s="23">
        <f t="shared" si="152"/>
        <v>6.9999999999999982</v>
      </c>
      <c r="X165" s="23">
        <f t="shared" si="153"/>
        <v>426.99999999999989</v>
      </c>
      <c r="Y165" s="23">
        <f t="shared" si="154"/>
        <v>7.5</v>
      </c>
      <c r="Z165" s="23">
        <f t="shared" si="155"/>
        <v>0.50000000000000178</v>
      </c>
      <c r="AA165" s="23">
        <f t="shared" si="156"/>
        <v>457.5</v>
      </c>
      <c r="AB165" s="23">
        <f t="shared" si="157"/>
        <v>30.500000000000114</v>
      </c>
      <c r="AC165" s="5">
        <v>7.8</v>
      </c>
      <c r="AD165">
        <v>7.4335027327644072</v>
      </c>
      <c r="AE165">
        <v>11335.0273276441</v>
      </c>
      <c r="AF165">
        <f t="shared" si="158"/>
        <v>492.82727511496086</v>
      </c>
      <c r="AG165">
        <f t="shared" si="159"/>
        <v>509.10851986031156</v>
      </c>
      <c r="AH165">
        <f t="shared" si="201"/>
        <v>26.666062829253899</v>
      </c>
      <c r="AI165">
        <f t="shared" si="202"/>
        <v>11709.495956787165</v>
      </c>
      <c r="AJ165">
        <f t="shared" si="203"/>
        <v>613.31944507283902</v>
      </c>
      <c r="AL165" t="s">
        <v>52</v>
      </c>
      <c r="AM165" s="6">
        <v>17</v>
      </c>
      <c r="AN165" s="23">
        <f t="shared" si="160"/>
        <v>16.477797168896643</v>
      </c>
      <c r="AO165" s="23">
        <f t="shared" si="161"/>
        <v>164.77797168896643</v>
      </c>
      <c r="AP165" s="23">
        <f t="shared" si="162"/>
        <v>160.8997479154547</v>
      </c>
      <c r="AQ165" s="23">
        <f t="shared" si="163"/>
        <v>5.1304078166852634</v>
      </c>
      <c r="AR165" s="23">
        <f t="shared" si="144"/>
        <v>4.2250761971529851</v>
      </c>
      <c r="AS165" s="23">
        <f t="shared" si="164"/>
        <v>4.1256345619347359</v>
      </c>
      <c r="AT165" s="23">
        <f t="shared" si="198"/>
        <v>0.13154891837654517</v>
      </c>
      <c r="AU165" s="7">
        <v>16</v>
      </c>
      <c r="AV165">
        <f t="shared" si="165"/>
        <v>1555.52</v>
      </c>
      <c r="AW165">
        <f t="shared" si="166"/>
        <v>128.02633744855967</v>
      </c>
      <c r="AX165">
        <f t="shared" si="167"/>
        <v>124.02551440329218</v>
      </c>
      <c r="AY165">
        <f t="shared" si="168"/>
        <v>4.0008230452674951</v>
      </c>
      <c r="AZ165">
        <f t="shared" si="190"/>
        <v>1506.9099999999999</v>
      </c>
      <c r="BA165">
        <f t="shared" si="191"/>
        <v>48.610000000000014</v>
      </c>
      <c r="BB165" s="5">
        <v>4</v>
      </c>
      <c r="BC165">
        <f t="shared" si="197"/>
        <v>3206.3999999999996</v>
      </c>
      <c r="BD165">
        <f t="shared" si="169"/>
        <v>160.32</v>
      </c>
      <c r="BE165">
        <f t="shared" si="170"/>
        <v>161.65599999999998</v>
      </c>
      <c r="BF165">
        <f t="shared" si="192"/>
        <v>6.1223211284610013</v>
      </c>
      <c r="BG165">
        <f t="shared" si="193"/>
        <v>3233.1199999999994</v>
      </c>
      <c r="BH165">
        <f t="shared" si="194"/>
        <v>122.44642256922008</v>
      </c>
      <c r="BI165" t="s">
        <v>52</v>
      </c>
      <c r="BJ165" s="4">
        <v>8.7999999999999995E-2</v>
      </c>
      <c r="BK165" s="24">
        <f t="shared" si="171"/>
        <v>0.11236559139784945</v>
      </c>
      <c r="BL165" s="24">
        <f t="shared" si="172"/>
        <v>0.16052211290322577</v>
      </c>
      <c r="BM165" s="24">
        <f t="shared" si="173"/>
        <v>0.1522015887096774</v>
      </c>
      <c r="BN165" s="24">
        <f t="shared" si="195"/>
        <v>1.2784795430397979E-2</v>
      </c>
      <c r="BO165" s="8">
        <v>1</v>
      </c>
      <c r="BP165" s="25">
        <f t="shared" si="174"/>
        <v>14200</v>
      </c>
      <c r="BQ165" s="25">
        <f t="shared" si="145"/>
        <v>400</v>
      </c>
      <c r="BR165" s="23">
        <f t="shared" si="175"/>
        <v>12306.666666666666</v>
      </c>
      <c r="BS165" s="23">
        <f t="shared" si="176"/>
        <v>2169.0858289457665</v>
      </c>
      <c r="BT165" s="23">
        <f t="shared" si="177"/>
        <v>346.66666666666669</v>
      </c>
      <c r="BU165" s="23">
        <f t="shared" si="178"/>
        <v>61.101009266077945</v>
      </c>
      <c r="BW165" s="6">
        <v>8.3000000000000004E-2</v>
      </c>
      <c r="BX165" s="23">
        <f t="shared" si="179"/>
        <v>3.4309623430962342</v>
      </c>
      <c r="BY165" s="23">
        <f t="shared" si="180"/>
        <v>171.54811715481171</v>
      </c>
      <c r="BZ165" s="23">
        <f t="shared" si="181"/>
        <v>165.96931659693163</v>
      </c>
      <c r="CA165" s="23">
        <f t="shared" si="199"/>
        <v>6.3913189608868093</v>
      </c>
      <c r="CB165" s="9" t="s">
        <v>52</v>
      </c>
      <c r="CC165">
        <f t="shared" si="182"/>
        <v>41.044267898573423</v>
      </c>
      <c r="CD165">
        <f t="shared" si="183"/>
        <v>62.748675566624868</v>
      </c>
      <c r="CE165">
        <f t="shared" si="184"/>
        <v>44.400195466814033</v>
      </c>
      <c r="CF165">
        <f t="shared" si="185"/>
        <v>1.7091504593946165</v>
      </c>
      <c r="CG165">
        <f t="shared" si="186"/>
        <v>-281.34633744855967</v>
      </c>
      <c r="CH165">
        <f t="shared" si="187"/>
        <v>925.70798353909458</v>
      </c>
      <c r="CI165">
        <f t="shared" si="188"/>
        <v>62.748675566624875</v>
      </c>
      <c r="CJ165" s="23">
        <f t="shared" si="200"/>
        <v>42.592153925255872</v>
      </c>
      <c r="CK165" s="23">
        <f t="shared" si="200"/>
        <v>63.707595312542743</v>
      </c>
      <c r="CL165" s="23">
        <f t="shared" si="200"/>
        <v>43.418795799576706</v>
      </c>
      <c r="CM165" s="23">
        <f t="shared" si="200"/>
        <v>1.7818931890618377</v>
      </c>
      <c r="CN165" s="23">
        <f t="shared" si="200"/>
        <v>-278.18151440329217</v>
      </c>
      <c r="CO165" s="23">
        <f t="shared" si="200"/>
        <v>912.6446090534979</v>
      </c>
      <c r="CP165" s="23">
        <f t="shared" si="200"/>
        <v>63.707595312542743</v>
      </c>
    </row>
    <row r="166" spans="10:94" x14ac:dyDescent="0.2">
      <c r="L166" s="2">
        <v>4.91</v>
      </c>
      <c r="M166" s="23"/>
      <c r="N166" s="23"/>
      <c r="O166" s="3">
        <v>26.04</v>
      </c>
      <c r="P166" s="23"/>
      <c r="Q166" s="23"/>
      <c r="R166" s="2">
        <f t="shared" si="196"/>
        <v>20832</v>
      </c>
      <c r="S166" s="23"/>
      <c r="T166" s="23"/>
      <c r="V166" s="4">
        <v>1.6</v>
      </c>
      <c r="W166" s="23">
        <f t="shared" si="152"/>
        <v>8.0000000000000018</v>
      </c>
      <c r="X166" s="23">
        <f t="shared" si="153"/>
        <v>488.00000000000011</v>
      </c>
      <c r="Y166" s="23"/>
      <c r="Z166" s="23"/>
      <c r="AA166" s="23"/>
      <c r="AB166" s="23"/>
      <c r="AC166" s="5">
        <v>7.7</v>
      </c>
      <c r="AD166">
        <v>7.3376162623453833</v>
      </c>
      <c r="AE166">
        <v>11376.1626234538</v>
      </c>
      <c r="AF166">
        <f t="shared" si="158"/>
        <v>494.6157662371217</v>
      </c>
      <c r="AM166" s="6">
        <v>16</v>
      </c>
      <c r="AN166" s="23">
        <f t="shared" si="160"/>
        <v>15.508241225518711</v>
      </c>
      <c r="AO166" s="23">
        <f t="shared" si="161"/>
        <v>155.08241225518711</v>
      </c>
      <c r="AP166" s="23"/>
      <c r="AQ166" s="23"/>
      <c r="AR166" s="23">
        <f t="shared" si="144"/>
        <v>3.9764721091073616</v>
      </c>
      <c r="AS166" s="23"/>
      <c r="AT166" s="23"/>
      <c r="AU166" s="7">
        <v>15</v>
      </c>
      <c r="AV166">
        <f t="shared" si="165"/>
        <v>1458.3</v>
      </c>
      <c r="AW166">
        <f t="shared" si="166"/>
        <v>120.02469135802468</v>
      </c>
      <c r="BB166" s="5">
        <v>3.9</v>
      </c>
      <c r="BC166">
        <f t="shared" si="197"/>
        <v>3126.24</v>
      </c>
      <c r="BD166">
        <f t="shared" si="169"/>
        <v>156.31199999999998</v>
      </c>
      <c r="BJ166" s="4">
        <v>8.6999999999999994E-2</v>
      </c>
      <c r="BK166" s="24">
        <f t="shared" si="171"/>
        <v>0.11102150537634407</v>
      </c>
      <c r="BL166" s="24">
        <f t="shared" si="172"/>
        <v>0.15860199193548385</v>
      </c>
      <c r="BM166" s="24"/>
      <c r="BN166" s="24"/>
      <c r="BO166" s="8">
        <v>0.9</v>
      </c>
      <c r="BP166" s="25">
        <f t="shared" si="174"/>
        <v>12780</v>
      </c>
      <c r="BQ166" s="25">
        <f t="shared" si="145"/>
        <v>360</v>
      </c>
      <c r="BR166" s="23"/>
      <c r="BS166" s="23"/>
      <c r="BT166" s="23"/>
      <c r="BU166" s="23"/>
      <c r="BW166" s="6">
        <v>7.6999999999999999E-2</v>
      </c>
      <c r="BX166" s="23">
        <f t="shared" si="179"/>
        <v>3.1799163179916317</v>
      </c>
      <c r="BY166" s="23">
        <f t="shared" si="180"/>
        <v>158.99581589958157</v>
      </c>
      <c r="BZ166" s="23"/>
      <c r="CA166" s="23"/>
      <c r="CB166" s="9"/>
      <c r="CC166">
        <f t="shared" si="182"/>
        <v>42.078832041049552</v>
      </c>
      <c r="CD166">
        <f t="shared" si="183"/>
        <v>63.827242380264259</v>
      </c>
      <c r="CE166">
        <f t="shared" si="184"/>
        <v>43.434221770615125</v>
      </c>
      <c r="CF166">
        <f t="shared" si="185"/>
        <v>1.7899026141132031</v>
      </c>
      <c r="CG166">
        <f t="shared" si="186"/>
        <v>-268.33669135802467</v>
      </c>
      <c r="CH166">
        <f t="shared" si="187"/>
        <v>882.88123456790117</v>
      </c>
      <c r="CI166">
        <f t="shared" si="188"/>
        <v>63.827242380264259</v>
      </c>
      <c r="CJ166" s="23"/>
      <c r="CK166" s="23"/>
      <c r="CL166" s="23"/>
      <c r="CM166" s="23"/>
      <c r="CN166" s="23"/>
      <c r="CO166" s="23"/>
      <c r="CP166" s="23"/>
    </row>
    <row r="167" spans="10:94" x14ac:dyDescent="0.2">
      <c r="L167" s="2">
        <v>5.21</v>
      </c>
      <c r="M167" s="23"/>
      <c r="N167" s="23"/>
      <c r="O167" s="3">
        <v>26.07</v>
      </c>
      <c r="P167" s="23"/>
      <c r="Q167" s="23"/>
      <c r="R167" s="2">
        <f t="shared" si="196"/>
        <v>20856</v>
      </c>
      <c r="S167" s="23"/>
      <c r="T167" s="23"/>
      <c r="V167" s="4">
        <v>1.5</v>
      </c>
      <c r="W167" s="23">
        <f t="shared" si="152"/>
        <v>7.5000000000000018</v>
      </c>
      <c r="X167" s="23">
        <f t="shared" si="153"/>
        <v>457.50000000000011</v>
      </c>
      <c r="Y167" s="23"/>
      <c r="Z167" s="23"/>
      <c r="AA167" s="23"/>
      <c r="AB167" s="23"/>
      <c r="AC167" s="5">
        <v>7.6</v>
      </c>
      <c r="AD167">
        <v>7.2417297919263595</v>
      </c>
      <c r="AE167">
        <v>12417.297919263599</v>
      </c>
      <c r="AF167">
        <f t="shared" si="158"/>
        <v>539.88251822885218</v>
      </c>
      <c r="AM167" s="6">
        <v>16.8</v>
      </c>
      <c r="AN167" s="23">
        <f t="shared" si="160"/>
        <v>16.283885980221058</v>
      </c>
      <c r="AO167" s="23">
        <f t="shared" si="161"/>
        <v>162.83885980221058</v>
      </c>
      <c r="AP167" s="23"/>
      <c r="AQ167" s="23"/>
      <c r="AR167" s="23">
        <f t="shared" si="144"/>
        <v>4.1753553795438609</v>
      </c>
      <c r="AS167" s="23"/>
      <c r="AT167" s="23"/>
      <c r="AU167" s="7">
        <v>15.5</v>
      </c>
      <c r="AV167">
        <f t="shared" si="165"/>
        <v>1506.91</v>
      </c>
      <c r="AW167">
        <f t="shared" si="166"/>
        <v>124.02551440329218</v>
      </c>
      <c r="BB167" s="5">
        <v>4.2</v>
      </c>
      <c r="BC167">
        <f t="shared" si="197"/>
        <v>3366.72</v>
      </c>
      <c r="BD167">
        <f t="shared" si="169"/>
        <v>168.33599999999998</v>
      </c>
      <c r="BJ167" s="4">
        <v>7.5999999999999998E-2</v>
      </c>
      <c r="BK167" s="24">
        <f t="shared" si="171"/>
        <v>9.6236559139784947E-2</v>
      </c>
      <c r="BL167" s="24">
        <f t="shared" si="172"/>
        <v>0.13748066129032258</v>
      </c>
      <c r="BM167" s="24"/>
      <c r="BN167" s="24"/>
      <c r="BO167" s="8">
        <v>0.7</v>
      </c>
      <c r="BP167" s="25">
        <f t="shared" si="174"/>
        <v>9939.9999999999982</v>
      </c>
      <c r="BQ167" s="25">
        <f t="shared" si="145"/>
        <v>279.99999999999994</v>
      </c>
      <c r="BR167" s="23"/>
      <c r="BS167" s="23"/>
      <c r="BT167" s="23"/>
      <c r="BU167" s="23"/>
      <c r="BW167" s="6">
        <v>8.1000000000000003E-2</v>
      </c>
      <c r="BX167" s="23">
        <f t="shared" si="179"/>
        <v>3.3472803347280333</v>
      </c>
      <c r="BY167" s="23">
        <f t="shared" si="180"/>
        <v>167.36401673640165</v>
      </c>
      <c r="BZ167" s="23"/>
      <c r="CA167" s="23"/>
      <c r="CB167" s="9"/>
      <c r="CC167">
        <f t="shared" si="182"/>
        <v>44.65336183614464</v>
      </c>
      <c r="CD167">
        <f t="shared" si="183"/>
        <v>64.546867990739102</v>
      </c>
      <c r="CE167">
        <f t="shared" si="184"/>
        <v>42.421970161300948</v>
      </c>
      <c r="CF167">
        <f t="shared" si="185"/>
        <v>1.8466264936776944</v>
      </c>
      <c r="CG167">
        <f t="shared" si="186"/>
        <v>-284.86151440329218</v>
      </c>
      <c r="CH167">
        <f t="shared" si="187"/>
        <v>929.34460905349783</v>
      </c>
      <c r="CI167">
        <f t="shared" si="188"/>
        <v>64.546867990739102</v>
      </c>
      <c r="CJ167" s="23"/>
      <c r="CK167" s="23"/>
      <c r="CL167" s="23"/>
      <c r="CM167" s="23"/>
      <c r="CN167" s="23"/>
      <c r="CO167" s="23"/>
      <c r="CP167" s="23"/>
    </row>
    <row r="168" spans="10:94" x14ac:dyDescent="0.2">
      <c r="K168" t="s">
        <v>53</v>
      </c>
      <c r="L168" s="2">
        <v>7.74</v>
      </c>
      <c r="M168" s="23">
        <f t="shared" si="146"/>
        <v>7.7</v>
      </c>
      <c r="N168" s="23">
        <f t="shared" si="147"/>
        <v>4.5825756949558295E-2</v>
      </c>
      <c r="O168" s="3">
        <v>25.79</v>
      </c>
      <c r="P168" s="23">
        <f t="shared" si="148"/>
        <v>25.81</v>
      </c>
      <c r="Q168" s="23">
        <f t="shared" si="149"/>
        <v>1.9999999999999574E-2</v>
      </c>
      <c r="R168" s="2">
        <f t="shared" si="196"/>
        <v>20632</v>
      </c>
      <c r="S168" s="23">
        <f t="shared" si="150"/>
        <v>20648</v>
      </c>
      <c r="T168" s="23">
        <f t="shared" si="151"/>
        <v>16</v>
      </c>
      <c r="V168" s="4">
        <v>1</v>
      </c>
      <c r="W168" s="23">
        <f t="shared" si="152"/>
        <v>5</v>
      </c>
      <c r="X168" s="23">
        <f t="shared" si="153"/>
        <v>305</v>
      </c>
      <c r="Y168" s="23">
        <f t="shared" si="154"/>
        <v>5</v>
      </c>
      <c r="Z168" s="23">
        <f t="shared" si="155"/>
        <v>0</v>
      </c>
      <c r="AA168" s="23">
        <f t="shared" si="156"/>
        <v>305</v>
      </c>
      <c r="AB168" s="23">
        <f t="shared" si="157"/>
        <v>0</v>
      </c>
      <c r="AC168" s="5">
        <v>8.3000000000000007</v>
      </c>
      <c r="AD168">
        <v>7.9129350848595283</v>
      </c>
      <c r="AE168">
        <v>12129.350848595301</v>
      </c>
      <c r="AF168">
        <f t="shared" si="158"/>
        <v>527.36308037370873</v>
      </c>
      <c r="AG168">
        <f t="shared" si="159"/>
        <v>514.65881787268256</v>
      </c>
      <c r="AH168">
        <f t="shared" si="201"/>
        <v>25.165818549004911</v>
      </c>
      <c r="AI168">
        <f t="shared" si="202"/>
        <v>11837.152811071699</v>
      </c>
      <c r="AJ168">
        <f t="shared" si="203"/>
        <v>578.81382662711349</v>
      </c>
      <c r="AL168" t="s">
        <v>53</v>
      </c>
      <c r="AM168" s="6">
        <v>19.100000000000001</v>
      </c>
      <c r="AN168" s="23">
        <f t="shared" si="160"/>
        <v>18.513864649990303</v>
      </c>
      <c r="AO168" s="23">
        <f t="shared" si="161"/>
        <v>185.13864649990302</v>
      </c>
      <c r="AP168" s="23">
        <f t="shared" si="162"/>
        <v>187.40094370111819</v>
      </c>
      <c r="AQ168" s="23">
        <f t="shared" si="163"/>
        <v>5.6810793844117988</v>
      </c>
      <c r="AR168" s="23">
        <f t="shared" si="144"/>
        <v>4.7471447820487951</v>
      </c>
      <c r="AS168" s="23">
        <f t="shared" si="164"/>
        <v>4.8051524025927739</v>
      </c>
      <c r="AT168" s="23">
        <f t="shared" si="198"/>
        <v>0.14566870216440536</v>
      </c>
      <c r="AU168" s="7">
        <v>15</v>
      </c>
      <c r="AV168">
        <f t="shared" si="165"/>
        <v>1458.3</v>
      </c>
      <c r="AW168">
        <f t="shared" si="166"/>
        <v>120.02469135802468</v>
      </c>
      <c r="AX168">
        <f t="shared" si="167"/>
        <v>115.49042524005488</v>
      </c>
      <c r="AY168">
        <f t="shared" si="168"/>
        <v>4.1061258596133747</v>
      </c>
      <c r="AZ168">
        <f t="shared" si="190"/>
        <v>1403.2086666666667</v>
      </c>
      <c r="BA168">
        <f t="shared" si="191"/>
        <v>49.889429194302501</v>
      </c>
      <c r="BB168" s="5">
        <v>1.3</v>
      </c>
      <c r="BC168">
        <f t="shared" si="197"/>
        <v>1042.08</v>
      </c>
      <c r="BD168">
        <f t="shared" si="169"/>
        <v>52.103999999999999</v>
      </c>
      <c r="BE168">
        <f t="shared" si="170"/>
        <v>50.767999999999994</v>
      </c>
      <c r="BF168">
        <f t="shared" si="192"/>
        <v>2.3140198789120259</v>
      </c>
      <c r="BG168">
        <f t="shared" si="193"/>
        <v>1015.36</v>
      </c>
      <c r="BH168">
        <f t="shared" si="194"/>
        <v>46.280397578240446</v>
      </c>
      <c r="BI168" t="s">
        <v>53</v>
      </c>
      <c r="BJ168" s="4">
        <v>7.8E-2</v>
      </c>
      <c r="BK168" s="24">
        <f t="shared" si="171"/>
        <v>9.8924731182795697E-2</v>
      </c>
      <c r="BL168" s="24">
        <f t="shared" si="172"/>
        <v>0.14132090322580643</v>
      </c>
      <c r="BM168" s="24">
        <f t="shared" si="173"/>
        <v>0.12788005645161291</v>
      </c>
      <c r="BN168" s="24">
        <f t="shared" si="195"/>
        <v>1.1991151600231169E-2</v>
      </c>
      <c r="BO168" s="8">
        <v>0.8</v>
      </c>
      <c r="BP168" s="25">
        <f t="shared" si="174"/>
        <v>11360.000000000002</v>
      </c>
      <c r="BQ168" s="25">
        <f t="shared" si="145"/>
        <v>320.00000000000006</v>
      </c>
      <c r="BR168" s="23">
        <f t="shared" si="175"/>
        <v>10886.666666666666</v>
      </c>
      <c r="BS168" s="23">
        <f t="shared" si="176"/>
        <v>819.83738224927072</v>
      </c>
      <c r="BT168" s="23">
        <f t="shared" si="177"/>
        <v>306.66666666666669</v>
      </c>
      <c r="BU168" s="23">
        <f t="shared" si="178"/>
        <v>23.094010767585097</v>
      </c>
      <c r="BW168" s="6">
        <v>0.19400000000000001</v>
      </c>
      <c r="BX168" s="23">
        <f t="shared" si="179"/>
        <v>8.07531380753138</v>
      </c>
      <c r="BY168" s="23">
        <f t="shared" si="180"/>
        <v>403.76569037656901</v>
      </c>
      <c r="BZ168" s="23">
        <f t="shared" si="181"/>
        <v>387.72663877266382</v>
      </c>
      <c r="CA168" s="23">
        <f t="shared" si="199"/>
        <v>14.240291392372489</v>
      </c>
      <c r="CB168" s="9" t="s">
        <v>53</v>
      </c>
      <c r="CC168">
        <f t="shared" si="182"/>
        <v>56.845761260581249</v>
      </c>
      <c r="CD168">
        <f t="shared" si="183"/>
        <v>74.884115036461225</v>
      </c>
      <c r="CE168">
        <f t="shared" si="184"/>
        <v>69.729625207209295</v>
      </c>
      <c r="CF168">
        <f t="shared" si="185"/>
        <v>3.063772089435123</v>
      </c>
      <c r="CG168">
        <f t="shared" si="186"/>
        <v>-167.1286913580247</v>
      </c>
      <c r="CH168">
        <f t="shared" si="187"/>
        <v>622.36123456790119</v>
      </c>
      <c r="CI168">
        <f t="shared" si="188"/>
        <v>74.88411503646121</v>
      </c>
      <c r="CJ168" s="23">
        <f t="shared" si="200"/>
        <v>56.444320870893655</v>
      </c>
      <c r="CK168" s="23">
        <f t="shared" si="200"/>
        <v>75.038423911014903</v>
      </c>
      <c r="CL168" s="23">
        <f t="shared" si="200"/>
        <v>69.463168699573828</v>
      </c>
      <c r="CM168" s="23">
        <f t="shared" si="200"/>
        <v>3.0957016698613038</v>
      </c>
      <c r="CN168" s="23">
        <f t="shared" si="200"/>
        <v>-161.25842524005489</v>
      </c>
      <c r="CO168" s="23">
        <f t="shared" si="200"/>
        <v>600.43074348422488</v>
      </c>
      <c r="CP168" s="23">
        <f t="shared" si="200"/>
        <v>75.038423911014903</v>
      </c>
    </row>
    <row r="169" spans="10:94" x14ac:dyDescent="0.2">
      <c r="L169" s="2">
        <v>7.71</v>
      </c>
      <c r="M169" s="23"/>
      <c r="N169" s="23"/>
      <c r="O169" s="3">
        <v>25.81</v>
      </c>
      <c r="P169" s="23"/>
      <c r="Q169" s="23"/>
      <c r="R169" s="2">
        <f t="shared" si="196"/>
        <v>20648</v>
      </c>
      <c r="S169" s="23"/>
      <c r="T169" s="23"/>
      <c r="V169" s="4">
        <v>1</v>
      </c>
      <c r="W169" s="23">
        <f t="shared" si="152"/>
        <v>5</v>
      </c>
      <c r="X169" s="23">
        <f t="shared" si="153"/>
        <v>305</v>
      </c>
      <c r="Y169" s="23"/>
      <c r="Z169" s="23"/>
      <c r="AA169" s="23"/>
      <c r="AB169" s="23"/>
      <c r="AC169" s="5">
        <v>8.1999999999999993</v>
      </c>
      <c r="AD169">
        <v>7.8170486144405027</v>
      </c>
      <c r="AE169">
        <v>11170.486144405</v>
      </c>
      <c r="AF169">
        <f t="shared" si="158"/>
        <v>485.67331062630439</v>
      </c>
      <c r="AM169" s="6">
        <v>20</v>
      </c>
      <c r="AN169" s="23">
        <f t="shared" si="160"/>
        <v>19.386464999030444</v>
      </c>
      <c r="AO169" s="23">
        <f t="shared" si="161"/>
        <v>193.86464999030443</v>
      </c>
      <c r="AP169" s="23"/>
      <c r="AQ169" s="23"/>
      <c r="AR169" s="23">
        <f t="shared" si="144"/>
        <v>4.9708884612898574</v>
      </c>
      <c r="AS169" s="23"/>
      <c r="AT169" s="23"/>
      <c r="AU169" s="7">
        <v>14.3</v>
      </c>
      <c r="AV169">
        <f t="shared" si="165"/>
        <v>1390.2460000000001</v>
      </c>
      <c r="AW169">
        <f t="shared" si="166"/>
        <v>114.42353909465021</v>
      </c>
      <c r="BB169" s="5">
        <v>1.2</v>
      </c>
      <c r="BC169">
        <f t="shared" si="197"/>
        <v>961.91999999999985</v>
      </c>
      <c r="BD169">
        <f t="shared" si="169"/>
        <v>48.095999999999989</v>
      </c>
      <c r="BJ169" s="4">
        <v>6.9000000000000006E-2</v>
      </c>
      <c r="BK169" s="24">
        <f t="shared" si="171"/>
        <v>8.6827956989247321E-2</v>
      </c>
      <c r="BL169" s="24">
        <f t="shared" si="172"/>
        <v>0.12403981451612904</v>
      </c>
      <c r="BM169" s="24"/>
      <c r="BN169" s="24"/>
      <c r="BO169" s="8">
        <v>0.7</v>
      </c>
      <c r="BP169" s="25">
        <f t="shared" si="174"/>
        <v>9939.9999999999982</v>
      </c>
      <c r="BQ169" s="25">
        <f t="shared" si="145"/>
        <v>279.99999999999994</v>
      </c>
      <c r="BR169" s="23"/>
      <c r="BS169" s="23"/>
      <c r="BT169" s="23"/>
      <c r="BU169" s="23"/>
      <c r="BW169" s="6">
        <v>0.184</v>
      </c>
      <c r="BX169" s="23">
        <f t="shared" si="179"/>
        <v>7.6569037656903758</v>
      </c>
      <c r="BY169" s="23">
        <f t="shared" si="180"/>
        <v>382.84518828451877</v>
      </c>
      <c r="BZ169" s="23"/>
      <c r="CA169" s="23"/>
      <c r="CB169" s="9"/>
      <c r="CC169">
        <f t="shared" si="182"/>
        <v>53.87737711491328</v>
      </c>
      <c r="CD169">
        <f t="shared" si="183"/>
        <v>74.357053558719258</v>
      </c>
      <c r="CE169">
        <f t="shared" si="184"/>
        <v>70.406019935861835</v>
      </c>
      <c r="CF169">
        <f t="shared" si="185"/>
        <v>2.9883995077259708</v>
      </c>
      <c r="CG169">
        <f t="shared" si="186"/>
        <v>-157.51953909465021</v>
      </c>
      <c r="CH169">
        <f t="shared" si="187"/>
        <v>589.37651028806579</v>
      </c>
      <c r="CI169">
        <f t="shared" si="188"/>
        <v>74.357053558719258</v>
      </c>
      <c r="CJ169" s="23"/>
      <c r="CK169" s="23"/>
      <c r="CL169" s="23"/>
      <c r="CM169" s="23"/>
      <c r="CN169" s="23"/>
      <c r="CO169" s="23"/>
      <c r="CP169" s="23"/>
    </row>
    <row r="170" spans="10:94" x14ac:dyDescent="0.2">
      <c r="L170" s="2">
        <v>7.65</v>
      </c>
      <c r="M170" s="23"/>
      <c r="N170" s="23"/>
      <c r="O170" s="3">
        <v>25.83</v>
      </c>
      <c r="P170" s="23"/>
      <c r="Q170" s="23"/>
      <c r="R170" s="2">
        <f t="shared" si="196"/>
        <v>20664</v>
      </c>
      <c r="S170" s="23"/>
      <c r="T170" s="23"/>
      <c r="V170" s="4">
        <v>1</v>
      </c>
      <c r="W170" s="23">
        <f t="shared" si="152"/>
        <v>5</v>
      </c>
      <c r="X170" s="23">
        <f t="shared" si="153"/>
        <v>305</v>
      </c>
      <c r="Y170" s="23"/>
      <c r="Z170" s="23"/>
      <c r="AA170" s="23"/>
      <c r="AB170" s="23"/>
      <c r="AC170" s="5">
        <v>8.1</v>
      </c>
      <c r="AD170">
        <v>7.7211621440214797</v>
      </c>
      <c r="AE170">
        <v>12211.6214402148</v>
      </c>
      <c r="AF170">
        <f t="shared" si="158"/>
        <v>530.94006261803474</v>
      </c>
      <c r="AM170" s="6">
        <v>18.899999999999999</v>
      </c>
      <c r="AN170" s="23">
        <f t="shared" si="160"/>
        <v>18.319953461314714</v>
      </c>
      <c r="AO170" s="23">
        <f t="shared" si="161"/>
        <v>183.19953461314714</v>
      </c>
      <c r="AP170" s="23"/>
      <c r="AQ170" s="23"/>
      <c r="AR170" s="23">
        <f t="shared" si="144"/>
        <v>4.69742396443967</v>
      </c>
      <c r="AS170" s="23"/>
      <c r="AT170" s="23"/>
      <c r="AU170" s="7">
        <v>14</v>
      </c>
      <c r="AV170">
        <f t="shared" si="165"/>
        <v>1361.0800000000002</v>
      </c>
      <c r="AW170">
        <f t="shared" si="166"/>
        <v>112.02304526748972</v>
      </c>
      <c r="BB170" s="5">
        <v>1.3</v>
      </c>
      <c r="BC170">
        <f t="shared" si="197"/>
        <v>1042.08</v>
      </c>
      <c r="BD170">
        <f t="shared" si="169"/>
        <v>52.103999999999999</v>
      </c>
      <c r="BJ170" s="4">
        <v>6.6000000000000003E-2</v>
      </c>
      <c r="BK170" s="24">
        <f t="shared" si="171"/>
        <v>8.2795698924731181E-2</v>
      </c>
      <c r="BL170" s="24">
        <f t="shared" si="172"/>
        <v>0.11827945161290322</v>
      </c>
      <c r="BM170" s="24"/>
      <c r="BN170" s="24"/>
      <c r="BO170" s="8">
        <v>0.8</v>
      </c>
      <c r="BP170" s="25">
        <f t="shared" si="174"/>
        <v>11360.000000000002</v>
      </c>
      <c r="BQ170" s="25">
        <f t="shared" si="145"/>
        <v>320.00000000000006</v>
      </c>
      <c r="BR170" s="23"/>
      <c r="BS170" s="23"/>
      <c r="BT170" s="23"/>
      <c r="BU170" s="23"/>
      <c r="BW170" s="6">
        <v>0.18099999999999999</v>
      </c>
      <c r="BX170" s="23">
        <f t="shared" si="179"/>
        <v>7.531380753138075</v>
      </c>
      <c r="BY170" s="23">
        <f t="shared" si="180"/>
        <v>376.56903765690373</v>
      </c>
      <c r="BZ170" s="23"/>
      <c r="CA170" s="23"/>
      <c r="CB170" s="9"/>
      <c r="CC170">
        <f t="shared" si="182"/>
        <v>58.609824237186437</v>
      </c>
      <c r="CD170">
        <f t="shared" si="183"/>
        <v>75.874103137864253</v>
      </c>
      <c r="CE170">
        <f t="shared" si="184"/>
        <v>68.253860955650339</v>
      </c>
      <c r="CF170">
        <f t="shared" si="185"/>
        <v>3.2349334124228171</v>
      </c>
      <c r="CG170">
        <f t="shared" si="186"/>
        <v>-159.12704526748973</v>
      </c>
      <c r="CH170">
        <f t="shared" si="187"/>
        <v>589.55448559670776</v>
      </c>
      <c r="CI170">
        <f t="shared" si="188"/>
        <v>75.874103137864253</v>
      </c>
      <c r="CJ170" s="23"/>
      <c r="CK170" s="23"/>
      <c r="CL170" s="23"/>
      <c r="CM170" s="23"/>
      <c r="CN170" s="23"/>
      <c r="CO170" s="23"/>
      <c r="CP170" s="23"/>
    </row>
    <row r="171" spans="10:94" x14ac:dyDescent="0.2">
      <c r="K171" t="s">
        <v>54</v>
      </c>
      <c r="L171" s="2">
        <v>7.71</v>
      </c>
      <c r="M171" s="23">
        <f t="shared" si="146"/>
        <v>7.6166666666666671</v>
      </c>
      <c r="N171" s="23">
        <f t="shared" si="147"/>
        <v>0.11372481406154646</v>
      </c>
      <c r="O171" s="3">
        <v>26.35</v>
      </c>
      <c r="P171" s="23">
        <f t="shared" si="148"/>
        <v>26.276666666666667</v>
      </c>
      <c r="Q171" s="23">
        <f t="shared" si="149"/>
        <v>0.11015141094572292</v>
      </c>
      <c r="R171" s="2">
        <f t="shared" si="196"/>
        <v>21080</v>
      </c>
      <c r="S171" s="23">
        <f t="shared" si="150"/>
        <v>21021.333333333332</v>
      </c>
      <c r="T171" s="23">
        <f t="shared" si="151"/>
        <v>88.121128756577619</v>
      </c>
      <c r="V171" s="4">
        <v>1.3</v>
      </c>
      <c r="W171" s="23">
        <f t="shared" si="152"/>
        <v>6.5</v>
      </c>
      <c r="X171" s="23">
        <f t="shared" si="153"/>
        <v>396.5</v>
      </c>
      <c r="Y171" s="23">
        <f t="shared" si="154"/>
        <v>6.5</v>
      </c>
      <c r="Z171" s="23">
        <f t="shared" si="155"/>
        <v>0.49999999999999911</v>
      </c>
      <c r="AA171" s="23">
        <f t="shared" si="156"/>
        <v>396.5</v>
      </c>
      <c r="AB171" s="23">
        <f t="shared" si="157"/>
        <v>30.499999999999943</v>
      </c>
      <c r="AC171" s="5">
        <v>7.8</v>
      </c>
      <c r="AD171">
        <v>7.4335027327644072</v>
      </c>
      <c r="AE171">
        <v>11335.0273276441</v>
      </c>
      <c r="AF171">
        <f t="shared" si="158"/>
        <v>492.82727511496086</v>
      </c>
      <c r="AG171">
        <f t="shared" si="159"/>
        <v>538.09402710668837</v>
      </c>
      <c r="AH171">
        <f t="shared" si="201"/>
        <v>44.39953099198496</v>
      </c>
      <c r="AI171">
        <f t="shared" si="202"/>
        <v>12376.162623453833</v>
      </c>
      <c r="AJ171">
        <f t="shared" si="203"/>
        <v>1021.1892128156541</v>
      </c>
      <c r="AL171" t="s">
        <v>54</v>
      </c>
      <c r="AM171" s="6">
        <v>17.8</v>
      </c>
      <c r="AN171" s="23">
        <f t="shared" si="160"/>
        <v>17.253441923598992</v>
      </c>
      <c r="AO171" s="23">
        <f t="shared" si="161"/>
        <v>172.5344192359899</v>
      </c>
      <c r="AP171" s="23">
        <f t="shared" si="162"/>
        <v>165.7475276323444</v>
      </c>
      <c r="AQ171" s="23">
        <f t="shared" si="163"/>
        <v>10.122461226401541</v>
      </c>
      <c r="AR171" s="23">
        <f t="shared" si="144"/>
        <v>4.4239594675894844</v>
      </c>
      <c r="AS171" s="23">
        <f t="shared" si="164"/>
        <v>4.2499366059575481</v>
      </c>
      <c r="AT171" s="23">
        <f t="shared" si="198"/>
        <v>0.25955028785644968</v>
      </c>
      <c r="AU171" s="7">
        <v>14.9</v>
      </c>
      <c r="AV171">
        <f t="shared" si="165"/>
        <v>1448.578</v>
      </c>
      <c r="AW171">
        <f t="shared" si="166"/>
        <v>119.22452674897119</v>
      </c>
      <c r="AX171">
        <f t="shared" si="167"/>
        <v>114.95698216735252</v>
      </c>
      <c r="AY171">
        <f t="shared" si="168"/>
        <v>3.7814304130393239</v>
      </c>
      <c r="AZ171">
        <f t="shared" si="190"/>
        <v>1396.7273333333333</v>
      </c>
      <c r="BA171">
        <f t="shared" si="191"/>
        <v>45.944379518427802</v>
      </c>
      <c r="BB171" s="5">
        <v>1.1000000000000001</v>
      </c>
      <c r="BC171">
        <f t="shared" si="197"/>
        <v>881.76</v>
      </c>
      <c r="BD171">
        <f t="shared" si="169"/>
        <v>44.088000000000001</v>
      </c>
      <c r="BE171">
        <f t="shared" si="170"/>
        <v>40.080000000000005</v>
      </c>
      <c r="BF171">
        <f t="shared" si="192"/>
        <v>4.0079999999999991</v>
      </c>
      <c r="BG171">
        <f t="shared" si="193"/>
        <v>801.6</v>
      </c>
      <c r="BH171">
        <f t="shared" si="194"/>
        <v>80.159999999999968</v>
      </c>
      <c r="BI171" t="s">
        <v>54</v>
      </c>
      <c r="BJ171" s="4">
        <v>6.5000000000000002E-2</v>
      </c>
      <c r="BK171" s="24">
        <f t="shared" si="171"/>
        <v>8.1451612903225806E-2</v>
      </c>
      <c r="BL171" s="24">
        <f t="shared" si="172"/>
        <v>0.11635933064516128</v>
      </c>
      <c r="BM171" s="24">
        <f t="shared" si="173"/>
        <v>0.11763941129032257</v>
      </c>
      <c r="BN171" s="24">
        <f t="shared" si="195"/>
        <v>3.997050533410402E-3</v>
      </c>
      <c r="BO171" s="8">
        <v>1.3</v>
      </c>
      <c r="BP171" s="25">
        <f t="shared" si="174"/>
        <v>18460</v>
      </c>
      <c r="BQ171" s="25">
        <f t="shared" si="145"/>
        <v>520</v>
      </c>
      <c r="BR171" s="23">
        <f t="shared" si="175"/>
        <v>16566.666666666668</v>
      </c>
      <c r="BS171" s="23">
        <f t="shared" si="176"/>
        <v>2169.0858289457597</v>
      </c>
      <c r="BT171" s="23">
        <f t="shared" si="177"/>
        <v>466.66666666666669</v>
      </c>
      <c r="BU171" s="23">
        <f t="shared" si="178"/>
        <v>61.10100926607771</v>
      </c>
      <c r="BW171" s="6">
        <v>0.23100000000000001</v>
      </c>
      <c r="BX171" s="23">
        <f t="shared" si="179"/>
        <v>9.6234309623430967</v>
      </c>
      <c r="BY171" s="23">
        <f t="shared" si="180"/>
        <v>481.17154811715483</v>
      </c>
      <c r="BZ171" s="23">
        <f t="shared" si="181"/>
        <v>472.80334728033472</v>
      </c>
      <c r="CA171" s="23">
        <f t="shared" si="199"/>
        <v>11.070089167634281</v>
      </c>
      <c r="CB171" s="9" t="s">
        <v>54</v>
      </c>
      <c r="CC171">
        <f t="shared" si="182"/>
        <v>54.538097527714008</v>
      </c>
      <c r="CD171">
        <f t="shared" si="183"/>
        <v>74.607071105679736</v>
      </c>
      <c r="CE171">
        <f t="shared" si="184"/>
        <v>73.003907980820131</v>
      </c>
      <c r="CF171">
        <f t="shared" si="185"/>
        <v>3.017694263419787</v>
      </c>
      <c r="CG171">
        <f t="shared" si="186"/>
        <v>-156.81252674897118</v>
      </c>
      <c r="CH171">
        <f t="shared" si="187"/>
        <v>599.04055967078182</v>
      </c>
      <c r="CI171">
        <f t="shared" si="188"/>
        <v>74.607071105679736</v>
      </c>
      <c r="CJ171" s="23">
        <f t="shared" si="200"/>
        <v>61.206085750009464</v>
      </c>
      <c r="CK171" s="23">
        <f t="shared" si="200"/>
        <v>77.086045059130697</v>
      </c>
      <c r="CL171" s="23">
        <f t="shared" si="200"/>
        <v>74.190125599993323</v>
      </c>
      <c r="CM171" s="23">
        <f t="shared" si="200"/>
        <v>3.4823131331144226</v>
      </c>
      <c r="CN171" s="23">
        <f t="shared" si="200"/>
        <v>-148.53698216735253</v>
      </c>
      <c r="CO171" s="23">
        <f t="shared" si="200"/>
        <v>571.52362688614539</v>
      </c>
      <c r="CP171" s="23">
        <f t="shared" si="200"/>
        <v>77.086045059130683</v>
      </c>
    </row>
    <row r="172" spans="10:94" x14ac:dyDescent="0.2">
      <c r="L172" s="2">
        <v>7.65</v>
      </c>
      <c r="M172" s="23"/>
      <c r="N172" s="23"/>
      <c r="O172" s="3">
        <v>26.15</v>
      </c>
      <c r="P172" s="23"/>
      <c r="Q172" s="23"/>
      <c r="R172" s="2">
        <f t="shared" si="196"/>
        <v>20920</v>
      </c>
      <c r="S172" s="23"/>
      <c r="T172" s="23"/>
      <c r="V172" s="4">
        <v>1.2</v>
      </c>
      <c r="W172" s="23">
        <f t="shared" si="152"/>
        <v>6</v>
      </c>
      <c r="X172" s="23">
        <f t="shared" si="153"/>
        <v>366</v>
      </c>
      <c r="Y172" s="23"/>
      <c r="Z172" s="23"/>
      <c r="AA172" s="23"/>
      <c r="AB172" s="23"/>
      <c r="AC172" s="5">
        <v>7.7</v>
      </c>
      <c r="AD172">
        <v>7.3376162623453833</v>
      </c>
      <c r="AE172">
        <v>13376.1626234538</v>
      </c>
      <c r="AF172">
        <f t="shared" si="158"/>
        <v>581.57228797625214</v>
      </c>
      <c r="AM172" s="6">
        <v>15.9</v>
      </c>
      <c r="AN172" s="23">
        <f t="shared" si="160"/>
        <v>15.411285631180919</v>
      </c>
      <c r="AO172" s="23">
        <f t="shared" si="161"/>
        <v>154.1128563118092</v>
      </c>
      <c r="AP172" s="23"/>
      <c r="AQ172" s="23"/>
      <c r="AR172" s="23">
        <f t="shared" si="144"/>
        <v>3.9516117003028</v>
      </c>
      <c r="AS172" s="23"/>
      <c r="AT172" s="23"/>
      <c r="AU172" s="7">
        <v>14.2</v>
      </c>
      <c r="AV172">
        <f t="shared" si="165"/>
        <v>1380.5239999999999</v>
      </c>
      <c r="AW172">
        <f t="shared" si="166"/>
        <v>113.6233744855967</v>
      </c>
      <c r="BB172" s="5">
        <v>1</v>
      </c>
      <c r="BC172">
        <f t="shared" si="197"/>
        <v>801.59999999999991</v>
      </c>
      <c r="BD172">
        <f t="shared" si="169"/>
        <v>40.08</v>
      </c>
      <c r="BJ172" s="4">
        <v>6.4000000000000001E-2</v>
      </c>
      <c r="BK172" s="24">
        <f t="shared" si="171"/>
        <v>8.0107526881720431E-2</v>
      </c>
      <c r="BL172" s="24">
        <f t="shared" si="172"/>
        <v>0.11443920967741934</v>
      </c>
      <c r="BM172" s="24"/>
      <c r="BN172" s="24"/>
      <c r="BO172" s="8">
        <v>1.2</v>
      </c>
      <c r="BP172" s="25">
        <f t="shared" si="174"/>
        <v>17040</v>
      </c>
      <c r="BQ172" s="25">
        <f t="shared" si="145"/>
        <v>480</v>
      </c>
      <c r="BR172" s="23"/>
      <c r="BS172" s="23"/>
      <c r="BT172" s="23"/>
      <c r="BU172" s="23"/>
      <c r="BW172" s="6">
        <v>0.221</v>
      </c>
      <c r="BX172" s="23">
        <f t="shared" si="179"/>
        <v>9.2050209205020916</v>
      </c>
      <c r="BY172" s="23">
        <f t="shared" si="180"/>
        <v>460.25104602510459</v>
      </c>
      <c r="BZ172" s="23"/>
      <c r="CA172" s="23"/>
      <c r="CB172" s="9"/>
      <c r="CC172">
        <f t="shared" si="182"/>
        <v>66.340234265383145</v>
      </c>
      <c r="CD172">
        <f t="shared" si="183"/>
        <v>78.673001971607803</v>
      </c>
      <c r="CE172">
        <f t="shared" si="184"/>
        <v>73.923799569048612</v>
      </c>
      <c r="CF172">
        <f t="shared" si="185"/>
        <v>3.7837314237414508</v>
      </c>
      <c r="CG172">
        <f t="shared" si="186"/>
        <v>-147.7033744855967</v>
      </c>
      <c r="CH172">
        <f t="shared" si="187"/>
        <v>566.05583539094641</v>
      </c>
      <c r="CI172">
        <f t="shared" si="188"/>
        <v>78.673001971607789</v>
      </c>
      <c r="CJ172" s="23"/>
      <c r="CK172" s="23"/>
      <c r="CL172" s="23"/>
      <c r="CM172" s="23"/>
      <c r="CN172" s="23"/>
      <c r="CO172" s="23"/>
      <c r="CP172" s="23"/>
    </row>
    <row r="173" spans="10:94" x14ac:dyDescent="0.2">
      <c r="L173" s="2">
        <v>7.49</v>
      </c>
      <c r="M173" s="23"/>
      <c r="N173" s="23"/>
      <c r="O173" s="3">
        <v>26.33</v>
      </c>
      <c r="P173" s="23"/>
      <c r="Q173" s="23"/>
      <c r="R173" s="2">
        <f t="shared" si="196"/>
        <v>21064</v>
      </c>
      <c r="S173" s="23"/>
      <c r="T173" s="23"/>
      <c r="V173" s="4">
        <v>1.4</v>
      </c>
      <c r="W173" s="23">
        <f t="shared" si="152"/>
        <v>6.9999999999999982</v>
      </c>
      <c r="X173" s="23">
        <f t="shared" si="153"/>
        <v>426.99999999999989</v>
      </c>
      <c r="Y173" s="23"/>
      <c r="Z173" s="23"/>
      <c r="AA173" s="23"/>
      <c r="AB173" s="23"/>
      <c r="AC173" s="5">
        <v>7.6</v>
      </c>
      <c r="AD173">
        <v>7.2417297919263595</v>
      </c>
      <c r="AE173">
        <v>12417.297919263599</v>
      </c>
      <c r="AF173">
        <f t="shared" si="158"/>
        <v>539.88251822885218</v>
      </c>
      <c r="AM173" s="6">
        <v>17.600000000000001</v>
      </c>
      <c r="AN173" s="23">
        <f t="shared" si="160"/>
        <v>17.059530734923406</v>
      </c>
      <c r="AO173" s="23">
        <f t="shared" si="161"/>
        <v>170.59530734923408</v>
      </c>
      <c r="AP173" s="23"/>
      <c r="AQ173" s="23"/>
      <c r="AR173" s="23">
        <f t="shared" si="144"/>
        <v>4.3742386499803612</v>
      </c>
      <c r="AS173" s="23"/>
      <c r="AT173" s="23"/>
      <c r="AU173" s="7">
        <v>14</v>
      </c>
      <c r="AV173">
        <f t="shared" si="165"/>
        <v>1361.0800000000002</v>
      </c>
      <c r="AW173">
        <f t="shared" si="166"/>
        <v>112.02304526748972</v>
      </c>
      <c r="BB173" s="5">
        <v>0.9</v>
      </c>
      <c r="BC173">
        <f t="shared" si="197"/>
        <v>721.44</v>
      </c>
      <c r="BD173">
        <f t="shared" si="169"/>
        <v>36.072000000000003</v>
      </c>
      <c r="BJ173" s="4">
        <v>6.8000000000000005E-2</v>
      </c>
      <c r="BK173" s="24">
        <f t="shared" si="171"/>
        <v>8.5483870967741946E-2</v>
      </c>
      <c r="BL173" s="24">
        <f t="shared" si="172"/>
        <v>0.1221196935483871</v>
      </c>
      <c r="BM173" s="24"/>
      <c r="BN173" s="24"/>
      <c r="BO173" s="8">
        <v>1</v>
      </c>
      <c r="BP173" s="25">
        <f t="shared" si="174"/>
        <v>14200</v>
      </c>
      <c r="BQ173" s="25">
        <f t="shared" si="145"/>
        <v>400</v>
      </c>
      <c r="BR173" s="23"/>
      <c r="BS173" s="23"/>
      <c r="BT173" s="23"/>
      <c r="BU173" s="23"/>
      <c r="BW173" s="6">
        <v>0.22900000000000001</v>
      </c>
      <c r="BX173" s="23">
        <f t="shared" si="179"/>
        <v>9.539748953974895</v>
      </c>
      <c r="BY173" s="23">
        <f t="shared" si="180"/>
        <v>476.98744769874475</v>
      </c>
      <c r="BZ173" s="23"/>
      <c r="CA173" s="23"/>
      <c r="CB173" s="9"/>
      <c r="CC173">
        <f t="shared" si="182"/>
        <v>62.739925456931246</v>
      </c>
      <c r="CD173">
        <f t="shared" si="183"/>
        <v>77.978062100104552</v>
      </c>
      <c r="CE173">
        <f t="shared" si="184"/>
        <v>75.642669250111211</v>
      </c>
      <c r="CF173">
        <f t="shared" si="185"/>
        <v>3.6455137121820296</v>
      </c>
      <c r="CG173">
        <f t="shared" si="186"/>
        <v>-141.09504526748972</v>
      </c>
      <c r="CH173">
        <f t="shared" si="187"/>
        <v>549.47448559670784</v>
      </c>
      <c r="CI173">
        <f t="shared" si="188"/>
        <v>77.978062100104552</v>
      </c>
      <c r="CJ173" s="23"/>
      <c r="CK173" s="23"/>
      <c r="CL173" s="23"/>
      <c r="CM173" s="23"/>
      <c r="CN173" s="23"/>
      <c r="CO173" s="23"/>
      <c r="CP173" s="23"/>
    </row>
    <row r="174" spans="10:94" x14ac:dyDescent="0.2">
      <c r="K174" t="s">
        <v>55</v>
      </c>
      <c r="L174" s="2">
        <v>7.71</v>
      </c>
      <c r="M174" s="23">
        <f t="shared" si="146"/>
        <v>7.6700000000000008</v>
      </c>
      <c r="N174" s="23">
        <f t="shared" si="147"/>
        <v>4.5825756949558295E-2</v>
      </c>
      <c r="O174" s="3">
        <v>24.82</v>
      </c>
      <c r="P174" s="23">
        <f t="shared" si="148"/>
        <v>24.819999999999997</v>
      </c>
      <c r="Q174" s="23">
        <f t="shared" si="149"/>
        <v>9.9999999999997868E-3</v>
      </c>
      <c r="R174" s="2">
        <f t="shared" si="196"/>
        <v>19856</v>
      </c>
      <c r="S174" s="23">
        <f t="shared" si="150"/>
        <v>19856</v>
      </c>
      <c r="T174" s="23">
        <f t="shared" si="151"/>
        <v>8</v>
      </c>
      <c r="V174" s="4">
        <v>1.3</v>
      </c>
      <c r="W174" s="23">
        <f t="shared" si="152"/>
        <v>6.5</v>
      </c>
      <c r="X174" s="23">
        <f t="shared" si="153"/>
        <v>396.5</v>
      </c>
      <c r="Y174" s="23">
        <f t="shared" si="154"/>
        <v>6.5333333333333341</v>
      </c>
      <c r="Z174" s="23">
        <f t="shared" si="155"/>
        <v>5.7735026918962373E-2</v>
      </c>
      <c r="AA174" s="23">
        <f t="shared" si="156"/>
        <v>398.5333333333333</v>
      </c>
      <c r="AB174" s="23">
        <f t="shared" si="157"/>
        <v>3.5218366420566976</v>
      </c>
      <c r="AC174" s="5">
        <v>8.8000000000000007</v>
      </c>
      <c r="AD174">
        <v>8.3923674369546468</v>
      </c>
      <c r="AE174">
        <v>13923.674369546499</v>
      </c>
      <c r="AF174">
        <f t="shared" si="158"/>
        <v>605.37714650202167</v>
      </c>
      <c r="AG174">
        <f t="shared" si="159"/>
        <v>563.68737675461887</v>
      </c>
      <c r="AH174">
        <f t="shared" si="201"/>
        <v>41.689769747402124</v>
      </c>
      <c r="AI174">
        <f t="shared" si="202"/>
        <v>12964.809665356233</v>
      </c>
      <c r="AJ174">
        <f t="shared" si="203"/>
        <v>958.86470419024954</v>
      </c>
      <c r="AL174" t="s">
        <v>55</v>
      </c>
      <c r="AM174" s="6">
        <v>17.5</v>
      </c>
      <c r="AN174" s="23">
        <f t="shared" si="160"/>
        <v>16.96257514058561</v>
      </c>
      <c r="AO174" s="23">
        <f t="shared" si="161"/>
        <v>169.62575140585611</v>
      </c>
      <c r="AP174" s="23">
        <f t="shared" si="162"/>
        <v>163.80841574558852</v>
      </c>
      <c r="AQ174" s="23">
        <f t="shared" si="163"/>
        <v>9.2489742235499808</v>
      </c>
      <c r="AR174" s="23">
        <f t="shared" si="144"/>
        <v>4.3493782411757973</v>
      </c>
      <c r="AS174" s="23">
        <f t="shared" si="164"/>
        <v>4.200215788348423</v>
      </c>
      <c r="AT174" s="23">
        <f t="shared" si="198"/>
        <v>0.23715318521923015</v>
      </c>
      <c r="AU174" s="7">
        <v>15.6</v>
      </c>
      <c r="AV174">
        <f t="shared" si="165"/>
        <v>1516.6320000000001</v>
      </c>
      <c r="AW174">
        <f t="shared" si="166"/>
        <v>124.82567901234567</v>
      </c>
      <c r="AX174">
        <f t="shared" si="167"/>
        <v>117.89091906721535</v>
      </c>
      <c r="AY174">
        <f t="shared" si="168"/>
        <v>6.4676535340626762</v>
      </c>
      <c r="AZ174">
        <f t="shared" si="190"/>
        <v>1432.3746666666666</v>
      </c>
      <c r="BA174">
        <f t="shared" si="191"/>
        <v>78.581990438861567</v>
      </c>
      <c r="BB174" s="5">
        <v>1.5</v>
      </c>
      <c r="BC174">
        <f t="shared" si="197"/>
        <v>1202.3999999999999</v>
      </c>
      <c r="BD174">
        <f t="shared" si="169"/>
        <v>60.11999999999999</v>
      </c>
      <c r="BE174">
        <f t="shared" si="170"/>
        <v>56.111999999999988</v>
      </c>
      <c r="BF174">
        <f t="shared" si="192"/>
        <v>4.0079999999999956</v>
      </c>
      <c r="BG174">
        <f t="shared" si="193"/>
        <v>1122.2399999999998</v>
      </c>
      <c r="BH174">
        <f t="shared" si="194"/>
        <v>80.159999999999968</v>
      </c>
      <c r="BI174" t="s">
        <v>55</v>
      </c>
      <c r="BJ174" s="4">
        <v>3.1E-2</v>
      </c>
      <c r="BK174" s="24">
        <f t="shared" si="171"/>
        <v>3.575268817204301E-2</v>
      </c>
      <c r="BL174" s="24">
        <f t="shared" si="172"/>
        <v>5.1075217741935477E-2</v>
      </c>
      <c r="BM174" s="24">
        <f t="shared" si="173"/>
        <v>4.9155096774193545E-2</v>
      </c>
      <c r="BN174" s="24">
        <f t="shared" si="195"/>
        <v>1.9201209677419326E-3</v>
      </c>
      <c r="BO174" s="8">
        <v>1.2</v>
      </c>
      <c r="BP174" s="25">
        <f t="shared" si="174"/>
        <v>17040</v>
      </c>
      <c r="BQ174" s="25">
        <f t="shared" si="145"/>
        <v>480</v>
      </c>
      <c r="BR174" s="23">
        <f t="shared" si="175"/>
        <v>14673.333333333336</v>
      </c>
      <c r="BS174" s="23">
        <f t="shared" si="176"/>
        <v>2955.9657192418949</v>
      </c>
      <c r="BT174" s="23">
        <f t="shared" si="177"/>
        <v>413.33333333333343</v>
      </c>
      <c r="BU174" s="23">
        <f t="shared" si="178"/>
        <v>83.266639978645188</v>
      </c>
      <c r="BW174" s="6">
        <v>0.27400000000000002</v>
      </c>
      <c r="BX174" s="23">
        <f t="shared" si="179"/>
        <v>11.422594142259415</v>
      </c>
      <c r="BY174" s="23">
        <f t="shared" si="180"/>
        <v>571.12970711297078</v>
      </c>
      <c r="BZ174" s="23">
        <f t="shared" si="181"/>
        <v>562.06415620641565</v>
      </c>
      <c r="CA174" s="23">
        <f t="shared" si="199"/>
        <v>12.258295558749607</v>
      </c>
      <c r="CB174" s="9" t="s">
        <v>55</v>
      </c>
      <c r="CC174">
        <f t="shared" si="182"/>
        <v>62.953361540784478</v>
      </c>
      <c r="CD174">
        <f t="shared" si="183"/>
        <v>76.179479242015574</v>
      </c>
      <c r="CE174">
        <f t="shared" si="184"/>
        <v>67.493157817443887</v>
      </c>
      <c r="CF174">
        <f t="shared" si="185"/>
        <v>3.27327002033722</v>
      </c>
      <c r="CG174">
        <f t="shared" si="186"/>
        <v>-178.44567901234566</v>
      </c>
      <c r="CH174">
        <f t="shared" si="187"/>
        <v>662.08528395061717</v>
      </c>
      <c r="CI174">
        <f t="shared" si="188"/>
        <v>76.179479242015574</v>
      </c>
      <c r="CJ174" s="23">
        <f t="shared" ref="CJ174:CP189" si="204">AVERAGE(CC174:CC176)</f>
        <v>60.398429781646577</v>
      </c>
      <c r="CK174" s="23">
        <f t="shared" si="204"/>
        <v>75.967395985966718</v>
      </c>
      <c r="CL174" s="23">
        <f t="shared" si="204"/>
        <v>67.766779823648164</v>
      </c>
      <c r="CM174" s="23">
        <f t="shared" si="204"/>
        <v>3.237744073202625</v>
      </c>
      <c r="CN174" s="23">
        <f t="shared" si="204"/>
        <v>-167.46958573388201</v>
      </c>
      <c r="CO174" s="23">
        <f t="shared" si="204"/>
        <v>623.6327681755829</v>
      </c>
      <c r="CP174" s="23">
        <f t="shared" si="204"/>
        <v>75.967395985966718</v>
      </c>
    </row>
    <row r="175" spans="10:94" x14ac:dyDescent="0.2">
      <c r="L175" s="2">
        <v>7.68</v>
      </c>
      <c r="M175" s="23"/>
      <c r="N175" s="23"/>
      <c r="O175" s="3">
        <v>24.81</v>
      </c>
      <c r="P175" s="23"/>
      <c r="Q175" s="23"/>
      <c r="R175" s="2">
        <f t="shared" si="196"/>
        <v>19848</v>
      </c>
      <c r="S175" s="23"/>
      <c r="T175" s="23"/>
      <c r="V175" s="4">
        <v>1.3</v>
      </c>
      <c r="W175" s="23">
        <f t="shared" si="152"/>
        <v>6.5</v>
      </c>
      <c r="X175" s="23">
        <f t="shared" si="153"/>
        <v>396.5</v>
      </c>
      <c r="Y175" s="23"/>
      <c r="Z175" s="23"/>
      <c r="AA175" s="23"/>
      <c r="AB175" s="23"/>
      <c r="AC175" s="5">
        <v>8.6999999999999993</v>
      </c>
      <c r="AD175">
        <v>8.2964809665356221</v>
      </c>
      <c r="AE175">
        <v>12964.809665356201</v>
      </c>
      <c r="AF175">
        <f t="shared" si="158"/>
        <v>563.68737675461739</v>
      </c>
      <c r="AM175" s="6">
        <v>17.399999999999999</v>
      </c>
      <c r="AN175" s="23">
        <f t="shared" si="160"/>
        <v>16.865619546247817</v>
      </c>
      <c r="AO175" s="23">
        <f t="shared" si="161"/>
        <v>168.65619546247817</v>
      </c>
      <c r="AP175" s="23"/>
      <c r="AQ175" s="23"/>
      <c r="AR175" s="23">
        <f t="shared" si="144"/>
        <v>4.3245178323712352</v>
      </c>
      <c r="AS175" s="23"/>
      <c r="AT175" s="23"/>
      <c r="AU175" s="7">
        <v>14.6</v>
      </c>
      <c r="AV175">
        <f t="shared" si="165"/>
        <v>1419.4119999999998</v>
      </c>
      <c r="AW175">
        <f t="shared" si="166"/>
        <v>116.82403292181068</v>
      </c>
      <c r="BB175" s="5">
        <v>1.4</v>
      </c>
      <c r="BC175">
        <f t="shared" si="197"/>
        <v>1122.2399999999998</v>
      </c>
      <c r="BD175">
        <f t="shared" si="169"/>
        <v>56.111999999999988</v>
      </c>
      <c r="BJ175" s="4">
        <v>0.03</v>
      </c>
      <c r="BK175" s="24">
        <f t="shared" si="171"/>
        <v>3.4408602150537634E-2</v>
      </c>
      <c r="BL175" s="24">
        <f t="shared" si="172"/>
        <v>4.9155096774193545E-2</v>
      </c>
      <c r="BM175" s="24"/>
      <c r="BN175" s="24"/>
      <c r="BO175" s="8">
        <v>1.1000000000000001</v>
      </c>
      <c r="BP175" s="25">
        <f t="shared" si="174"/>
        <v>15620.000000000004</v>
      </c>
      <c r="BQ175" s="25">
        <f t="shared" si="145"/>
        <v>440.00000000000011</v>
      </c>
      <c r="BR175" s="23"/>
      <c r="BS175" s="23"/>
      <c r="BT175" s="23"/>
      <c r="BU175" s="23"/>
      <c r="BW175" s="6">
        <v>0.26300000000000001</v>
      </c>
      <c r="BX175" s="23">
        <f t="shared" si="179"/>
        <v>10.96234309623431</v>
      </c>
      <c r="BY175" s="23">
        <f t="shared" si="180"/>
        <v>548.11715481171552</v>
      </c>
      <c r="BZ175" s="23"/>
      <c r="CA175" s="23"/>
      <c r="CB175" s="9"/>
      <c r="CC175">
        <f t="shared" si="182"/>
        <v>60.619250306309731</v>
      </c>
      <c r="CD175">
        <f t="shared" si="183"/>
        <v>76.076517097474877</v>
      </c>
      <c r="CE175">
        <f t="shared" si="184"/>
        <v>67.553320697850268</v>
      </c>
      <c r="CF175">
        <f t="shared" si="185"/>
        <v>3.2595137475454674</v>
      </c>
      <c r="CG175">
        <f t="shared" si="186"/>
        <v>-166.43603292181066</v>
      </c>
      <c r="CH175">
        <f t="shared" si="187"/>
        <v>619.25853497942376</v>
      </c>
      <c r="CI175">
        <f t="shared" si="188"/>
        <v>76.076517097474863</v>
      </c>
      <c r="CJ175" s="23"/>
      <c r="CK175" s="23"/>
      <c r="CL175" s="23"/>
      <c r="CM175" s="23"/>
      <c r="CN175" s="23"/>
      <c r="CO175" s="23"/>
      <c r="CP175" s="23"/>
    </row>
    <row r="176" spans="10:94" x14ac:dyDescent="0.2">
      <c r="L176" s="2">
        <v>7.62</v>
      </c>
      <c r="M176" s="23"/>
      <c r="N176" s="23"/>
      <c r="O176" s="3">
        <v>24.83</v>
      </c>
      <c r="P176" s="23"/>
      <c r="Q176" s="23"/>
      <c r="R176" s="2">
        <f t="shared" si="196"/>
        <v>19864</v>
      </c>
      <c r="S176" s="23"/>
      <c r="T176" s="23"/>
      <c r="V176" s="4">
        <v>1.3</v>
      </c>
      <c r="W176" s="23">
        <v>6.6</v>
      </c>
      <c r="X176" s="23">
        <f t="shared" si="153"/>
        <v>402.59999999999997</v>
      </c>
      <c r="Y176" s="23"/>
      <c r="Z176" s="23"/>
      <c r="AA176" s="23"/>
      <c r="AB176" s="23"/>
      <c r="AC176" s="5">
        <v>8.6</v>
      </c>
      <c r="AD176">
        <v>8.2005944961165991</v>
      </c>
      <c r="AE176">
        <v>12005.944961166</v>
      </c>
      <c r="AF176">
        <f t="shared" si="158"/>
        <v>521.99760700721743</v>
      </c>
      <c r="AM176" s="6">
        <v>15.8</v>
      </c>
      <c r="AN176" s="23">
        <f t="shared" si="160"/>
        <v>15.314330036843126</v>
      </c>
      <c r="AO176" s="23">
        <f t="shared" si="161"/>
        <v>153.14330036843126</v>
      </c>
      <c r="AP176" s="23"/>
      <c r="AQ176" s="23"/>
      <c r="AR176" s="23">
        <f t="shared" si="144"/>
        <v>3.9267512914982374</v>
      </c>
      <c r="AS176" s="23"/>
      <c r="AT176" s="23"/>
      <c r="AU176" s="7">
        <v>14</v>
      </c>
      <c r="AV176">
        <f t="shared" si="165"/>
        <v>1361.0800000000002</v>
      </c>
      <c r="AW176">
        <f t="shared" si="166"/>
        <v>112.02304526748972</v>
      </c>
      <c r="BB176" s="5">
        <v>1.3</v>
      </c>
      <c r="BC176">
        <f t="shared" si="197"/>
        <v>1042.08</v>
      </c>
      <c r="BD176">
        <f t="shared" si="169"/>
        <v>52.103999999999999</v>
      </c>
      <c r="BJ176" s="4">
        <v>2.9000000000000001E-2</v>
      </c>
      <c r="BK176" s="24">
        <f t="shared" si="171"/>
        <v>3.3064516129032259E-2</v>
      </c>
      <c r="BL176" s="24">
        <f t="shared" si="172"/>
        <v>4.7234975806451612E-2</v>
      </c>
      <c r="BM176" s="24"/>
      <c r="BN176" s="24"/>
      <c r="BO176" s="8">
        <v>0.8</v>
      </c>
      <c r="BP176" s="25">
        <f t="shared" si="174"/>
        <v>11360.000000000002</v>
      </c>
      <c r="BQ176" s="25">
        <f t="shared" si="145"/>
        <v>320.00000000000006</v>
      </c>
      <c r="BR176" s="23"/>
      <c r="BS176" s="23"/>
      <c r="BT176" s="23"/>
      <c r="BU176" s="23"/>
      <c r="BW176" s="6">
        <v>0.27200000000000002</v>
      </c>
      <c r="BX176" s="23">
        <f t="shared" si="179"/>
        <v>11.338912133891213</v>
      </c>
      <c r="BY176" s="23">
        <f t="shared" si="180"/>
        <v>566.94560669456064</v>
      </c>
      <c r="BZ176" s="23"/>
      <c r="CA176" s="23"/>
      <c r="CB176" s="9"/>
      <c r="CC176">
        <f t="shared" si="182"/>
        <v>57.622677497845544</v>
      </c>
      <c r="CD176">
        <f t="shared" si="183"/>
        <v>75.646191618409702</v>
      </c>
      <c r="CE176">
        <f t="shared" si="184"/>
        <v>68.253860955650339</v>
      </c>
      <c r="CF176">
        <f t="shared" si="185"/>
        <v>3.1804484517251872</v>
      </c>
      <c r="CG176">
        <f t="shared" si="186"/>
        <v>-157.52704526748974</v>
      </c>
      <c r="CH176">
        <f t="shared" si="187"/>
        <v>589.55448559670776</v>
      </c>
      <c r="CI176">
        <f t="shared" si="188"/>
        <v>75.646191618409702</v>
      </c>
      <c r="CJ176" s="23"/>
      <c r="CK176" s="23"/>
      <c r="CL176" s="23"/>
      <c r="CM176" s="23"/>
      <c r="CN176" s="23"/>
      <c r="CO176" s="23"/>
      <c r="CP176" s="23"/>
    </row>
    <row r="177" spans="11:94" x14ac:dyDescent="0.2">
      <c r="K177" t="s">
        <v>56</v>
      </c>
      <c r="L177" s="2">
        <v>7.62</v>
      </c>
      <c r="M177" s="23">
        <f t="shared" si="146"/>
        <v>7.57</v>
      </c>
      <c r="N177" s="23">
        <f t="shared" si="147"/>
        <v>4.3588989435406823E-2</v>
      </c>
      <c r="O177" s="3">
        <v>26.39</v>
      </c>
      <c r="P177" s="23">
        <f t="shared" si="148"/>
        <v>26.366666666666671</v>
      </c>
      <c r="Q177" s="23">
        <f t="shared" si="149"/>
        <v>2.5166114784236235E-2</v>
      </c>
      <c r="R177" s="2">
        <f t="shared" si="196"/>
        <v>21112</v>
      </c>
      <c r="S177" s="23">
        <f t="shared" si="150"/>
        <v>21093.333333333332</v>
      </c>
      <c r="T177" s="23">
        <f t="shared" si="151"/>
        <v>20.132891827388665</v>
      </c>
      <c r="V177" s="4">
        <v>1.1000000000000001</v>
      </c>
      <c r="W177" s="23">
        <f t="shared" si="152"/>
        <v>5.5000000000000009</v>
      </c>
      <c r="X177" s="23">
        <f t="shared" si="153"/>
        <v>335.50000000000006</v>
      </c>
      <c r="Y177" s="23">
        <f t="shared" si="154"/>
        <v>5.833333333333333</v>
      </c>
      <c r="Z177" s="23">
        <f t="shared" si="155"/>
        <v>0.28867513459481237</v>
      </c>
      <c r="AA177" s="23">
        <f t="shared" si="156"/>
        <v>355.83333333333331</v>
      </c>
      <c r="AB177" s="23">
        <f t="shared" si="157"/>
        <v>17.609183210283554</v>
      </c>
      <c r="AC177" s="5">
        <v>9.6</v>
      </c>
      <c r="AD177">
        <v>9.1594592003068378</v>
      </c>
      <c r="AE177">
        <v>11594.592003068399</v>
      </c>
      <c r="AF177">
        <f t="shared" si="158"/>
        <v>504.11269578558256</v>
      </c>
      <c r="AG177">
        <f t="shared" si="159"/>
        <v>534.88669415412176</v>
      </c>
      <c r="AH177">
        <f t="shared" si="201"/>
        <v>26.666062829252759</v>
      </c>
      <c r="AI177">
        <f t="shared" si="202"/>
        <v>12302.393965544799</v>
      </c>
      <c r="AJ177">
        <f t="shared" si="203"/>
        <v>613.31944507281287</v>
      </c>
      <c r="AL177" t="s">
        <v>56</v>
      </c>
      <c r="AM177" s="6">
        <v>18.100000000000001</v>
      </c>
      <c r="AN177" s="23">
        <f t="shared" si="160"/>
        <v>17.544308706612373</v>
      </c>
      <c r="AO177" s="23">
        <f t="shared" si="161"/>
        <v>175.44308706612372</v>
      </c>
      <c r="AP177" s="23">
        <f t="shared" si="162"/>
        <v>182.87634929868787</v>
      </c>
      <c r="AQ177" s="23">
        <f t="shared" si="163"/>
        <v>13.723013215410843</v>
      </c>
      <c r="AR177" s="23">
        <f t="shared" si="144"/>
        <v>4.4985406940031725</v>
      </c>
      <c r="AS177" s="23">
        <f t="shared" si="164"/>
        <v>4.6891371615048172</v>
      </c>
      <c r="AT177" s="23">
        <f t="shared" si="198"/>
        <v>0.35187213372848331</v>
      </c>
      <c r="AU177" s="7">
        <v>15.5</v>
      </c>
      <c r="AV177">
        <f t="shared" si="165"/>
        <v>1506.91</v>
      </c>
      <c r="AW177">
        <f t="shared" si="166"/>
        <v>124.02551440329218</v>
      </c>
      <c r="AX177">
        <f t="shared" si="167"/>
        <v>118.15764060356655</v>
      </c>
      <c r="AY177">
        <f t="shared" si="168"/>
        <v>6.0056782816296268</v>
      </c>
      <c r="AZ177">
        <f t="shared" si="190"/>
        <v>1435.6153333333334</v>
      </c>
      <c r="BA177">
        <f t="shared" si="191"/>
        <v>72.968991121800002</v>
      </c>
      <c r="BB177" s="5">
        <v>1.2</v>
      </c>
      <c r="BC177">
        <f t="shared" si="197"/>
        <v>961.91999999999985</v>
      </c>
      <c r="BD177">
        <f t="shared" si="169"/>
        <v>48.095999999999989</v>
      </c>
      <c r="BE177">
        <f t="shared" si="170"/>
        <v>50.767999999999994</v>
      </c>
      <c r="BF177">
        <f t="shared" si="192"/>
        <v>8.3433173258602604</v>
      </c>
      <c r="BG177">
        <f t="shared" si="193"/>
        <v>1015.36</v>
      </c>
      <c r="BH177">
        <f t="shared" si="194"/>
        <v>166.86634651720453</v>
      </c>
      <c r="BI177" t="s">
        <v>56</v>
      </c>
      <c r="BJ177" s="4">
        <v>9.9000000000000005E-2</v>
      </c>
      <c r="BK177" s="24">
        <f t="shared" si="171"/>
        <v>0.12715053763440862</v>
      </c>
      <c r="BL177" s="24">
        <f t="shared" si="172"/>
        <v>0.1816434435483871</v>
      </c>
      <c r="BM177" s="24">
        <f t="shared" si="173"/>
        <v>0.17972332258064516</v>
      </c>
      <c r="BN177" s="24">
        <f t="shared" si="195"/>
        <v>5.0801625678058475E-3</v>
      </c>
      <c r="BO177" s="8">
        <v>0.9</v>
      </c>
      <c r="BP177" s="25">
        <f t="shared" si="174"/>
        <v>12780</v>
      </c>
      <c r="BQ177" s="25">
        <f t="shared" si="145"/>
        <v>360</v>
      </c>
      <c r="BR177" s="23">
        <f t="shared" si="175"/>
        <v>10886.666666666666</v>
      </c>
      <c r="BS177" s="23">
        <f t="shared" si="176"/>
        <v>2169.0858289457733</v>
      </c>
      <c r="BT177" s="23">
        <f t="shared" si="177"/>
        <v>306.66666666666669</v>
      </c>
      <c r="BU177" s="23">
        <f t="shared" si="178"/>
        <v>61.101009266078186</v>
      </c>
      <c r="BW177" s="6">
        <v>5.0999999999999997E-2</v>
      </c>
      <c r="BX177" s="23">
        <f t="shared" si="179"/>
        <v>2.0920502092050208</v>
      </c>
      <c r="BY177" s="23">
        <f t="shared" si="180"/>
        <v>104.60251046025104</v>
      </c>
      <c r="BZ177" s="23">
        <f t="shared" si="181"/>
        <v>99.023709902370982</v>
      </c>
      <c r="CA177" s="23">
        <f t="shared" si="199"/>
        <v>6.3913189608868022</v>
      </c>
      <c r="CB177" s="9" t="s">
        <v>56</v>
      </c>
      <c r="CC177">
        <f t="shared" si="182"/>
        <v>54.340678106309369</v>
      </c>
      <c r="CD177">
        <f t="shared" si="183"/>
        <v>74.054420788741609</v>
      </c>
      <c r="CE177">
        <f t="shared" si="184"/>
        <v>72.056950482490024</v>
      </c>
      <c r="CF177">
        <f t="shared" si="185"/>
        <v>2.9288186170870709</v>
      </c>
      <c r="CG177">
        <f t="shared" si="186"/>
        <v>-166.62151440329217</v>
      </c>
      <c r="CH177">
        <f t="shared" si="187"/>
        <v>628.74460905349781</v>
      </c>
      <c r="CI177">
        <f t="shared" si="188"/>
        <v>74.054420788741609</v>
      </c>
      <c r="CJ177" s="23">
        <f t="shared" si="204"/>
        <v>58.231935267379505</v>
      </c>
      <c r="CK177" s="23">
        <f t="shared" si="204"/>
        <v>75.47063701685552</v>
      </c>
      <c r="CL177" s="23">
        <f t="shared" si="204"/>
        <v>70.001164743391499</v>
      </c>
      <c r="CM177" s="23">
        <f t="shared" si="204"/>
        <v>3.1703866667921403</v>
      </c>
      <c r="CN177" s="23">
        <f t="shared" si="204"/>
        <v>-163.09230727023319</v>
      </c>
      <c r="CO177" s="23">
        <f t="shared" si="204"/>
        <v>611.36632647462272</v>
      </c>
      <c r="CP177" s="23">
        <f t="shared" si="204"/>
        <v>75.47063701685552</v>
      </c>
    </row>
    <row r="178" spans="11:94" x14ac:dyDescent="0.2">
      <c r="L178" s="2">
        <v>7.55</v>
      </c>
      <c r="M178" s="23"/>
      <c r="N178" s="23"/>
      <c r="O178" s="3">
        <v>26.34</v>
      </c>
      <c r="P178" s="23"/>
      <c r="Q178" s="23"/>
      <c r="R178" s="2">
        <f t="shared" si="196"/>
        <v>21072</v>
      </c>
      <c r="S178" s="23"/>
      <c r="T178" s="23"/>
      <c r="V178" s="4">
        <v>1.2</v>
      </c>
      <c r="W178" s="23">
        <f t="shared" si="152"/>
        <v>6</v>
      </c>
      <c r="X178" s="23">
        <f t="shared" si="153"/>
        <v>366</v>
      </c>
      <c r="Y178" s="23"/>
      <c r="Z178" s="23"/>
      <c r="AA178" s="23"/>
      <c r="AB178" s="23"/>
      <c r="AC178" s="5">
        <v>9.5</v>
      </c>
      <c r="AD178">
        <v>9.0635727298878148</v>
      </c>
      <c r="AE178">
        <v>12635.727298878101</v>
      </c>
      <c r="AF178">
        <f t="shared" si="158"/>
        <v>549.37944777730877</v>
      </c>
      <c r="AM178" s="6">
        <v>18</v>
      </c>
      <c r="AN178" s="23">
        <f t="shared" si="160"/>
        <v>17.447353112274577</v>
      </c>
      <c r="AO178" s="23">
        <f t="shared" si="161"/>
        <v>174.47353112274578</v>
      </c>
      <c r="AP178" s="23"/>
      <c r="AQ178" s="23"/>
      <c r="AR178" s="23">
        <f t="shared" si="144"/>
        <v>4.4736802851986095</v>
      </c>
      <c r="AS178" s="23"/>
      <c r="AT178" s="23"/>
      <c r="AU178" s="7">
        <v>14.8</v>
      </c>
      <c r="AV178">
        <f t="shared" si="165"/>
        <v>1438.8560000000002</v>
      </c>
      <c r="AW178">
        <f t="shared" si="166"/>
        <v>118.4243621399177</v>
      </c>
      <c r="BB178" s="5">
        <v>1.1000000000000001</v>
      </c>
      <c r="BC178">
        <f t="shared" si="197"/>
        <v>881.76</v>
      </c>
      <c r="BD178">
        <f t="shared" si="169"/>
        <v>44.088000000000001</v>
      </c>
      <c r="BJ178" s="4">
        <v>9.5000000000000001E-2</v>
      </c>
      <c r="BK178" s="24">
        <f t="shared" si="171"/>
        <v>0.1217741935483871</v>
      </c>
      <c r="BL178" s="24">
        <f t="shared" si="172"/>
        <v>0.17396295967741934</v>
      </c>
      <c r="BM178" s="24"/>
      <c r="BN178" s="24"/>
      <c r="BO178" s="8">
        <v>0.8</v>
      </c>
      <c r="BP178" s="25">
        <f t="shared" si="174"/>
        <v>11360.000000000002</v>
      </c>
      <c r="BQ178" s="25">
        <f t="shared" si="145"/>
        <v>320.00000000000006</v>
      </c>
      <c r="BR178" s="23"/>
      <c r="BS178" s="23"/>
      <c r="BT178" s="23"/>
      <c r="BU178" s="23"/>
      <c r="BW178" s="6">
        <v>4.4999999999999998E-2</v>
      </c>
      <c r="BX178" s="23">
        <f t="shared" si="179"/>
        <v>1.8410041841004183</v>
      </c>
      <c r="BY178" s="23">
        <f t="shared" si="180"/>
        <v>92.05020920502092</v>
      </c>
      <c r="BZ178" s="23"/>
      <c r="CA178" s="23"/>
      <c r="CB178" s="9"/>
      <c r="CC178">
        <f t="shared" si="182"/>
        <v>60.945859321722978</v>
      </c>
      <c r="CD178">
        <f t="shared" si="183"/>
        <v>76.689825974457435</v>
      </c>
      <c r="CE178">
        <f t="shared" si="184"/>
        <v>72.870986908650238</v>
      </c>
      <c r="CF178">
        <f t="shared" si="185"/>
        <v>3.3805394281593877</v>
      </c>
      <c r="CG178">
        <f t="shared" si="186"/>
        <v>-156.51236213991771</v>
      </c>
      <c r="CH178">
        <f t="shared" si="187"/>
        <v>595.75988477366252</v>
      </c>
      <c r="CI178">
        <f t="shared" si="188"/>
        <v>76.689825974457449</v>
      </c>
      <c r="CJ178" s="23"/>
      <c r="CK178" s="23"/>
      <c r="CL178" s="23"/>
      <c r="CM178" s="23"/>
      <c r="CN178" s="23"/>
      <c r="CO178" s="23"/>
      <c r="CP178" s="23"/>
    </row>
    <row r="179" spans="11:94" x14ac:dyDescent="0.2">
      <c r="L179" s="2">
        <v>7.54</v>
      </c>
      <c r="M179" s="23"/>
      <c r="N179" s="23"/>
      <c r="O179" s="3">
        <v>26.37</v>
      </c>
      <c r="P179" s="23"/>
      <c r="Q179" s="23"/>
      <c r="R179" s="2">
        <f t="shared" si="196"/>
        <v>21096</v>
      </c>
      <c r="S179" s="23"/>
      <c r="T179" s="23"/>
      <c r="V179" s="4">
        <v>1.2</v>
      </c>
      <c r="W179" s="23">
        <f t="shared" si="152"/>
        <v>6</v>
      </c>
      <c r="X179" s="23">
        <f t="shared" si="153"/>
        <v>366</v>
      </c>
      <c r="Y179" s="23"/>
      <c r="Z179" s="23"/>
      <c r="AA179" s="23"/>
      <c r="AB179" s="23"/>
      <c r="AC179" s="5">
        <v>9.4</v>
      </c>
      <c r="AD179">
        <v>8.9676862594687901</v>
      </c>
      <c r="AE179">
        <v>12676.8625946879</v>
      </c>
      <c r="AF179">
        <f t="shared" si="158"/>
        <v>551.16793889947394</v>
      </c>
      <c r="AM179" s="6">
        <v>20.5</v>
      </c>
      <c r="AN179" s="23">
        <f t="shared" si="160"/>
        <v>19.871242970719408</v>
      </c>
      <c r="AO179" s="23">
        <f t="shared" si="161"/>
        <v>198.71242970719408</v>
      </c>
      <c r="AP179" s="23"/>
      <c r="AQ179" s="23"/>
      <c r="AR179" s="23">
        <f t="shared" si="144"/>
        <v>5.0951905053126687</v>
      </c>
      <c r="AS179" s="23"/>
      <c r="AT179" s="23"/>
      <c r="AU179" s="7">
        <v>14</v>
      </c>
      <c r="AV179">
        <f t="shared" si="165"/>
        <v>1361.0800000000002</v>
      </c>
      <c r="AW179">
        <f t="shared" si="166"/>
        <v>112.02304526748972</v>
      </c>
      <c r="BB179" s="5">
        <v>1.5</v>
      </c>
      <c r="BC179">
        <f t="shared" si="197"/>
        <v>1202.3999999999999</v>
      </c>
      <c r="BD179">
        <f t="shared" si="169"/>
        <v>60.11999999999999</v>
      </c>
      <c r="BJ179" s="4">
        <v>0.1</v>
      </c>
      <c r="BK179" s="24">
        <f t="shared" si="171"/>
        <v>0.12849462365591399</v>
      </c>
      <c r="BL179" s="24">
        <f t="shared" si="172"/>
        <v>0.18356356451612904</v>
      </c>
      <c r="BM179" s="24"/>
      <c r="BN179" s="24"/>
      <c r="BO179" s="8">
        <v>0.6</v>
      </c>
      <c r="BP179" s="25">
        <f t="shared" si="174"/>
        <v>8520</v>
      </c>
      <c r="BQ179" s="25">
        <f t="shared" si="145"/>
        <v>240</v>
      </c>
      <c r="BR179" s="23"/>
      <c r="BS179" s="23"/>
      <c r="BT179" s="23"/>
      <c r="BU179" s="23"/>
      <c r="BW179" s="6">
        <v>4.9000000000000002E-2</v>
      </c>
      <c r="BX179" s="23">
        <f t="shared" si="179"/>
        <v>2.00836820083682</v>
      </c>
      <c r="BY179" s="23">
        <f t="shared" si="180"/>
        <v>100.418410041841</v>
      </c>
      <c r="BZ179" s="23"/>
      <c r="CA179" s="23"/>
      <c r="CB179" s="9"/>
      <c r="CC179">
        <f t="shared" si="182"/>
        <v>59.40926837410619</v>
      </c>
      <c r="CD179">
        <f t="shared" si="183"/>
        <v>75.667664287367515</v>
      </c>
      <c r="CE179">
        <f t="shared" si="184"/>
        <v>65.075556839034249</v>
      </c>
      <c r="CF179">
        <f t="shared" si="185"/>
        <v>3.2018019551299615</v>
      </c>
      <c r="CG179">
        <f t="shared" si="186"/>
        <v>-166.1430452674897</v>
      </c>
      <c r="CH179">
        <f t="shared" si="187"/>
        <v>609.59448559670784</v>
      </c>
      <c r="CI179">
        <f t="shared" si="188"/>
        <v>75.667664287367529</v>
      </c>
      <c r="CJ179" s="23"/>
      <c r="CK179" s="23"/>
      <c r="CL179" s="23"/>
      <c r="CM179" s="23"/>
      <c r="CN179" s="23"/>
      <c r="CO179" s="23"/>
      <c r="CP179" s="23"/>
    </row>
    <row r="180" spans="11:94" x14ac:dyDescent="0.2">
      <c r="K180" t="s">
        <v>57</v>
      </c>
      <c r="L180" s="2">
        <v>7.53</v>
      </c>
      <c r="M180" s="23">
        <f t="shared" si="146"/>
        <v>7.47</v>
      </c>
      <c r="N180" s="23">
        <f t="shared" si="147"/>
        <v>5.567764362830039E-2</v>
      </c>
      <c r="O180" s="3">
        <v>26.8</v>
      </c>
      <c r="P180" s="23">
        <f t="shared" si="148"/>
        <v>26.783333333333331</v>
      </c>
      <c r="Q180" s="23">
        <f t="shared" si="149"/>
        <v>3.7859388972002424E-2</v>
      </c>
      <c r="R180" s="2">
        <f t="shared" si="196"/>
        <v>21440</v>
      </c>
      <c r="S180" s="23">
        <f t="shared" si="150"/>
        <v>21426.666666666668</v>
      </c>
      <c r="T180" s="23">
        <f t="shared" si="151"/>
        <v>30.287511177601459</v>
      </c>
      <c r="V180" s="4">
        <v>1</v>
      </c>
      <c r="W180" s="23">
        <f t="shared" si="152"/>
        <v>5</v>
      </c>
      <c r="X180" s="23">
        <f t="shared" si="153"/>
        <v>305</v>
      </c>
      <c r="Y180" s="23">
        <f t="shared" si="154"/>
        <v>5.333333333333333</v>
      </c>
      <c r="Z180" s="23">
        <f t="shared" si="155"/>
        <v>0.57735026918962584</v>
      </c>
      <c r="AA180" s="23">
        <f t="shared" si="156"/>
        <v>325.33333333333331</v>
      </c>
      <c r="AB180" s="23">
        <f t="shared" si="157"/>
        <v>35.218366420567172</v>
      </c>
      <c r="AC180" s="5">
        <v>9.3000000000000007</v>
      </c>
      <c r="AD180">
        <v>8.8717997890497671</v>
      </c>
      <c r="AE180">
        <v>13717.9978904977</v>
      </c>
      <c r="AF180">
        <f t="shared" si="158"/>
        <v>596.43469089120435</v>
      </c>
      <c r="AG180">
        <f t="shared" si="159"/>
        <v>569.23767476698993</v>
      </c>
      <c r="AH180">
        <f t="shared" si="201"/>
        <v>23.570276614183037</v>
      </c>
      <c r="AI180">
        <f t="shared" si="202"/>
        <v>13092.466519640766</v>
      </c>
      <c r="AJ180">
        <f t="shared" si="203"/>
        <v>542.11636212620954</v>
      </c>
      <c r="AL180" t="s">
        <v>57</v>
      </c>
      <c r="AM180" s="6">
        <v>20.100000000000001</v>
      </c>
      <c r="AN180" s="23">
        <f t="shared" si="160"/>
        <v>19.483420593368237</v>
      </c>
      <c r="AO180" s="23">
        <f t="shared" si="161"/>
        <v>194.83420593368237</v>
      </c>
      <c r="AP180" s="23">
        <f t="shared" si="162"/>
        <v>182.87634929868784</v>
      </c>
      <c r="AQ180" s="23">
        <f t="shared" si="163"/>
        <v>10.367148169055302</v>
      </c>
      <c r="AR180" s="23">
        <f t="shared" si="144"/>
        <v>4.9957488700944195</v>
      </c>
      <c r="AS180" s="23">
        <f t="shared" si="164"/>
        <v>4.6891371615048163</v>
      </c>
      <c r="AT180" s="23">
        <f t="shared" si="198"/>
        <v>0.26582431202705886</v>
      </c>
      <c r="AU180" s="7">
        <v>15.3</v>
      </c>
      <c r="AV180">
        <f t="shared" si="165"/>
        <v>1487.4660000000001</v>
      </c>
      <c r="AW180">
        <f t="shared" si="166"/>
        <v>122.42518518518519</v>
      </c>
      <c r="AX180">
        <f t="shared" si="167"/>
        <v>117.62419753086419</v>
      </c>
      <c r="AY180">
        <f t="shared" si="168"/>
        <v>4.2340731269415537</v>
      </c>
      <c r="AZ180">
        <f t="shared" si="190"/>
        <v>1429.134</v>
      </c>
      <c r="BA180">
        <f t="shared" si="191"/>
        <v>51.443988492339919</v>
      </c>
      <c r="BB180" s="5">
        <v>1.3</v>
      </c>
      <c r="BC180">
        <f t="shared" si="197"/>
        <v>1042.08</v>
      </c>
      <c r="BD180">
        <f t="shared" si="169"/>
        <v>52.103999999999999</v>
      </c>
      <c r="BE180">
        <f t="shared" si="170"/>
        <v>48.095999999999997</v>
      </c>
      <c r="BF180">
        <f t="shared" si="192"/>
        <v>4.0079999999999991</v>
      </c>
      <c r="BG180">
        <f t="shared" si="193"/>
        <v>961.92</v>
      </c>
      <c r="BH180">
        <f t="shared" si="194"/>
        <v>80.159999999999968</v>
      </c>
      <c r="BI180" t="s">
        <v>57</v>
      </c>
      <c r="BJ180" s="4">
        <v>9.7000000000000003E-2</v>
      </c>
      <c r="BK180" s="24">
        <f t="shared" si="171"/>
        <v>0.12446236559139785</v>
      </c>
      <c r="BL180" s="24">
        <f t="shared" si="172"/>
        <v>0.17780320161290322</v>
      </c>
      <c r="BM180" s="24">
        <f t="shared" si="173"/>
        <v>0.16948267741935483</v>
      </c>
      <c r="BN180" s="24">
        <f t="shared" si="195"/>
        <v>1.1250882138281572E-2</v>
      </c>
      <c r="BO180" s="8">
        <v>0.8</v>
      </c>
      <c r="BP180" s="25">
        <f t="shared" si="174"/>
        <v>11360.000000000002</v>
      </c>
      <c r="BQ180" s="25">
        <f t="shared" si="145"/>
        <v>320.00000000000006</v>
      </c>
      <c r="BR180" s="23">
        <f t="shared" si="175"/>
        <v>9940</v>
      </c>
      <c r="BS180" s="23">
        <f t="shared" si="176"/>
        <v>1420</v>
      </c>
      <c r="BT180" s="23">
        <f t="shared" si="177"/>
        <v>280</v>
      </c>
      <c r="BU180" s="23">
        <f t="shared" si="178"/>
        <v>40</v>
      </c>
      <c r="BW180" s="6">
        <v>0.16200000000000001</v>
      </c>
      <c r="BX180" s="23">
        <f t="shared" si="179"/>
        <v>6.7364016736401675</v>
      </c>
      <c r="BY180" s="23">
        <f t="shared" si="180"/>
        <v>336.82008368200837</v>
      </c>
      <c r="BZ180" s="23">
        <f t="shared" si="181"/>
        <v>333.33333333333331</v>
      </c>
      <c r="CA180" s="23">
        <f t="shared" si="199"/>
        <v>3.1956594804434153</v>
      </c>
      <c r="CB180" s="9" t="s">
        <v>57</v>
      </c>
      <c r="CC180">
        <f t="shared" si="182"/>
        <v>63.847495031921717</v>
      </c>
      <c r="CD180">
        <f t="shared" si="183"/>
        <v>76.864139797523492</v>
      </c>
      <c r="CE180">
        <f t="shared" si="184"/>
        <v>70.145967309298584</v>
      </c>
      <c r="CF180">
        <f t="shared" si="185"/>
        <v>3.4173922846104734</v>
      </c>
      <c r="CG180">
        <f t="shared" si="186"/>
        <v>-169.52918518518518</v>
      </c>
      <c r="CH180">
        <f t="shared" si="187"/>
        <v>632.2032592592592</v>
      </c>
      <c r="CI180">
        <f t="shared" si="188"/>
        <v>76.864139797523478</v>
      </c>
      <c r="CJ180" s="23">
        <f t="shared" si="204"/>
        <v>62.533411031100734</v>
      </c>
      <c r="CK180" s="23">
        <f t="shared" si="204"/>
        <v>76.963736584210025</v>
      </c>
      <c r="CL180" s="23">
        <f t="shared" si="204"/>
        <v>71.008936504766879</v>
      </c>
      <c r="CM180" s="23">
        <f t="shared" si="204"/>
        <v>3.436169642609737</v>
      </c>
      <c r="CN180" s="23">
        <f t="shared" si="204"/>
        <v>-160.38686419753085</v>
      </c>
      <c r="CO180" s="23">
        <f t="shared" si="204"/>
        <v>602.4992098765432</v>
      </c>
      <c r="CP180" s="23">
        <f t="shared" si="204"/>
        <v>76.963736584210039</v>
      </c>
    </row>
    <row r="181" spans="11:94" x14ac:dyDescent="0.2">
      <c r="L181" s="2">
        <v>7.46</v>
      </c>
      <c r="M181" s="23"/>
      <c r="N181" s="23"/>
      <c r="O181" s="3">
        <v>26.81</v>
      </c>
      <c r="P181" s="23"/>
      <c r="Q181" s="23"/>
      <c r="R181" s="2">
        <f t="shared" si="196"/>
        <v>21448</v>
      </c>
      <c r="S181" s="23"/>
      <c r="T181" s="23"/>
      <c r="V181" s="4">
        <v>1</v>
      </c>
      <c r="W181" s="23">
        <f t="shared" si="152"/>
        <v>5</v>
      </c>
      <c r="X181" s="23">
        <f t="shared" si="153"/>
        <v>305</v>
      </c>
      <c r="Y181" s="23"/>
      <c r="Z181" s="23"/>
      <c r="AA181" s="23"/>
      <c r="AB181" s="23"/>
      <c r="AC181" s="5">
        <v>9.1999999999999993</v>
      </c>
      <c r="AD181">
        <v>8.7759133186307423</v>
      </c>
      <c r="AE181">
        <v>12759.133186307399</v>
      </c>
      <c r="AF181">
        <f t="shared" si="158"/>
        <v>554.74492114379996</v>
      </c>
      <c r="AM181" s="6">
        <v>18.3</v>
      </c>
      <c r="AN181" s="23">
        <f t="shared" si="160"/>
        <v>17.738219895287958</v>
      </c>
      <c r="AO181" s="23">
        <f t="shared" si="161"/>
        <v>177.38219895287958</v>
      </c>
      <c r="AP181" s="23"/>
      <c r="AQ181" s="23"/>
      <c r="AR181" s="23">
        <f t="shared" si="144"/>
        <v>4.5482615116122966</v>
      </c>
      <c r="AS181" s="23"/>
      <c r="AT181" s="23"/>
      <c r="AU181" s="7">
        <v>14.5</v>
      </c>
      <c r="AV181">
        <f t="shared" si="165"/>
        <v>1409.69</v>
      </c>
      <c r="AW181">
        <f t="shared" si="166"/>
        <v>116.0238683127572</v>
      </c>
      <c r="BB181" s="5">
        <v>1.2</v>
      </c>
      <c r="BC181">
        <f t="shared" si="197"/>
        <v>961.91999999999985</v>
      </c>
      <c r="BD181">
        <f t="shared" si="169"/>
        <v>48.095999999999989</v>
      </c>
      <c r="BJ181" s="4">
        <v>8.5999999999999993E-2</v>
      </c>
      <c r="BK181" s="24">
        <f t="shared" si="171"/>
        <v>0.1096774193548387</v>
      </c>
      <c r="BL181" s="24">
        <f t="shared" si="172"/>
        <v>0.15668187096774192</v>
      </c>
      <c r="BM181" s="24"/>
      <c r="BN181" s="24"/>
      <c r="BO181" s="8">
        <v>0.7</v>
      </c>
      <c r="BP181" s="25">
        <f t="shared" si="174"/>
        <v>9939.9999999999982</v>
      </c>
      <c r="BQ181" s="25">
        <f t="shared" si="145"/>
        <v>279.99999999999994</v>
      </c>
      <c r="BR181" s="23"/>
      <c r="BS181" s="23"/>
      <c r="BT181" s="23"/>
      <c r="BU181" s="23"/>
      <c r="BW181" s="6">
        <v>0.16</v>
      </c>
      <c r="BX181" s="23">
        <f t="shared" si="179"/>
        <v>6.6527196652719667</v>
      </c>
      <c r="BY181" s="23">
        <f t="shared" si="180"/>
        <v>332.63598326359835</v>
      </c>
      <c r="BZ181" s="23"/>
      <c r="CA181" s="23"/>
      <c r="CB181" s="9"/>
      <c r="CC181">
        <f t="shared" si="182"/>
        <v>61.238952403848792</v>
      </c>
      <c r="CD181">
        <f t="shared" si="183"/>
        <v>76.684394952698881</v>
      </c>
      <c r="CE181">
        <f t="shared" si="184"/>
        <v>70.694590183106158</v>
      </c>
      <c r="CF181">
        <f t="shared" si="185"/>
        <v>3.3801204378658345</v>
      </c>
      <c r="CG181">
        <f t="shared" si="186"/>
        <v>-159.11986831275721</v>
      </c>
      <c r="CH181">
        <f t="shared" si="187"/>
        <v>595.9378600823045</v>
      </c>
      <c r="CI181">
        <f t="shared" si="188"/>
        <v>76.684394952698881</v>
      </c>
      <c r="CJ181" s="23"/>
      <c r="CK181" s="23"/>
      <c r="CL181" s="23"/>
      <c r="CM181" s="23"/>
      <c r="CN181" s="23"/>
      <c r="CO181" s="23"/>
      <c r="CP181" s="23"/>
    </row>
    <row r="182" spans="11:94" x14ac:dyDescent="0.2">
      <c r="L182" s="2">
        <v>7.42</v>
      </c>
      <c r="M182" s="23"/>
      <c r="N182" s="23"/>
      <c r="O182" s="3">
        <v>26.74</v>
      </c>
      <c r="P182" s="23"/>
      <c r="Q182" s="23"/>
      <c r="R182" s="2">
        <f t="shared" si="196"/>
        <v>21392</v>
      </c>
      <c r="S182" s="23"/>
      <c r="T182" s="23"/>
      <c r="V182" s="4">
        <v>1.2</v>
      </c>
      <c r="W182" s="23">
        <f t="shared" si="152"/>
        <v>6</v>
      </c>
      <c r="X182" s="23">
        <f t="shared" si="153"/>
        <v>366</v>
      </c>
      <c r="Y182" s="23"/>
      <c r="Z182" s="23"/>
      <c r="AA182" s="23"/>
      <c r="AB182" s="23"/>
      <c r="AC182" s="5">
        <v>9.1</v>
      </c>
      <c r="AD182">
        <v>8.6800268482117175</v>
      </c>
      <c r="AE182">
        <v>12800.268482117201</v>
      </c>
      <c r="AF182">
        <f t="shared" si="158"/>
        <v>556.53341226596524</v>
      </c>
      <c r="AM182" s="6">
        <v>18.2</v>
      </c>
      <c r="AN182" s="23">
        <f t="shared" si="160"/>
        <v>17.641264300950162</v>
      </c>
      <c r="AO182" s="23">
        <f t="shared" si="161"/>
        <v>176.41264300950161</v>
      </c>
      <c r="AP182" s="23"/>
      <c r="AQ182" s="23"/>
      <c r="AR182" s="23">
        <f t="shared" si="144"/>
        <v>4.5234011028077337</v>
      </c>
      <c r="AS182" s="23"/>
      <c r="AT182" s="23"/>
      <c r="AU182" s="7">
        <v>14.3</v>
      </c>
      <c r="AV182">
        <f t="shared" si="165"/>
        <v>1390.2460000000001</v>
      </c>
      <c r="AW182">
        <f t="shared" si="166"/>
        <v>114.42353909465021</v>
      </c>
      <c r="BB182" s="5">
        <v>1.1000000000000001</v>
      </c>
      <c r="BC182">
        <f t="shared" si="197"/>
        <v>881.76</v>
      </c>
      <c r="BD182">
        <f t="shared" si="169"/>
        <v>44.088000000000001</v>
      </c>
      <c r="BJ182" s="4">
        <v>9.5000000000000001E-2</v>
      </c>
      <c r="BK182" s="24">
        <f t="shared" si="171"/>
        <v>0.1217741935483871</v>
      </c>
      <c r="BL182" s="24">
        <f t="shared" si="172"/>
        <v>0.17396295967741934</v>
      </c>
      <c r="BM182" s="24"/>
      <c r="BN182" s="24"/>
      <c r="BO182" s="8">
        <v>0.6</v>
      </c>
      <c r="BP182" s="25">
        <f t="shared" si="174"/>
        <v>8520</v>
      </c>
      <c r="BQ182" s="25">
        <f t="shared" si="145"/>
        <v>240</v>
      </c>
      <c r="BR182" s="23"/>
      <c r="BS182" s="23"/>
      <c r="BT182" s="23"/>
      <c r="BU182" s="23"/>
      <c r="BW182" s="6">
        <v>0.159</v>
      </c>
      <c r="BX182" s="23">
        <f t="shared" si="179"/>
        <v>6.6108786610878658</v>
      </c>
      <c r="BY182" s="23">
        <f t="shared" si="180"/>
        <v>330.54393305439328</v>
      </c>
      <c r="BZ182" s="23"/>
      <c r="CA182" s="23"/>
      <c r="CB182" s="9"/>
      <c r="CC182">
        <f t="shared" si="182"/>
        <v>62.513785657531677</v>
      </c>
      <c r="CD182">
        <f t="shared" si="183"/>
        <v>77.342675002407731</v>
      </c>
      <c r="CE182">
        <f t="shared" si="184"/>
        <v>72.186252021895882</v>
      </c>
      <c r="CF182">
        <f t="shared" si="185"/>
        <v>3.5109962053529031</v>
      </c>
      <c r="CG182">
        <f t="shared" si="186"/>
        <v>-152.5115390946502</v>
      </c>
      <c r="CH182">
        <f t="shared" si="187"/>
        <v>579.35651028806581</v>
      </c>
      <c r="CI182">
        <f t="shared" si="188"/>
        <v>77.342675002407745</v>
      </c>
      <c r="CJ182" s="23"/>
      <c r="CK182" s="23"/>
      <c r="CL182" s="23"/>
      <c r="CM182" s="23"/>
      <c r="CN182" s="23"/>
      <c r="CO182" s="23"/>
      <c r="CP182" s="23"/>
    </row>
    <row r="183" spans="11:94" x14ac:dyDescent="0.2">
      <c r="K183" t="s">
        <v>58</v>
      </c>
      <c r="L183" s="2">
        <v>7.84</v>
      </c>
      <c r="M183" s="23">
        <f t="shared" si="146"/>
        <v>7.8533333333333344</v>
      </c>
      <c r="N183" s="23">
        <f t="shared" si="147"/>
        <v>6.1101009266077921E-2</v>
      </c>
      <c r="O183" s="3">
        <v>26.75</v>
      </c>
      <c r="P183" s="23">
        <f t="shared" si="148"/>
        <v>26.736666666666668</v>
      </c>
      <c r="Q183" s="23">
        <f t="shared" si="149"/>
        <v>2.3094010767584539E-2</v>
      </c>
      <c r="R183" s="2">
        <f t="shared" si="196"/>
        <v>21400</v>
      </c>
      <c r="S183" s="23">
        <f t="shared" si="150"/>
        <v>21389.333333333332</v>
      </c>
      <c r="T183" s="23">
        <f t="shared" si="151"/>
        <v>18.475208614068023</v>
      </c>
      <c r="V183" s="4">
        <v>1.1000000000000001</v>
      </c>
      <c r="W183" s="23">
        <f t="shared" si="152"/>
        <v>5.5000000000000009</v>
      </c>
      <c r="X183" s="23">
        <f t="shared" si="153"/>
        <v>335.50000000000006</v>
      </c>
      <c r="Y183" s="23">
        <f t="shared" si="154"/>
        <v>5.833333333333333</v>
      </c>
      <c r="Z183" s="23">
        <f t="shared" si="155"/>
        <v>0.28867513459481237</v>
      </c>
      <c r="AA183" s="23">
        <f t="shared" si="156"/>
        <v>355.83333333333331</v>
      </c>
      <c r="AB183" s="23">
        <f t="shared" si="157"/>
        <v>17.609183210283554</v>
      </c>
      <c r="AC183" s="5">
        <v>10.1</v>
      </c>
      <c r="AD183">
        <v>9.6388915524019563</v>
      </c>
      <c r="AE183">
        <v>12388.9155240196</v>
      </c>
      <c r="AF183">
        <f t="shared" si="158"/>
        <v>538.64850104433037</v>
      </c>
      <c r="AG183">
        <f t="shared" si="159"/>
        <v>583.91525303605795</v>
      </c>
      <c r="AH183">
        <f t="shared" si="201"/>
        <v>45.266751991728313</v>
      </c>
      <c r="AI183">
        <f t="shared" si="202"/>
        <v>13430.050819829334</v>
      </c>
      <c r="AJ183">
        <f t="shared" si="203"/>
        <v>1041.1352958097505</v>
      </c>
      <c r="AL183" t="s">
        <v>58</v>
      </c>
      <c r="AM183" s="6">
        <v>17.8</v>
      </c>
      <c r="AN183" s="23">
        <f t="shared" si="160"/>
        <v>17.253441923598992</v>
      </c>
      <c r="AO183" s="23">
        <f t="shared" si="161"/>
        <v>172.5344192359899</v>
      </c>
      <c r="AP183" s="23">
        <f t="shared" si="162"/>
        <v>174.79671643720508</v>
      </c>
      <c r="AQ183" s="23">
        <f t="shared" si="163"/>
        <v>5.6810793844117624</v>
      </c>
      <c r="AR183" s="23">
        <f t="shared" si="144"/>
        <v>4.4239594675894844</v>
      </c>
      <c r="AS183" s="23">
        <f t="shared" si="164"/>
        <v>4.4819670881334641</v>
      </c>
      <c r="AT183" s="23">
        <f t="shared" si="198"/>
        <v>0.1456687021644042</v>
      </c>
      <c r="AU183" s="7">
        <v>14.2</v>
      </c>
      <c r="AV183">
        <f t="shared" si="165"/>
        <v>1380.5239999999999</v>
      </c>
      <c r="AW183">
        <f t="shared" si="166"/>
        <v>113.6233744855967</v>
      </c>
      <c r="AX183">
        <f t="shared" si="167"/>
        <v>110.95615912208505</v>
      </c>
      <c r="AY183">
        <f t="shared" si="168"/>
        <v>2.810085755424804</v>
      </c>
      <c r="AZ183">
        <f t="shared" si="190"/>
        <v>1348.1173333333334</v>
      </c>
      <c r="BA183">
        <f t="shared" si="191"/>
        <v>34.142541928411376</v>
      </c>
      <c r="BB183" s="5">
        <v>1</v>
      </c>
      <c r="BC183">
        <f t="shared" si="197"/>
        <v>801.59999999999991</v>
      </c>
      <c r="BD183">
        <f t="shared" si="169"/>
        <v>40.08</v>
      </c>
      <c r="BE183">
        <f t="shared" si="170"/>
        <v>40.080000000000005</v>
      </c>
      <c r="BF183">
        <f t="shared" si="192"/>
        <v>4.0079999999999991</v>
      </c>
      <c r="BG183">
        <f t="shared" si="193"/>
        <v>801.6</v>
      </c>
      <c r="BH183">
        <f t="shared" si="194"/>
        <v>80.159999999999968</v>
      </c>
      <c r="BI183" t="s">
        <v>58</v>
      </c>
      <c r="BJ183" s="4">
        <v>8.6999999999999994E-2</v>
      </c>
      <c r="BK183" s="24">
        <f t="shared" si="171"/>
        <v>0.11102150537634407</v>
      </c>
      <c r="BL183" s="24">
        <f t="shared" si="172"/>
        <v>0.15860199193548385</v>
      </c>
      <c r="BM183" s="24">
        <f t="shared" si="173"/>
        <v>0.14772130645161288</v>
      </c>
      <c r="BN183" s="24">
        <f t="shared" si="195"/>
        <v>1.0575201689161965E-2</v>
      </c>
      <c r="BO183" s="8">
        <v>1.3</v>
      </c>
      <c r="BP183" s="25">
        <f t="shared" si="174"/>
        <v>18460</v>
      </c>
      <c r="BQ183" s="25">
        <f t="shared" si="145"/>
        <v>520</v>
      </c>
      <c r="BR183" s="23">
        <f t="shared" si="175"/>
        <v>16093.333333333334</v>
      </c>
      <c r="BS183" s="23">
        <f t="shared" si="176"/>
        <v>2955.9657192419049</v>
      </c>
      <c r="BT183" s="23">
        <f t="shared" si="177"/>
        <v>453.33333333333331</v>
      </c>
      <c r="BU183" s="23">
        <f t="shared" si="178"/>
        <v>83.266639978645188</v>
      </c>
      <c r="BW183" s="6">
        <v>8.8999999999999996E-2</v>
      </c>
      <c r="BX183" s="23">
        <f t="shared" si="179"/>
        <v>3.6820083682008367</v>
      </c>
      <c r="BY183" s="23">
        <f t="shared" si="180"/>
        <v>184.10041841004184</v>
      </c>
      <c r="BZ183" s="23">
        <f t="shared" si="181"/>
        <v>175.03486750348677</v>
      </c>
      <c r="CA183" s="23">
        <f t="shared" si="199"/>
        <v>12.258295558749602</v>
      </c>
      <c r="CB183" s="9" t="s">
        <v>58</v>
      </c>
      <c r="CC183">
        <f t="shared" si="182"/>
        <v>61.443896975086808</v>
      </c>
      <c r="CD183">
        <f t="shared" si="183"/>
        <v>77.30585275625269</v>
      </c>
      <c r="CE183">
        <f t="shared" si="184"/>
        <v>73.923799569048612</v>
      </c>
      <c r="CF183">
        <f t="shared" si="185"/>
        <v>3.5044676334988747</v>
      </c>
      <c r="CG183">
        <f t="shared" si="186"/>
        <v>-148.2033744855967</v>
      </c>
      <c r="CH183">
        <f t="shared" si="187"/>
        <v>566.05583539094641</v>
      </c>
      <c r="CI183">
        <f t="shared" si="188"/>
        <v>77.305852756252676</v>
      </c>
      <c r="CJ183" s="23">
        <f t="shared" si="204"/>
        <v>67.210305601383524</v>
      </c>
      <c r="CK183" s="23">
        <f t="shared" si="204"/>
        <v>78.913358425230228</v>
      </c>
      <c r="CL183" s="23">
        <f t="shared" si="204"/>
        <v>73.483301576559015</v>
      </c>
      <c r="CM183" s="23">
        <f t="shared" si="204"/>
        <v>3.86836126755259</v>
      </c>
      <c r="CN183" s="23">
        <f t="shared" si="204"/>
        <v>-145.20282578875171</v>
      </c>
      <c r="CO183" s="23">
        <f t="shared" si="204"/>
        <v>555.12025240054868</v>
      </c>
      <c r="CP183" s="23">
        <f t="shared" si="204"/>
        <v>78.913358425230228</v>
      </c>
    </row>
    <row r="184" spans="11:94" x14ac:dyDescent="0.2">
      <c r="L184" s="2">
        <v>7.8</v>
      </c>
      <c r="M184" s="23"/>
      <c r="N184" s="23"/>
      <c r="O184" s="3">
        <v>26.75</v>
      </c>
      <c r="P184" s="23"/>
      <c r="Q184" s="23"/>
      <c r="R184" s="2">
        <f t="shared" si="196"/>
        <v>21400</v>
      </c>
      <c r="S184" s="23"/>
      <c r="T184" s="23"/>
      <c r="V184" s="4">
        <v>1.2</v>
      </c>
      <c r="W184" s="23">
        <f t="shared" si="152"/>
        <v>6</v>
      </c>
      <c r="X184" s="23">
        <f t="shared" si="153"/>
        <v>366</v>
      </c>
      <c r="Y184" s="23"/>
      <c r="Z184" s="23"/>
      <c r="AA184" s="23"/>
      <c r="AB184" s="23"/>
      <c r="AC184" s="5">
        <v>10</v>
      </c>
      <c r="AD184">
        <v>9.5430050819829333</v>
      </c>
      <c r="AE184">
        <v>13430.050819829299</v>
      </c>
      <c r="AF184">
        <f t="shared" si="158"/>
        <v>583.91525303605647</v>
      </c>
      <c r="AM184" s="6">
        <v>18.7</v>
      </c>
      <c r="AN184" s="23">
        <f t="shared" si="160"/>
        <v>18.126042272639129</v>
      </c>
      <c r="AO184" s="23">
        <f t="shared" si="161"/>
        <v>181.26042272639128</v>
      </c>
      <c r="AP184" s="23"/>
      <c r="AQ184" s="23"/>
      <c r="AR184" s="23">
        <f t="shared" si="144"/>
        <v>4.6477031468305459</v>
      </c>
      <c r="AS184" s="23"/>
      <c r="AT184" s="23"/>
      <c r="AU184" s="7">
        <v>13.9</v>
      </c>
      <c r="AV184">
        <f t="shared" si="165"/>
        <v>1351.3579999999999</v>
      </c>
      <c r="AW184">
        <f t="shared" si="166"/>
        <v>111.22288065843621</v>
      </c>
      <c r="BB184" s="5">
        <v>0.9</v>
      </c>
      <c r="BC184">
        <f t="shared" si="197"/>
        <v>721.44</v>
      </c>
      <c r="BD184">
        <f t="shared" si="169"/>
        <v>36.072000000000003</v>
      </c>
      <c r="BJ184" s="4">
        <v>7.5999999999999998E-2</v>
      </c>
      <c r="BK184" s="24">
        <f t="shared" si="171"/>
        <v>9.6236559139784947E-2</v>
      </c>
      <c r="BL184" s="24">
        <f t="shared" si="172"/>
        <v>0.13748066129032258</v>
      </c>
      <c r="BM184" s="24"/>
      <c r="BN184" s="24"/>
      <c r="BO184" s="8">
        <v>1.2</v>
      </c>
      <c r="BP184" s="25">
        <f t="shared" si="174"/>
        <v>17040</v>
      </c>
      <c r="BQ184" s="25">
        <f t="shared" si="145"/>
        <v>480</v>
      </c>
      <c r="BR184" s="23"/>
      <c r="BS184" s="23"/>
      <c r="BT184" s="23"/>
      <c r="BU184" s="23"/>
      <c r="BW184" s="6">
        <v>7.8E-2</v>
      </c>
      <c r="BX184" s="23">
        <f t="shared" si="179"/>
        <v>3.2217573221757321</v>
      </c>
      <c r="BY184" s="23">
        <f t="shared" si="180"/>
        <v>161.08786610878661</v>
      </c>
      <c r="BZ184" s="23"/>
      <c r="CA184" s="23"/>
      <c r="CB184" s="9"/>
      <c r="CC184">
        <f t="shared" si="182"/>
        <v>68.041047566627469</v>
      </c>
      <c r="CD184">
        <f t="shared" si="183"/>
        <v>79.351638835908616</v>
      </c>
      <c r="CE184">
        <f t="shared" si="184"/>
        <v>75.510350503187013</v>
      </c>
      <c r="CF184">
        <f t="shared" si="185"/>
        <v>3.9642603356331452</v>
      </c>
      <c r="CG184">
        <f t="shared" si="186"/>
        <v>-141.29488065843623</v>
      </c>
      <c r="CH184">
        <f t="shared" si="187"/>
        <v>546.19381069958843</v>
      </c>
      <c r="CI184">
        <f t="shared" si="188"/>
        <v>79.351638835908616</v>
      </c>
      <c r="CJ184" s="23"/>
      <c r="CK184" s="23"/>
      <c r="CL184" s="23"/>
      <c r="CM184" s="23"/>
      <c r="CN184" s="23"/>
      <c r="CO184" s="23"/>
      <c r="CP184" s="23"/>
    </row>
    <row r="185" spans="11:94" x14ac:dyDescent="0.2">
      <c r="L185" s="2">
        <v>7.92</v>
      </c>
      <c r="M185" s="23"/>
      <c r="N185" s="23"/>
      <c r="O185" s="3">
        <v>26.71</v>
      </c>
      <c r="P185" s="23"/>
      <c r="Q185" s="23"/>
      <c r="R185" s="2">
        <f t="shared" si="196"/>
        <v>21368</v>
      </c>
      <c r="S185" s="23"/>
      <c r="T185" s="23"/>
      <c r="V185" s="4">
        <v>1.2</v>
      </c>
      <c r="W185" s="23">
        <f t="shared" si="152"/>
        <v>6</v>
      </c>
      <c r="X185" s="23">
        <f t="shared" si="153"/>
        <v>366</v>
      </c>
      <c r="Y185" s="23"/>
      <c r="Z185" s="23"/>
      <c r="AA185" s="23"/>
      <c r="AB185" s="23"/>
      <c r="AC185" s="5">
        <v>9.9</v>
      </c>
      <c r="AD185">
        <v>9.4471186115639103</v>
      </c>
      <c r="AE185">
        <v>14471.186115639101</v>
      </c>
      <c r="AF185">
        <f t="shared" si="158"/>
        <v>629.182005027787</v>
      </c>
      <c r="AM185" s="6">
        <v>17.600000000000001</v>
      </c>
      <c r="AN185" s="23">
        <f t="shared" si="160"/>
        <v>17.059530734923406</v>
      </c>
      <c r="AO185" s="23">
        <f t="shared" si="161"/>
        <v>170.59530734923408</v>
      </c>
      <c r="AP185" s="23"/>
      <c r="AQ185" s="23"/>
      <c r="AR185" s="23">
        <f t="shared" si="144"/>
        <v>4.3742386499803612</v>
      </c>
      <c r="AS185" s="23"/>
      <c r="AT185" s="23"/>
      <c r="AU185" s="7">
        <v>13.5</v>
      </c>
      <c r="AV185">
        <f t="shared" si="165"/>
        <v>1312.47</v>
      </c>
      <c r="AW185">
        <f t="shared" si="166"/>
        <v>108.02222222222223</v>
      </c>
      <c r="BB185" s="5">
        <v>1.1000000000000001</v>
      </c>
      <c r="BC185">
        <f t="shared" si="197"/>
        <v>881.76</v>
      </c>
      <c r="BD185">
        <f t="shared" si="169"/>
        <v>44.088000000000001</v>
      </c>
      <c r="BJ185" s="4">
        <v>8.1000000000000003E-2</v>
      </c>
      <c r="BK185" s="24">
        <f t="shared" si="171"/>
        <v>0.10295698924731184</v>
      </c>
      <c r="BL185" s="24">
        <f t="shared" si="172"/>
        <v>0.14708126612903227</v>
      </c>
      <c r="BM185" s="24"/>
      <c r="BN185" s="24"/>
      <c r="BO185" s="8">
        <v>0.9</v>
      </c>
      <c r="BP185" s="25">
        <f t="shared" si="174"/>
        <v>12780</v>
      </c>
      <c r="BQ185" s="25">
        <f t="shared" si="145"/>
        <v>360</v>
      </c>
      <c r="BR185" s="23"/>
      <c r="BS185" s="23"/>
      <c r="BT185" s="23"/>
      <c r="BU185" s="23"/>
      <c r="BW185" s="6">
        <v>8.6999999999999994E-2</v>
      </c>
      <c r="BX185" s="23">
        <f t="shared" si="179"/>
        <v>3.5983263598326354</v>
      </c>
      <c r="BY185" s="23">
        <f t="shared" si="180"/>
        <v>179.91631799163176</v>
      </c>
      <c r="BZ185" s="23"/>
      <c r="CA185" s="23"/>
      <c r="CB185" s="9"/>
      <c r="CC185">
        <f t="shared" si="182"/>
        <v>72.145972262436288</v>
      </c>
      <c r="CD185">
        <f t="shared" si="183"/>
        <v>80.082583683529379</v>
      </c>
      <c r="CE185">
        <f t="shared" si="184"/>
        <v>71.015754657441391</v>
      </c>
      <c r="CF185">
        <f t="shared" si="185"/>
        <v>4.1363558335257489</v>
      </c>
      <c r="CG185">
        <f t="shared" si="186"/>
        <v>-146.11022222222223</v>
      </c>
      <c r="CH185">
        <f t="shared" si="187"/>
        <v>553.11111111111109</v>
      </c>
      <c r="CI185">
        <f t="shared" si="188"/>
        <v>80.082583683529379</v>
      </c>
      <c r="CJ185" s="23"/>
      <c r="CK185" s="23"/>
      <c r="CL185" s="23"/>
      <c r="CM185" s="23"/>
      <c r="CN185" s="23"/>
      <c r="CO185" s="23"/>
      <c r="CP185" s="23"/>
    </row>
    <row r="186" spans="11:94" x14ac:dyDescent="0.2">
      <c r="K186" t="s">
        <v>59</v>
      </c>
      <c r="L186" s="2">
        <v>7.76</v>
      </c>
      <c r="M186" s="23">
        <f t="shared" si="146"/>
        <v>7.8066666666666658</v>
      </c>
      <c r="N186" s="23">
        <f t="shared" si="147"/>
        <v>5.0332229568471942E-2</v>
      </c>
      <c r="O186" s="3">
        <v>26.65</v>
      </c>
      <c r="P186" s="23">
        <f t="shared" si="148"/>
        <v>26.606666666666666</v>
      </c>
      <c r="Q186" s="23">
        <f t="shared" si="149"/>
        <v>3.7859388972001647E-2</v>
      </c>
      <c r="R186" s="2">
        <f t="shared" si="196"/>
        <v>21320</v>
      </c>
      <c r="S186" s="23">
        <f t="shared" si="150"/>
        <v>21285.333333333332</v>
      </c>
      <c r="T186" s="23">
        <f t="shared" si="151"/>
        <v>30.287511177601463</v>
      </c>
      <c r="V186" s="4">
        <v>1.1000000000000001</v>
      </c>
      <c r="W186" s="23">
        <f t="shared" si="152"/>
        <v>5.5000000000000009</v>
      </c>
      <c r="X186" s="23">
        <f t="shared" si="153"/>
        <v>335.50000000000006</v>
      </c>
      <c r="Y186" s="23">
        <f t="shared" si="154"/>
        <v>5.5</v>
      </c>
      <c r="Z186" s="23">
        <f t="shared" si="155"/>
        <v>0.5</v>
      </c>
      <c r="AA186" s="23">
        <f t="shared" si="156"/>
        <v>335.5</v>
      </c>
      <c r="AB186" s="23">
        <f t="shared" si="157"/>
        <v>30.5</v>
      </c>
      <c r="AC186" s="5">
        <v>9.1</v>
      </c>
      <c r="AD186">
        <v>8.6800268482117175</v>
      </c>
      <c r="AE186">
        <v>12800.268482117201</v>
      </c>
      <c r="AF186">
        <f t="shared" si="158"/>
        <v>556.53341226596524</v>
      </c>
      <c r="AG186">
        <f t="shared" si="159"/>
        <v>630.78567150406968</v>
      </c>
      <c r="AH186">
        <f t="shared" si="201"/>
        <v>67.598503880409908</v>
      </c>
      <c r="AI186">
        <f t="shared" si="202"/>
        <v>14508.070444593599</v>
      </c>
      <c r="AJ186">
        <f t="shared" si="203"/>
        <v>1554.7655892494281</v>
      </c>
      <c r="AL186" t="s">
        <v>59</v>
      </c>
      <c r="AM186" s="6">
        <v>18.399999999999999</v>
      </c>
      <c r="AN186" s="23">
        <f t="shared" si="160"/>
        <v>17.835175489625748</v>
      </c>
      <c r="AO186" s="23">
        <f t="shared" si="161"/>
        <v>178.35175489625749</v>
      </c>
      <c r="AP186" s="23">
        <f t="shared" si="162"/>
        <v>174.15034580828646</v>
      </c>
      <c r="AQ186" s="23">
        <f t="shared" si="163"/>
        <v>3.670679559046131</v>
      </c>
      <c r="AR186" s="23">
        <f t="shared" si="144"/>
        <v>4.5731219204168587</v>
      </c>
      <c r="AS186" s="23">
        <f t="shared" si="164"/>
        <v>4.4653934822637558</v>
      </c>
      <c r="AT186" s="23">
        <f t="shared" si="198"/>
        <v>9.4119988693490503E-2</v>
      </c>
      <c r="AU186" s="7">
        <v>14.8</v>
      </c>
      <c r="AV186">
        <f t="shared" si="165"/>
        <v>1438.8560000000002</v>
      </c>
      <c r="AW186">
        <f t="shared" si="166"/>
        <v>118.4243621399177</v>
      </c>
      <c r="AX186">
        <f t="shared" si="167"/>
        <v>113.35665294924554</v>
      </c>
      <c r="AY186">
        <f t="shared" si="168"/>
        <v>4.5499285691619544</v>
      </c>
      <c r="AZ186">
        <f t="shared" si="190"/>
        <v>1377.2833333333335</v>
      </c>
      <c r="BA186">
        <f t="shared" si="191"/>
        <v>55.281632115317784</v>
      </c>
      <c r="BB186" s="5">
        <v>0.9</v>
      </c>
      <c r="BC186">
        <f t="shared" si="197"/>
        <v>721.44</v>
      </c>
      <c r="BD186">
        <f t="shared" si="169"/>
        <v>36.072000000000003</v>
      </c>
      <c r="BE186">
        <f t="shared" si="170"/>
        <v>42.752000000000002</v>
      </c>
      <c r="BF186">
        <f t="shared" si="192"/>
        <v>6.12232112846098</v>
      </c>
      <c r="BG186">
        <f t="shared" si="193"/>
        <v>855.04</v>
      </c>
      <c r="BH186">
        <f t="shared" si="194"/>
        <v>122.44642256921983</v>
      </c>
      <c r="BI186" t="s">
        <v>59</v>
      </c>
      <c r="BJ186" s="4">
        <v>9.6000000000000002E-2</v>
      </c>
      <c r="BK186" s="24">
        <f t="shared" si="171"/>
        <v>0.12311827956989248</v>
      </c>
      <c r="BL186" s="24">
        <f t="shared" si="172"/>
        <v>0.17588308064516128</v>
      </c>
      <c r="BM186" s="24">
        <f t="shared" si="173"/>
        <v>0.18100340322580644</v>
      </c>
      <c r="BN186" s="24">
        <f t="shared" si="195"/>
        <v>1.0575201689161979E-2</v>
      </c>
      <c r="BO186" s="8">
        <v>1</v>
      </c>
      <c r="BP186" s="25">
        <f t="shared" si="174"/>
        <v>14200</v>
      </c>
      <c r="BQ186" s="25">
        <f t="shared" si="145"/>
        <v>400</v>
      </c>
      <c r="BR186" s="23">
        <f t="shared" si="175"/>
        <v>12306.666666666666</v>
      </c>
      <c r="BS186" s="23">
        <f t="shared" si="176"/>
        <v>2169.0858289457665</v>
      </c>
      <c r="BT186" s="23">
        <f t="shared" si="177"/>
        <v>346.66666666666669</v>
      </c>
      <c r="BU186" s="23">
        <f t="shared" si="178"/>
        <v>61.101009266077945</v>
      </c>
      <c r="BW186" s="6">
        <v>4.1000000000000002E-2</v>
      </c>
      <c r="BX186" s="23">
        <f t="shared" si="179"/>
        <v>1.6736401673640167</v>
      </c>
      <c r="BY186" s="23">
        <f t="shared" si="180"/>
        <v>83.682008368200826</v>
      </c>
      <c r="BZ186" s="23">
        <f t="shared" si="181"/>
        <v>77.405857740585759</v>
      </c>
      <c r="CA186" s="23">
        <f t="shared" si="199"/>
        <v>7.5429943001338611</v>
      </c>
      <c r="CB186" s="9" t="s">
        <v>59</v>
      </c>
      <c r="CC186">
        <f t="shared" si="182"/>
        <v>63.32090479676144</v>
      </c>
      <c r="CD186">
        <f t="shared" si="183"/>
        <v>77.771263241533589</v>
      </c>
      <c r="CE186">
        <f t="shared" si="184"/>
        <v>76.651877429106165</v>
      </c>
      <c r="CF186">
        <f t="shared" si="185"/>
        <v>3.6022428266754116</v>
      </c>
      <c r="CG186">
        <f t="shared" si="186"/>
        <v>-148.99636213991772</v>
      </c>
      <c r="CH186">
        <f t="shared" si="187"/>
        <v>575.71988477366256</v>
      </c>
      <c r="CI186">
        <f t="shared" si="188"/>
        <v>77.771263241533589</v>
      </c>
      <c r="CJ186" s="23">
        <f t="shared" si="204"/>
        <v>71.373678419741267</v>
      </c>
      <c r="CK186" s="23">
        <f t="shared" si="204"/>
        <v>79.61343718192505</v>
      </c>
      <c r="CL186" s="23">
        <f t="shared" si="204"/>
        <v>72.638538218368708</v>
      </c>
      <c r="CM186" s="23">
        <f t="shared" si="204"/>
        <v>4.0380519197172475</v>
      </c>
      <c r="CN186" s="23">
        <f t="shared" si="204"/>
        <v>-150.60865294924557</v>
      </c>
      <c r="CO186" s="23">
        <f t="shared" si="204"/>
        <v>571.64227709190675</v>
      </c>
      <c r="CP186" s="23">
        <f t="shared" si="204"/>
        <v>79.61343718192505</v>
      </c>
    </row>
    <row r="187" spans="11:94" x14ac:dyDescent="0.2">
      <c r="L187" s="2">
        <v>7.8</v>
      </c>
      <c r="M187" s="23"/>
      <c r="N187" s="23"/>
      <c r="O187" s="3">
        <v>26.59</v>
      </c>
      <c r="P187" s="23"/>
      <c r="Q187" s="23"/>
      <c r="R187" s="2">
        <f t="shared" si="196"/>
        <v>21272</v>
      </c>
      <c r="S187" s="23"/>
      <c r="T187" s="23"/>
      <c r="V187" s="4">
        <v>1.2</v>
      </c>
      <c r="W187" s="23">
        <f t="shared" si="152"/>
        <v>6</v>
      </c>
      <c r="X187" s="23">
        <f t="shared" si="153"/>
        <v>366</v>
      </c>
      <c r="Y187" s="23"/>
      <c r="Z187" s="23"/>
      <c r="AA187" s="23"/>
      <c r="AB187" s="23"/>
      <c r="AC187" s="5">
        <v>9</v>
      </c>
      <c r="AD187">
        <v>8.5841403777926946</v>
      </c>
      <c r="AE187">
        <v>15841.4037779269</v>
      </c>
      <c r="AF187">
        <f t="shared" si="158"/>
        <v>688.75668599682172</v>
      </c>
      <c r="AM187" s="6">
        <v>17.8</v>
      </c>
      <c r="AN187" s="23">
        <f t="shared" si="160"/>
        <v>17.253441923598992</v>
      </c>
      <c r="AO187" s="23">
        <f t="shared" si="161"/>
        <v>172.5344192359899</v>
      </c>
      <c r="AP187" s="23"/>
      <c r="AQ187" s="23"/>
      <c r="AR187" s="23">
        <f t="shared" si="144"/>
        <v>4.4239594675894844</v>
      </c>
      <c r="AS187" s="23"/>
      <c r="AT187" s="23"/>
      <c r="AU187" s="7">
        <v>13.7</v>
      </c>
      <c r="AV187">
        <f t="shared" si="165"/>
        <v>1331.9140000000002</v>
      </c>
      <c r="AW187">
        <f t="shared" si="166"/>
        <v>109.62255144032923</v>
      </c>
      <c r="BB187" s="5">
        <v>1.2</v>
      </c>
      <c r="BC187">
        <f t="shared" si="197"/>
        <v>961.91999999999985</v>
      </c>
      <c r="BD187">
        <f t="shared" si="169"/>
        <v>48.095999999999989</v>
      </c>
      <c r="BJ187" s="4">
        <v>9.5000000000000001E-2</v>
      </c>
      <c r="BK187" s="24">
        <f t="shared" si="171"/>
        <v>0.1217741935483871</v>
      </c>
      <c r="BL187" s="24">
        <f t="shared" si="172"/>
        <v>0.17396295967741934</v>
      </c>
      <c r="BM187" s="24"/>
      <c r="BN187" s="24"/>
      <c r="BO187" s="8">
        <v>0.9</v>
      </c>
      <c r="BP187" s="25">
        <f t="shared" si="174"/>
        <v>12780</v>
      </c>
      <c r="BQ187" s="25">
        <f t="shared" si="145"/>
        <v>360</v>
      </c>
      <c r="BR187" s="23"/>
      <c r="BS187" s="23"/>
      <c r="BT187" s="23"/>
      <c r="BU187" s="23"/>
      <c r="BW187" s="6">
        <v>3.4000000000000002E-2</v>
      </c>
      <c r="BX187" s="23">
        <f t="shared" si="179"/>
        <v>1.3807531380753137</v>
      </c>
      <c r="BY187" s="23">
        <f t="shared" si="180"/>
        <v>69.037656903765694</v>
      </c>
      <c r="BZ187" s="23"/>
      <c r="CA187" s="23"/>
      <c r="CB187" s="9"/>
      <c r="CC187">
        <f t="shared" si="182"/>
        <v>77.560292050089018</v>
      </c>
      <c r="CD187">
        <f t="shared" si="183"/>
        <v>80.944568816408136</v>
      </c>
      <c r="CE187">
        <f t="shared" si="184"/>
        <v>69.505172625050065</v>
      </c>
      <c r="CF187">
        <f t="shared" si="185"/>
        <v>4.3669985534796387</v>
      </c>
      <c r="CG187">
        <f t="shared" si="186"/>
        <v>-151.71855144032924</v>
      </c>
      <c r="CH187">
        <f t="shared" si="187"/>
        <v>569.69246090534978</v>
      </c>
      <c r="CI187">
        <f t="shared" si="188"/>
        <v>80.944568816408136</v>
      </c>
      <c r="CJ187" s="23"/>
      <c r="CK187" s="23"/>
      <c r="CL187" s="23"/>
      <c r="CM187" s="23"/>
      <c r="CN187" s="23"/>
      <c r="CO187" s="23"/>
      <c r="CP187" s="23"/>
    </row>
    <row r="188" spans="11:94" x14ac:dyDescent="0.2">
      <c r="L188" s="2">
        <v>7.86</v>
      </c>
      <c r="M188" s="23"/>
      <c r="N188" s="23"/>
      <c r="O188" s="3">
        <v>26.58</v>
      </c>
      <c r="P188" s="23"/>
      <c r="Q188" s="23"/>
      <c r="R188" s="2">
        <f t="shared" si="196"/>
        <v>21264</v>
      </c>
      <c r="S188" s="23"/>
      <c r="T188" s="23"/>
      <c r="V188" s="4">
        <v>1</v>
      </c>
      <c r="W188" s="23">
        <f t="shared" si="152"/>
        <v>5</v>
      </c>
      <c r="X188" s="23">
        <f t="shared" si="153"/>
        <v>305</v>
      </c>
      <c r="Y188" s="23"/>
      <c r="Z188" s="23"/>
      <c r="AA188" s="23"/>
      <c r="AB188" s="23"/>
      <c r="AC188" s="5">
        <v>8.9</v>
      </c>
      <c r="AD188">
        <v>8.4882539073736716</v>
      </c>
      <c r="AE188">
        <v>14882.5390737367</v>
      </c>
      <c r="AF188">
        <f t="shared" si="158"/>
        <v>647.06691624942175</v>
      </c>
      <c r="AM188" s="6">
        <v>17.7</v>
      </c>
      <c r="AN188" s="23">
        <f t="shared" si="160"/>
        <v>17.156486329261195</v>
      </c>
      <c r="AO188" s="23">
        <f t="shared" si="161"/>
        <v>171.56486329261196</v>
      </c>
      <c r="AP188" s="23"/>
      <c r="AQ188" s="23"/>
      <c r="AR188" s="23">
        <f t="shared" si="144"/>
        <v>4.3990990587849224</v>
      </c>
      <c r="AS188" s="23"/>
      <c r="AT188" s="23"/>
      <c r="AU188" s="7">
        <v>14</v>
      </c>
      <c r="AV188">
        <f t="shared" si="165"/>
        <v>1361.0800000000002</v>
      </c>
      <c r="AW188">
        <f t="shared" si="166"/>
        <v>112.02304526748972</v>
      </c>
      <c r="BB188" s="5">
        <v>1.1000000000000001</v>
      </c>
      <c r="BC188">
        <f t="shared" si="197"/>
        <v>881.76</v>
      </c>
      <c r="BD188">
        <f t="shared" si="169"/>
        <v>44.088000000000001</v>
      </c>
      <c r="BJ188" s="4">
        <v>0.105</v>
      </c>
      <c r="BK188" s="24">
        <f t="shared" si="171"/>
        <v>0.13521505376344087</v>
      </c>
      <c r="BL188" s="24">
        <f t="shared" si="172"/>
        <v>0.19316416935483871</v>
      </c>
      <c r="BM188" s="24"/>
      <c r="BN188" s="24"/>
      <c r="BO188" s="8">
        <v>0.7</v>
      </c>
      <c r="BP188" s="25">
        <f t="shared" si="174"/>
        <v>9939.9999999999982</v>
      </c>
      <c r="BQ188" s="25">
        <f t="shared" si="145"/>
        <v>279.99999999999994</v>
      </c>
      <c r="BR188" s="23"/>
      <c r="BS188" s="23"/>
      <c r="BT188" s="23"/>
      <c r="BU188" s="23"/>
      <c r="BW188" s="6">
        <v>3.9E-2</v>
      </c>
      <c r="BX188" s="23">
        <f t="shared" si="179"/>
        <v>1.5899581589958158</v>
      </c>
      <c r="BY188" s="23">
        <f t="shared" si="180"/>
        <v>79.497907949790786</v>
      </c>
      <c r="BZ188" s="23"/>
      <c r="CA188" s="23"/>
      <c r="CB188" s="9"/>
      <c r="CC188">
        <f t="shared" si="182"/>
        <v>73.239838412373317</v>
      </c>
      <c r="CD188">
        <f t="shared" si="183"/>
        <v>80.124479487833398</v>
      </c>
      <c r="CE188">
        <f t="shared" si="184"/>
        <v>71.758564600949882</v>
      </c>
      <c r="CF188">
        <f t="shared" si="185"/>
        <v>4.1449143789966927</v>
      </c>
      <c r="CG188">
        <f t="shared" si="186"/>
        <v>-151.11104526748971</v>
      </c>
      <c r="CH188">
        <f t="shared" si="187"/>
        <v>569.5144855967078</v>
      </c>
      <c r="CI188">
        <f t="shared" si="188"/>
        <v>80.124479487833398</v>
      </c>
      <c r="CJ188" s="23"/>
      <c r="CK188" s="23"/>
      <c r="CL188" s="23"/>
      <c r="CM188" s="23"/>
      <c r="CN188" s="23"/>
      <c r="CO188" s="23"/>
      <c r="CP188" s="23"/>
    </row>
    <row r="189" spans="11:94" x14ac:dyDescent="0.2">
      <c r="K189" t="s">
        <v>60</v>
      </c>
      <c r="L189" s="2">
        <v>7.75</v>
      </c>
      <c r="M189" s="23">
        <f t="shared" si="146"/>
        <v>7.69</v>
      </c>
      <c r="N189" s="23">
        <f t="shared" si="147"/>
        <v>6.0000000000000053E-2</v>
      </c>
      <c r="O189" s="3">
        <v>26.54</v>
      </c>
      <c r="P189" s="23">
        <f t="shared" si="148"/>
        <v>26.533333333333331</v>
      </c>
      <c r="Q189" s="23">
        <f t="shared" si="149"/>
        <v>8.0208062770106489E-2</v>
      </c>
      <c r="R189" s="2">
        <f t="shared" si="196"/>
        <v>21232</v>
      </c>
      <c r="S189" s="23">
        <f t="shared" si="150"/>
        <v>21226.666666666668</v>
      </c>
      <c r="T189" s="23">
        <f t="shared" si="151"/>
        <v>64.166450216085153</v>
      </c>
      <c r="V189" s="4">
        <v>1</v>
      </c>
      <c r="W189" s="23">
        <f t="shared" si="152"/>
        <v>5</v>
      </c>
      <c r="X189" s="23">
        <f t="shared" si="153"/>
        <v>305</v>
      </c>
      <c r="Y189" s="23">
        <f t="shared" si="154"/>
        <v>5</v>
      </c>
      <c r="Z189" s="23">
        <f t="shared" si="155"/>
        <v>0</v>
      </c>
      <c r="AA189" s="23">
        <f t="shared" si="156"/>
        <v>305</v>
      </c>
      <c r="AB189" s="23">
        <f t="shared" si="157"/>
        <v>0</v>
      </c>
      <c r="AC189" s="5">
        <v>8.4</v>
      </c>
      <c r="AD189">
        <v>8.0088215552785513</v>
      </c>
      <c r="AE189">
        <v>10088.215552785499</v>
      </c>
      <c r="AF189">
        <f t="shared" si="158"/>
        <v>438.61806751241301</v>
      </c>
      <c r="AG189">
        <f t="shared" si="159"/>
        <v>483.88481950414206</v>
      </c>
      <c r="AH189">
        <f t="shared" si="201"/>
        <v>45.266751991728285</v>
      </c>
      <c r="AI189">
        <f t="shared" si="202"/>
        <v>11129.350848595268</v>
      </c>
      <c r="AJ189">
        <f t="shared" si="203"/>
        <v>1041.1352958097505</v>
      </c>
      <c r="AL189" t="s">
        <v>60</v>
      </c>
      <c r="AM189" s="6">
        <v>17.7</v>
      </c>
      <c r="AN189" s="23">
        <f t="shared" si="160"/>
        <v>17.156486329261195</v>
      </c>
      <c r="AO189" s="23">
        <f t="shared" si="161"/>
        <v>171.56486329261196</v>
      </c>
      <c r="AP189" s="23">
        <f t="shared" si="162"/>
        <v>173.18078986490852</v>
      </c>
      <c r="AQ189" s="23">
        <f t="shared" si="163"/>
        <v>4.5819426277415189</v>
      </c>
      <c r="AR189" s="23">
        <f t="shared" si="144"/>
        <v>4.3990990587849224</v>
      </c>
      <c r="AS189" s="23">
        <f t="shared" si="164"/>
        <v>4.4405330734591928</v>
      </c>
      <c r="AT189" s="23">
        <f t="shared" si="198"/>
        <v>0.11748570840362876</v>
      </c>
      <c r="AU189" s="7">
        <v>14.7</v>
      </c>
      <c r="AV189">
        <f t="shared" si="165"/>
        <v>1429.1339999999998</v>
      </c>
      <c r="AW189">
        <f t="shared" si="166"/>
        <v>117.62419753086418</v>
      </c>
      <c r="AX189">
        <f t="shared" si="167"/>
        <v>115.22370370370369</v>
      </c>
      <c r="AY189">
        <f t="shared" si="168"/>
        <v>2.8850345267539712</v>
      </c>
      <c r="AZ189">
        <f t="shared" si="190"/>
        <v>1399.9680000000001</v>
      </c>
      <c r="BA189">
        <f t="shared" si="191"/>
        <v>35.053169500060733</v>
      </c>
      <c r="BB189" s="5">
        <v>1.5</v>
      </c>
      <c r="BC189">
        <f t="shared" si="197"/>
        <v>1202.3999999999999</v>
      </c>
      <c r="BD189">
        <f t="shared" si="169"/>
        <v>60.11999999999999</v>
      </c>
      <c r="BE189">
        <f t="shared" si="170"/>
        <v>58.783999999999992</v>
      </c>
      <c r="BF189">
        <f t="shared" si="192"/>
        <v>2.3140198789120219</v>
      </c>
      <c r="BG189">
        <f t="shared" si="193"/>
        <v>1175.6799999999996</v>
      </c>
      <c r="BH189">
        <f t="shared" si="194"/>
        <v>46.280397578240446</v>
      </c>
      <c r="BI189" t="s">
        <v>60</v>
      </c>
      <c r="BJ189" s="4">
        <v>8.3000000000000004E-2</v>
      </c>
      <c r="BK189" s="24">
        <f t="shared" si="171"/>
        <v>0.10564516129032259</v>
      </c>
      <c r="BL189" s="24">
        <f t="shared" si="172"/>
        <v>0.15092150806451612</v>
      </c>
      <c r="BM189" s="24">
        <f t="shared" si="173"/>
        <v>0.14580118548387097</v>
      </c>
      <c r="BN189" s="24">
        <f t="shared" si="195"/>
        <v>1.415343207510983E-2</v>
      </c>
      <c r="BO189" s="8">
        <v>0.7</v>
      </c>
      <c r="BP189" s="25">
        <f t="shared" si="174"/>
        <v>9939.9999999999982</v>
      </c>
      <c r="BQ189" s="25">
        <f t="shared" si="145"/>
        <v>279.99999999999994</v>
      </c>
      <c r="BR189" s="23">
        <f t="shared" si="175"/>
        <v>8520</v>
      </c>
      <c r="BS189" s="23">
        <f t="shared" si="176"/>
        <v>1419.9999999999948</v>
      </c>
      <c r="BT189" s="23">
        <f t="shared" si="177"/>
        <v>240</v>
      </c>
      <c r="BU189" s="23">
        <f t="shared" si="178"/>
        <v>39.999999999999815</v>
      </c>
      <c r="BW189" s="6">
        <v>7.1999999999999995E-2</v>
      </c>
      <c r="BX189" s="23">
        <f t="shared" si="179"/>
        <v>2.9707112970711291</v>
      </c>
      <c r="BY189" s="23">
        <f t="shared" si="180"/>
        <v>148.53556485355645</v>
      </c>
      <c r="BZ189" s="23">
        <f t="shared" si="181"/>
        <v>145.04881450488145</v>
      </c>
      <c r="CA189" s="23">
        <f t="shared" si="199"/>
        <v>3.1956594804433878</v>
      </c>
      <c r="CB189" s="9" t="s">
        <v>60</v>
      </c>
      <c r="CC189">
        <f t="shared" si="182"/>
        <v>46.526865894869786</v>
      </c>
      <c r="CD189">
        <f t="shared" si="183"/>
        <v>70.658081007808647</v>
      </c>
      <c r="CE189">
        <f t="shared" si="184"/>
        <v>66.176111043197054</v>
      </c>
      <c r="CF189">
        <f t="shared" si="185"/>
        <v>2.4676927494988954</v>
      </c>
      <c r="CG189">
        <f t="shared" si="186"/>
        <v>-172.74419753086417</v>
      </c>
      <c r="CH189">
        <f t="shared" si="187"/>
        <v>632.55920987654304</v>
      </c>
      <c r="CI189">
        <f t="shared" si="188"/>
        <v>70.658081007808647</v>
      </c>
      <c r="CJ189" s="23">
        <f t="shared" si="204"/>
        <v>51.895509140045903</v>
      </c>
      <c r="CK189" s="23">
        <f t="shared" si="204"/>
        <v>72.973361947156249</v>
      </c>
      <c r="CL189" s="23">
        <f t="shared" si="204"/>
        <v>66.223915612373958</v>
      </c>
      <c r="CM189" s="23">
        <f t="shared" si="204"/>
        <v>2.783244497872801</v>
      </c>
      <c r="CN189" s="23">
        <f t="shared" si="204"/>
        <v>-169.0077037037037</v>
      </c>
      <c r="CO189" s="23">
        <f t="shared" si="204"/>
        <v>619.37718518518511</v>
      </c>
      <c r="CP189" s="23">
        <f t="shared" si="204"/>
        <v>72.973361947156249</v>
      </c>
    </row>
    <row r="190" spans="11:94" x14ac:dyDescent="0.2">
      <c r="L190" s="2">
        <v>7.63</v>
      </c>
      <c r="M190" s="23"/>
      <c r="N190" s="23"/>
      <c r="O190" s="3">
        <v>26.61</v>
      </c>
      <c r="P190" s="23"/>
      <c r="Q190" s="23"/>
      <c r="R190" s="2">
        <f t="shared" si="196"/>
        <v>21288</v>
      </c>
      <c r="S190" s="23"/>
      <c r="T190" s="23"/>
      <c r="V190" s="4">
        <v>1</v>
      </c>
      <c r="W190" s="23">
        <f t="shared" si="152"/>
        <v>5</v>
      </c>
      <c r="X190" s="23">
        <f t="shared" si="153"/>
        <v>305</v>
      </c>
      <c r="Y190" s="23"/>
      <c r="Z190" s="23"/>
      <c r="AA190" s="23"/>
      <c r="AB190" s="23"/>
      <c r="AC190" s="5">
        <v>8.3000000000000007</v>
      </c>
      <c r="AD190">
        <v>7.9129350848595283</v>
      </c>
      <c r="AE190">
        <v>11129.350848595301</v>
      </c>
      <c r="AF190">
        <f t="shared" si="158"/>
        <v>483.88481950414354</v>
      </c>
      <c r="AM190" s="6">
        <v>18.399999999999999</v>
      </c>
      <c r="AN190" s="23">
        <f t="shared" si="160"/>
        <v>17.835175489625748</v>
      </c>
      <c r="AO190" s="23">
        <f t="shared" si="161"/>
        <v>178.35175489625749</v>
      </c>
      <c r="AP190" s="23"/>
      <c r="AQ190" s="23"/>
      <c r="AR190" s="23">
        <f t="shared" si="144"/>
        <v>4.5731219204168587</v>
      </c>
      <c r="AS190" s="23"/>
      <c r="AT190" s="23"/>
      <c r="AU190" s="7">
        <v>14</v>
      </c>
      <c r="AV190">
        <f t="shared" si="165"/>
        <v>1361.0800000000002</v>
      </c>
      <c r="AW190">
        <f t="shared" si="166"/>
        <v>112.02304526748972</v>
      </c>
      <c r="BB190" s="5">
        <v>1.4</v>
      </c>
      <c r="BC190">
        <f t="shared" si="197"/>
        <v>1122.2399999999998</v>
      </c>
      <c r="BD190">
        <f t="shared" si="169"/>
        <v>56.111999999999988</v>
      </c>
      <c r="BJ190" s="4">
        <v>7.1999999999999995E-2</v>
      </c>
      <c r="BK190" s="24">
        <f t="shared" si="171"/>
        <v>9.0860215053763432E-2</v>
      </c>
      <c r="BL190" s="24">
        <f t="shared" si="172"/>
        <v>0.12980017741935482</v>
      </c>
      <c r="BM190" s="24"/>
      <c r="BN190" s="24"/>
      <c r="BO190" s="8">
        <v>0.6</v>
      </c>
      <c r="BP190" s="25">
        <f t="shared" si="174"/>
        <v>8520</v>
      </c>
      <c r="BQ190" s="25">
        <f t="shared" si="145"/>
        <v>240</v>
      </c>
      <c r="BR190" s="23"/>
      <c r="BS190" s="23"/>
      <c r="BT190" s="23"/>
      <c r="BU190" s="23"/>
      <c r="BW190" s="6">
        <v>7.0000000000000007E-2</v>
      </c>
      <c r="BX190" s="23">
        <f t="shared" si="179"/>
        <v>2.8870292887029292</v>
      </c>
      <c r="BY190" s="23">
        <f t="shared" si="180"/>
        <v>144.35146443514645</v>
      </c>
      <c r="BZ190" s="23"/>
      <c r="CA190" s="23"/>
      <c r="CB190" s="9"/>
      <c r="CC190">
        <f t="shared" si="182"/>
        <v>52.774955142494044</v>
      </c>
      <c r="CD190">
        <f t="shared" si="183"/>
        <v>73.696312527183792</v>
      </c>
      <c r="CE190">
        <f t="shared" si="184"/>
        <v>66.626826720907474</v>
      </c>
      <c r="CF190">
        <f t="shared" si="185"/>
        <v>2.8779533662022727</v>
      </c>
      <c r="CG190">
        <f t="shared" si="186"/>
        <v>-163.13504526748972</v>
      </c>
      <c r="CH190">
        <f t="shared" si="187"/>
        <v>599.57448559670775</v>
      </c>
      <c r="CI190">
        <f t="shared" si="188"/>
        <v>73.696312527183792</v>
      </c>
      <c r="CJ190" s="23"/>
      <c r="CK190" s="23"/>
      <c r="CL190" s="23"/>
      <c r="CM190" s="23"/>
      <c r="CN190" s="23"/>
      <c r="CO190" s="23"/>
      <c r="CP190" s="23"/>
    </row>
    <row r="191" spans="11:94" x14ac:dyDescent="0.2">
      <c r="L191" s="2">
        <v>7.69</v>
      </c>
      <c r="M191" s="23"/>
      <c r="N191" s="23"/>
      <c r="O191" s="3">
        <v>26.45</v>
      </c>
      <c r="P191" s="23"/>
      <c r="Q191" s="23"/>
      <c r="R191" s="2">
        <f t="shared" si="196"/>
        <v>21160</v>
      </c>
      <c r="S191" s="23"/>
      <c r="T191" s="23"/>
      <c r="V191" s="4">
        <v>1</v>
      </c>
      <c r="W191" s="23">
        <f t="shared" si="152"/>
        <v>5</v>
      </c>
      <c r="X191" s="23">
        <f t="shared" si="153"/>
        <v>305</v>
      </c>
      <c r="Y191" s="23"/>
      <c r="Z191" s="23"/>
      <c r="AA191" s="23"/>
      <c r="AB191" s="23"/>
      <c r="AC191" s="5">
        <v>8.1999999999999993</v>
      </c>
      <c r="AD191">
        <v>7.8170486144405027</v>
      </c>
      <c r="AE191">
        <v>12170.486144405</v>
      </c>
      <c r="AF191">
        <f t="shared" si="158"/>
        <v>529.15157149586958</v>
      </c>
      <c r="AM191" s="6">
        <v>17.5</v>
      </c>
      <c r="AN191" s="23">
        <f t="shared" si="160"/>
        <v>16.96257514058561</v>
      </c>
      <c r="AO191" s="23">
        <f t="shared" si="161"/>
        <v>169.62575140585611</v>
      </c>
      <c r="AP191" s="23"/>
      <c r="AQ191" s="23"/>
      <c r="AR191" s="23">
        <f t="shared" si="144"/>
        <v>4.3493782411757973</v>
      </c>
      <c r="AS191" s="23"/>
      <c r="AT191" s="23"/>
      <c r="AU191" s="7">
        <v>14.5</v>
      </c>
      <c r="AV191">
        <f t="shared" si="165"/>
        <v>1409.69</v>
      </c>
      <c r="AW191">
        <f t="shared" si="166"/>
        <v>116.0238683127572</v>
      </c>
      <c r="BB191" s="5">
        <v>1.5</v>
      </c>
      <c r="BC191">
        <f t="shared" si="197"/>
        <v>1202.3999999999999</v>
      </c>
      <c r="BD191">
        <f t="shared" si="169"/>
        <v>60.11999999999999</v>
      </c>
      <c r="BJ191" s="4">
        <v>8.5999999999999993E-2</v>
      </c>
      <c r="BK191" s="24">
        <f t="shared" si="171"/>
        <v>0.1096774193548387</v>
      </c>
      <c r="BL191" s="24">
        <f t="shared" si="172"/>
        <v>0.15668187096774192</v>
      </c>
      <c r="BM191" s="24"/>
      <c r="BN191" s="24"/>
      <c r="BO191" s="8">
        <v>0.5</v>
      </c>
      <c r="BP191" s="25">
        <f t="shared" si="174"/>
        <v>7100</v>
      </c>
      <c r="BQ191" s="25">
        <f t="shared" si="145"/>
        <v>200</v>
      </c>
      <c r="BR191" s="23"/>
      <c r="BS191" s="23"/>
      <c r="BT191" s="23"/>
      <c r="BU191" s="23"/>
      <c r="BW191" s="6">
        <v>6.9000000000000006E-2</v>
      </c>
      <c r="BX191" s="23">
        <f t="shared" si="179"/>
        <v>2.8451882845188283</v>
      </c>
      <c r="BY191" s="23">
        <f t="shared" si="180"/>
        <v>142.25941422594141</v>
      </c>
      <c r="BZ191" s="23"/>
      <c r="CA191" s="23"/>
      <c r="CB191" s="9"/>
      <c r="CC191">
        <f t="shared" si="182"/>
        <v>56.384706382773885</v>
      </c>
      <c r="CD191">
        <f t="shared" si="183"/>
        <v>74.565692306476322</v>
      </c>
      <c r="CE191">
        <f t="shared" si="184"/>
        <v>65.868809073017374</v>
      </c>
      <c r="CF191">
        <f t="shared" si="185"/>
        <v>3.0040873779172355</v>
      </c>
      <c r="CG191">
        <f t="shared" si="186"/>
        <v>-171.14386831275721</v>
      </c>
      <c r="CH191">
        <f t="shared" si="187"/>
        <v>625.99786008230444</v>
      </c>
      <c r="CI191">
        <f t="shared" si="188"/>
        <v>74.565692306476322</v>
      </c>
      <c r="CJ191" s="23"/>
      <c r="CK191" s="23"/>
      <c r="CL191" s="23"/>
      <c r="CM191" s="23"/>
      <c r="CN191" s="23"/>
      <c r="CO191" s="23"/>
      <c r="CP191" s="23"/>
    </row>
    <row r="192" spans="11:94" x14ac:dyDescent="0.2">
      <c r="K192" t="s">
        <v>61</v>
      </c>
      <c r="L192" s="2">
        <v>7.74</v>
      </c>
      <c r="M192" s="23">
        <f t="shared" si="146"/>
        <v>7.8900000000000006</v>
      </c>
      <c r="N192" s="23">
        <f t="shared" si="147"/>
        <v>0.13747727084867498</v>
      </c>
      <c r="O192" s="3">
        <v>23.32</v>
      </c>
      <c r="P192" s="23">
        <f t="shared" si="148"/>
        <v>23.353333333333335</v>
      </c>
      <c r="Q192" s="23">
        <f t="shared" si="149"/>
        <v>5.77350269189634E-2</v>
      </c>
      <c r="R192" s="2">
        <f t="shared" si="196"/>
        <v>18656</v>
      </c>
      <c r="S192" s="23">
        <f t="shared" si="150"/>
        <v>18682.666666666668</v>
      </c>
      <c r="T192" s="23">
        <f t="shared" si="151"/>
        <v>46.188021535170066</v>
      </c>
      <c r="V192" s="4">
        <v>1.3</v>
      </c>
      <c r="W192" s="23">
        <f t="shared" si="152"/>
        <v>6.5</v>
      </c>
      <c r="X192" s="23">
        <f t="shared" si="153"/>
        <v>396.5</v>
      </c>
      <c r="Y192" s="23">
        <f t="shared" si="154"/>
        <v>7.166666666666667</v>
      </c>
      <c r="Z192" s="23">
        <f t="shared" si="155"/>
        <v>0.76376261582597449</v>
      </c>
      <c r="AA192" s="23">
        <f t="shared" si="156"/>
        <v>437.16666666666669</v>
      </c>
      <c r="AB192" s="23">
        <f t="shared" si="157"/>
        <v>46.58951956538445</v>
      </c>
      <c r="AC192" s="5">
        <v>7.4</v>
      </c>
      <c r="AD192">
        <v>7.0499568510883117</v>
      </c>
      <c r="AE192">
        <v>10499.5685108831</v>
      </c>
      <c r="AF192">
        <f t="shared" si="158"/>
        <v>456.50297873404782</v>
      </c>
      <c r="AG192">
        <f t="shared" si="159"/>
        <v>458.29146985621156</v>
      </c>
      <c r="AH192">
        <f t="shared" si="201"/>
        <v>1.7884911221630375</v>
      </c>
      <c r="AI192">
        <f t="shared" si="202"/>
        <v>10540.703806692867</v>
      </c>
      <c r="AJ192">
        <f t="shared" si="203"/>
        <v>41.13529580974955</v>
      </c>
      <c r="AL192" t="s">
        <v>61</v>
      </c>
      <c r="AM192" s="6">
        <v>19.100000000000001</v>
      </c>
      <c r="AN192" s="23">
        <f t="shared" si="160"/>
        <v>18.513864649990303</v>
      </c>
      <c r="AO192" s="23">
        <f t="shared" si="161"/>
        <v>185.13864649990302</v>
      </c>
      <c r="AP192" s="23">
        <f t="shared" si="162"/>
        <v>187.40094370111819</v>
      </c>
      <c r="AQ192" s="23">
        <f t="shared" si="163"/>
        <v>5.6810793844117988</v>
      </c>
      <c r="AR192" s="23">
        <f t="shared" si="144"/>
        <v>4.7471447820487951</v>
      </c>
      <c r="AS192" s="23">
        <f t="shared" si="164"/>
        <v>4.8051524025927739</v>
      </c>
      <c r="AT192" s="23">
        <f t="shared" si="198"/>
        <v>0.14566870216440536</v>
      </c>
      <c r="AU192" s="7">
        <v>15.3</v>
      </c>
      <c r="AV192">
        <f t="shared" si="165"/>
        <v>1487.4660000000001</v>
      </c>
      <c r="AW192">
        <f t="shared" si="166"/>
        <v>122.42518518518519</v>
      </c>
      <c r="AX192">
        <f t="shared" si="167"/>
        <v>120.55813443072702</v>
      </c>
      <c r="AY192">
        <f t="shared" si="168"/>
        <v>2.0137034397723466</v>
      </c>
      <c r="AZ192">
        <f t="shared" si="190"/>
        <v>1464.7813333333334</v>
      </c>
      <c r="BA192">
        <f t="shared" si="191"/>
        <v>24.466496793234008</v>
      </c>
      <c r="BB192" s="5">
        <v>1.1000000000000001</v>
      </c>
      <c r="BC192">
        <f t="shared" si="197"/>
        <v>881.76</v>
      </c>
      <c r="BD192">
        <f t="shared" si="169"/>
        <v>44.088000000000001</v>
      </c>
      <c r="BE192">
        <f t="shared" si="170"/>
        <v>41.416000000000004</v>
      </c>
      <c r="BF192">
        <f t="shared" si="192"/>
        <v>2.3140198789120219</v>
      </c>
      <c r="BG192">
        <f t="shared" si="193"/>
        <v>828.32</v>
      </c>
      <c r="BH192">
        <f t="shared" si="194"/>
        <v>46.280397578240446</v>
      </c>
      <c r="BI192" t="s">
        <v>61</v>
      </c>
      <c r="BJ192" s="4">
        <v>7.5999999999999998E-2</v>
      </c>
      <c r="BK192" s="24">
        <f t="shared" si="171"/>
        <v>9.6236559139784947E-2</v>
      </c>
      <c r="BL192" s="24">
        <f t="shared" si="172"/>
        <v>0.13748066129032258</v>
      </c>
      <c r="BM192" s="24">
        <f t="shared" si="173"/>
        <v>0.13556054032258066</v>
      </c>
      <c r="BN192" s="24">
        <f t="shared" si="195"/>
        <v>1.9201209677419395E-3</v>
      </c>
      <c r="BO192" s="8">
        <v>1.5</v>
      </c>
      <c r="BP192" s="25">
        <f t="shared" si="174"/>
        <v>21300</v>
      </c>
      <c r="BQ192" s="25">
        <f t="shared" si="145"/>
        <v>600</v>
      </c>
      <c r="BR192" s="23">
        <f t="shared" si="175"/>
        <v>18460</v>
      </c>
      <c r="BS192" s="23">
        <f t="shared" si="176"/>
        <v>3756.9668617117109</v>
      </c>
      <c r="BT192" s="23">
        <f t="shared" si="177"/>
        <v>520</v>
      </c>
      <c r="BU192" s="23">
        <f t="shared" si="178"/>
        <v>105.83005244258335</v>
      </c>
      <c r="BW192" s="6">
        <v>0.16400000000000001</v>
      </c>
      <c r="BX192" s="23">
        <f t="shared" si="179"/>
        <v>6.8200836820083683</v>
      </c>
      <c r="BY192" s="23">
        <f t="shared" si="180"/>
        <v>341.0041841004184</v>
      </c>
      <c r="BZ192" s="23">
        <f t="shared" si="181"/>
        <v>331.93863319386332</v>
      </c>
      <c r="CA192" s="23">
        <f t="shared" si="199"/>
        <v>13.929556733220499</v>
      </c>
      <c r="CB192" s="9" t="s">
        <v>61</v>
      </c>
      <c r="CC192">
        <f t="shared" si="182"/>
        <v>50.030437347014391</v>
      </c>
      <c r="CD192">
        <f t="shared" si="183"/>
        <v>72.718964680886216</v>
      </c>
      <c r="CE192">
        <f t="shared" si="184"/>
        <v>73.522817456786868</v>
      </c>
      <c r="CF192">
        <f t="shared" si="185"/>
        <v>2.7415425284571593</v>
      </c>
      <c r="CG192">
        <f t="shared" si="186"/>
        <v>-160.01318518518519</v>
      </c>
      <c r="CH192">
        <f t="shared" si="187"/>
        <v>612.16325925925923</v>
      </c>
      <c r="CI192">
        <f t="shared" si="188"/>
        <v>72.718964680886216</v>
      </c>
      <c r="CJ192" s="23">
        <f t="shared" ref="CJ192:CP201" si="205">AVERAGE(CC192:CC194)</f>
        <v>50.934607258705284</v>
      </c>
      <c r="CK192" s="23">
        <f t="shared" si="205"/>
        <v>73.319812000254629</v>
      </c>
      <c r="CL192" s="23">
        <f t="shared" si="205"/>
        <v>74.442438990276031</v>
      </c>
      <c r="CM192" s="23">
        <f t="shared" si="205"/>
        <v>2.8307403451496334</v>
      </c>
      <c r="CN192" s="23">
        <f t="shared" si="205"/>
        <v>-154.80746776406036</v>
      </c>
      <c r="CO192" s="23">
        <f t="shared" si="205"/>
        <v>597.82835116598073</v>
      </c>
      <c r="CP192" s="23">
        <f t="shared" si="205"/>
        <v>73.319812000254629</v>
      </c>
    </row>
    <row r="193" spans="10:94" x14ac:dyDescent="0.2">
      <c r="L193" s="2">
        <v>8.01</v>
      </c>
      <c r="M193" s="23"/>
      <c r="N193" s="23"/>
      <c r="O193" s="3">
        <v>23.32</v>
      </c>
      <c r="P193" s="23"/>
      <c r="Q193" s="23"/>
      <c r="R193" s="2">
        <f t="shared" si="196"/>
        <v>18656</v>
      </c>
      <c r="S193" s="23"/>
      <c r="T193" s="23"/>
      <c r="V193" s="4">
        <v>1.4</v>
      </c>
      <c r="W193" s="23">
        <f t="shared" si="152"/>
        <v>6.9999999999999982</v>
      </c>
      <c r="X193" s="23">
        <f t="shared" si="153"/>
        <v>426.99999999999989</v>
      </c>
      <c r="Y193" s="23"/>
      <c r="Z193" s="23"/>
      <c r="AA193" s="23"/>
      <c r="AB193" s="23"/>
      <c r="AC193" s="5">
        <v>7.3</v>
      </c>
      <c r="AD193">
        <v>6.9540703806692878</v>
      </c>
      <c r="AE193">
        <v>10540.7038066929</v>
      </c>
      <c r="AF193">
        <f t="shared" si="158"/>
        <v>458.29146985621304</v>
      </c>
      <c r="AM193" s="6">
        <v>20</v>
      </c>
      <c r="AN193" s="23">
        <f t="shared" si="160"/>
        <v>19.386464999030444</v>
      </c>
      <c r="AO193" s="23">
        <f t="shared" si="161"/>
        <v>193.86464999030443</v>
      </c>
      <c r="AP193" s="23"/>
      <c r="AQ193" s="23"/>
      <c r="AR193" s="23">
        <f t="shared" si="144"/>
        <v>4.9708884612898574</v>
      </c>
      <c r="AS193" s="23"/>
      <c r="AT193" s="23"/>
      <c r="AU193" s="7">
        <v>14.8</v>
      </c>
      <c r="AV193">
        <f t="shared" si="165"/>
        <v>1438.8560000000002</v>
      </c>
      <c r="AW193">
        <f t="shared" si="166"/>
        <v>118.4243621399177</v>
      </c>
      <c r="BB193" s="5">
        <v>1</v>
      </c>
      <c r="BC193">
        <f t="shared" si="197"/>
        <v>801.59999999999991</v>
      </c>
      <c r="BD193">
        <f t="shared" si="169"/>
        <v>40.08</v>
      </c>
      <c r="BJ193" s="4">
        <v>7.4999999999999997E-2</v>
      </c>
      <c r="BK193" s="24">
        <f t="shared" si="171"/>
        <v>9.4892473118279572E-2</v>
      </c>
      <c r="BL193" s="24">
        <f t="shared" si="172"/>
        <v>0.13556054032258064</v>
      </c>
      <c r="BM193" s="24"/>
      <c r="BN193" s="24"/>
      <c r="BO193" s="8">
        <v>1.4</v>
      </c>
      <c r="BP193" s="25">
        <f t="shared" si="174"/>
        <v>19879.999999999996</v>
      </c>
      <c r="BQ193" s="25">
        <f t="shared" si="145"/>
        <v>559.99999999999989</v>
      </c>
      <c r="BR193" s="23"/>
      <c r="BS193" s="23"/>
      <c r="BT193" s="23"/>
      <c r="BU193" s="23"/>
      <c r="BW193" s="6">
        <v>0.16300000000000001</v>
      </c>
      <c r="BX193" s="23">
        <f t="shared" si="179"/>
        <v>6.7782426778242675</v>
      </c>
      <c r="BY193" s="23">
        <f t="shared" si="180"/>
        <v>338.91213389121339</v>
      </c>
      <c r="BZ193" s="23"/>
      <c r="CA193" s="23"/>
      <c r="CB193" s="9"/>
      <c r="CC193">
        <f t="shared" si="182"/>
        <v>51.47971836163881</v>
      </c>
      <c r="CD193">
        <f t="shared" si="183"/>
        <v>73.707944600035475</v>
      </c>
      <c r="CE193">
        <f t="shared" si="184"/>
        <v>74.71362966993938</v>
      </c>
      <c r="CF193">
        <f t="shared" si="185"/>
        <v>2.8913492579570907</v>
      </c>
      <c r="CG193">
        <f t="shared" si="186"/>
        <v>-151.5043621399177</v>
      </c>
      <c r="CH193">
        <f t="shared" si="187"/>
        <v>585.73988477366254</v>
      </c>
      <c r="CI193">
        <f t="shared" si="188"/>
        <v>73.707944600035475</v>
      </c>
      <c r="CJ193" s="23"/>
      <c r="CK193" s="23"/>
      <c r="CL193" s="23"/>
      <c r="CM193" s="23"/>
      <c r="CN193" s="23"/>
      <c r="CO193" s="23"/>
      <c r="CP193" s="23"/>
    </row>
    <row r="194" spans="10:94" x14ac:dyDescent="0.2">
      <c r="L194" s="2">
        <v>7.92</v>
      </c>
      <c r="M194" s="23"/>
      <c r="N194" s="23"/>
      <c r="O194" s="3">
        <v>23.42</v>
      </c>
      <c r="P194" s="23"/>
      <c r="Q194" s="23"/>
      <c r="R194" s="2">
        <f t="shared" si="196"/>
        <v>18736</v>
      </c>
      <c r="S194" s="23"/>
      <c r="T194" s="23"/>
      <c r="V194" s="4">
        <v>1.6</v>
      </c>
      <c r="W194" s="23">
        <f t="shared" si="152"/>
        <v>8.0000000000000018</v>
      </c>
      <c r="X194" s="23">
        <f t="shared" si="153"/>
        <v>488.00000000000011</v>
      </c>
      <c r="Y194" s="23"/>
      <c r="Z194" s="23"/>
      <c r="AA194" s="23"/>
      <c r="AB194" s="23"/>
      <c r="AC194" s="5">
        <v>7.2</v>
      </c>
      <c r="AD194">
        <v>6.858183910250264</v>
      </c>
      <c r="AE194">
        <v>10581.839102502599</v>
      </c>
      <c r="AF194">
        <f t="shared" si="158"/>
        <v>460.07996097837389</v>
      </c>
      <c r="AM194" s="6">
        <v>18.899999999999999</v>
      </c>
      <c r="AN194" s="23">
        <f t="shared" si="160"/>
        <v>18.319953461314714</v>
      </c>
      <c r="AO194" s="23">
        <f t="shared" si="161"/>
        <v>183.19953461314714</v>
      </c>
      <c r="AP194" s="23"/>
      <c r="AQ194" s="23"/>
      <c r="AR194" s="23">
        <f t="shared" si="144"/>
        <v>4.69742396443967</v>
      </c>
      <c r="AS194" s="23"/>
      <c r="AT194" s="23"/>
      <c r="AU194" s="7">
        <v>15.1</v>
      </c>
      <c r="AV194">
        <f t="shared" si="165"/>
        <v>1468.0219999999999</v>
      </c>
      <c r="AW194">
        <f t="shared" si="166"/>
        <v>120.82485596707818</v>
      </c>
      <c r="BB194" s="5">
        <v>1</v>
      </c>
      <c r="BC194">
        <f t="shared" si="197"/>
        <v>801.59999999999991</v>
      </c>
      <c r="BD194">
        <f t="shared" si="169"/>
        <v>40.08</v>
      </c>
      <c r="BJ194" s="4">
        <v>7.3999999999999996E-2</v>
      </c>
      <c r="BK194" s="24">
        <f t="shared" si="171"/>
        <v>9.3548387096774183E-2</v>
      </c>
      <c r="BL194" s="24">
        <f t="shared" si="172"/>
        <v>0.1336404193548387</v>
      </c>
      <c r="BM194" s="24"/>
      <c r="BN194" s="24"/>
      <c r="BO194" s="8">
        <v>1</v>
      </c>
      <c r="BP194" s="25">
        <f t="shared" si="174"/>
        <v>14200</v>
      </c>
      <c r="BQ194" s="25">
        <f t="shared" si="145"/>
        <v>400</v>
      </c>
      <c r="BR194" s="23"/>
      <c r="BS194" s="23"/>
      <c r="BT194" s="23"/>
      <c r="BU194" s="23"/>
      <c r="BW194" s="6">
        <v>0.152</v>
      </c>
      <c r="BX194" s="23">
        <f t="shared" si="179"/>
        <v>6.3179916317991625</v>
      </c>
      <c r="BY194" s="23">
        <f t="shared" si="180"/>
        <v>315.89958158995813</v>
      </c>
      <c r="BZ194" s="23"/>
      <c r="CA194" s="23"/>
      <c r="CB194" s="9"/>
      <c r="CC194">
        <f t="shared" si="182"/>
        <v>51.293666067462645</v>
      </c>
      <c r="CD194">
        <f t="shared" si="183"/>
        <v>73.532526719842238</v>
      </c>
      <c r="CE194">
        <f t="shared" si="184"/>
        <v>75.090869844101832</v>
      </c>
      <c r="CF194">
        <f t="shared" si="185"/>
        <v>2.8593292490346487</v>
      </c>
      <c r="CG194">
        <f t="shared" si="186"/>
        <v>-152.90485596707816</v>
      </c>
      <c r="CH194">
        <f t="shared" si="187"/>
        <v>595.58190946502054</v>
      </c>
      <c r="CI194">
        <f t="shared" si="188"/>
        <v>73.532526719842238</v>
      </c>
      <c r="CJ194" s="23"/>
      <c r="CK194" s="23"/>
      <c r="CL194" s="23"/>
      <c r="CM194" s="23"/>
      <c r="CN194" s="23"/>
      <c r="CO194" s="23"/>
      <c r="CP194" s="23"/>
    </row>
    <row r="195" spans="10:94" x14ac:dyDescent="0.2">
      <c r="K195" t="s">
        <v>62</v>
      </c>
      <c r="L195" s="2">
        <v>7.86</v>
      </c>
      <c r="M195" s="23">
        <f t="shared" si="146"/>
        <v>7.580000000000001</v>
      </c>
      <c r="N195" s="23">
        <f t="shared" si="147"/>
        <v>0.32078029864690877</v>
      </c>
      <c r="O195" s="3">
        <v>25.15</v>
      </c>
      <c r="P195" s="23">
        <f t="shared" si="148"/>
        <v>25.166666666666668</v>
      </c>
      <c r="Q195" s="23">
        <f t="shared" si="149"/>
        <v>1.5275252316520303E-2</v>
      </c>
      <c r="R195" s="2">
        <f t="shared" si="196"/>
        <v>20120</v>
      </c>
      <c r="S195" s="23">
        <f t="shared" si="150"/>
        <v>20133.333333333332</v>
      </c>
      <c r="T195" s="23">
        <f t="shared" si="151"/>
        <v>12.220201853215572</v>
      </c>
      <c r="V195" s="4">
        <v>1</v>
      </c>
      <c r="W195" s="23">
        <f t="shared" si="152"/>
        <v>5</v>
      </c>
      <c r="X195" s="23">
        <f t="shared" si="153"/>
        <v>305</v>
      </c>
      <c r="Y195" s="23">
        <f t="shared" si="154"/>
        <v>5.666666666666667</v>
      </c>
      <c r="Z195" s="23">
        <f t="shared" si="155"/>
        <v>0.57735026918962584</v>
      </c>
      <c r="AA195" s="23">
        <f t="shared" si="156"/>
        <v>345.66666666666669</v>
      </c>
      <c r="AB195" s="23">
        <f t="shared" si="157"/>
        <v>35.218366420567172</v>
      </c>
      <c r="AC195" s="5">
        <v>7.7</v>
      </c>
      <c r="AD195">
        <v>7.3376162623453833</v>
      </c>
      <c r="AE195">
        <v>10376.1626234538</v>
      </c>
      <c r="AF195">
        <f t="shared" si="158"/>
        <v>451.13750536755651</v>
      </c>
      <c r="AG195">
        <f t="shared" si="159"/>
        <v>450.02744576508411</v>
      </c>
      <c r="AH195">
        <f t="shared" si="201"/>
        <v>3.5848839157602193</v>
      </c>
      <c r="AI195">
        <f t="shared" si="202"/>
        <v>10350.631252596933</v>
      </c>
      <c r="AJ195">
        <f t="shared" si="203"/>
        <v>82.45233006248499</v>
      </c>
      <c r="AL195" t="s">
        <v>62</v>
      </c>
      <c r="AM195" s="6">
        <v>20.100000000000001</v>
      </c>
      <c r="AN195" s="23">
        <f t="shared" si="160"/>
        <v>19.483420593368237</v>
      </c>
      <c r="AO195" s="23">
        <f t="shared" si="161"/>
        <v>194.83420593368237</v>
      </c>
      <c r="AP195" s="23">
        <f t="shared" si="162"/>
        <v>182.87634929868784</v>
      </c>
      <c r="AQ195" s="23">
        <f t="shared" si="163"/>
        <v>10.367148169055302</v>
      </c>
      <c r="AR195" s="23">
        <f t="shared" si="144"/>
        <v>4.9957488700944195</v>
      </c>
      <c r="AS195" s="23">
        <f t="shared" si="164"/>
        <v>4.6891371615048163</v>
      </c>
      <c r="AT195" s="23">
        <f t="shared" si="198"/>
        <v>0.26582431202705886</v>
      </c>
      <c r="AU195" s="7">
        <v>14.7</v>
      </c>
      <c r="AV195">
        <f t="shared" si="165"/>
        <v>1429.1339999999998</v>
      </c>
      <c r="AW195">
        <f t="shared" si="166"/>
        <v>117.62419753086418</v>
      </c>
      <c r="AX195">
        <f t="shared" si="167"/>
        <v>114.95698216735252</v>
      </c>
      <c r="AY195">
        <f t="shared" si="168"/>
        <v>3.9471182870319712</v>
      </c>
      <c r="AZ195">
        <f t="shared" si="190"/>
        <v>1396.727333333333</v>
      </c>
      <c r="BA195">
        <f t="shared" si="191"/>
        <v>47.95748718743846</v>
      </c>
      <c r="BB195" s="5">
        <v>1.5</v>
      </c>
      <c r="BC195">
        <f t="shared" si="197"/>
        <v>1202.3999999999999</v>
      </c>
      <c r="BD195">
        <f t="shared" si="169"/>
        <v>60.11999999999999</v>
      </c>
      <c r="BE195">
        <f t="shared" si="170"/>
        <v>56.111999999999988</v>
      </c>
      <c r="BF195">
        <f t="shared" si="192"/>
        <v>4.0079999999999956</v>
      </c>
      <c r="BG195">
        <f t="shared" si="193"/>
        <v>1122.2399999999998</v>
      </c>
      <c r="BH195">
        <f t="shared" si="194"/>
        <v>80.159999999999968</v>
      </c>
      <c r="BI195" t="s">
        <v>62</v>
      </c>
      <c r="BJ195" s="4">
        <v>0.13500000000000001</v>
      </c>
      <c r="BK195" s="24">
        <f t="shared" si="171"/>
        <v>0.17553763440860218</v>
      </c>
      <c r="BL195" s="24">
        <f t="shared" si="172"/>
        <v>0.25076779838709679</v>
      </c>
      <c r="BM195" s="24">
        <f t="shared" si="173"/>
        <v>0.25332795967741933</v>
      </c>
      <c r="BN195" s="24">
        <f t="shared" si="195"/>
        <v>1.3622488076034377E-2</v>
      </c>
      <c r="BO195" s="8">
        <v>1.2</v>
      </c>
      <c r="BP195" s="25">
        <f t="shared" si="174"/>
        <v>17040</v>
      </c>
      <c r="BQ195" s="25">
        <f t="shared" si="145"/>
        <v>480</v>
      </c>
      <c r="BR195" s="23">
        <f t="shared" si="175"/>
        <v>14673.333333333336</v>
      </c>
      <c r="BS195" s="23">
        <f t="shared" si="176"/>
        <v>2955.9657192418949</v>
      </c>
      <c r="BT195" s="23">
        <f t="shared" si="177"/>
        <v>413.33333333333343</v>
      </c>
      <c r="BU195" s="23">
        <f t="shared" si="178"/>
        <v>83.266639978645188</v>
      </c>
      <c r="BW195" s="6">
        <v>5.5E-2</v>
      </c>
      <c r="BX195" s="23">
        <f t="shared" si="179"/>
        <v>2.2594142259414225</v>
      </c>
      <c r="BY195" s="23">
        <f t="shared" si="180"/>
        <v>112.97071129707112</v>
      </c>
      <c r="BZ195" s="23">
        <f t="shared" si="181"/>
        <v>101.11576011157599</v>
      </c>
      <c r="CA195" s="23">
        <f t="shared" si="199"/>
        <v>11.522114115661306</v>
      </c>
      <c r="CB195" s="9" t="s">
        <v>62</v>
      </c>
      <c r="CC195">
        <f t="shared" si="182"/>
        <v>47.854878234783101</v>
      </c>
      <c r="CD195">
        <f t="shared" si="183"/>
        <v>71.171092158095377</v>
      </c>
      <c r="CE195">
        <f t="shared" si="184"/>
        <v>66.176111043197054</v>
      </c>
      <c r="CF195">
        <f t="shared" si="185"/>
        <v>2.5381278918498551</v>
      </c>
      <c r="CG195">
        <f t="shared" si="186"/>
        <v>-172.74419753086417</v>
      </c>
      <c r="CH195">
        <f t="shared" si="187"/>
        <v>632.55920987654304</v>
      </c>
      <c r="CI195">
        <f t="shared" si="188"/>
        <v>71.171092158095377</v>
      </c>
      <c r="CJ195" s="23">
        <f t="shared" si="205"/>
        <v>48.680022971321669</v>
      </c>
      <c r="CK195" s="23">
        <f t="shared" si="205"/>
        <v>71.923046535545225</v>
      </c>
      <c r="CL195" s="23">
        <f t="shared" si="205"/>
        <v>67.2235674677258</v>
      </c>
      <c r="CM195" s="23">
        <f t="shared" si="205"/>
        <v>2.6338152491742974</v>
      </c>
      <c r="CN195" s="23">
        <f t="shared" si="205"/>
        <v>-165.40231550068586</v>
      </c>
      <c r="CO195" s="23">
        <f t="shared" si="205"/>
        <v>611.60362688614532</v>
      </c>
      <c r="CP195" s="23">
        <f t="shared" si="205"/>
        <v>71.923046535545225</v>
      </c>
    </row>
    <row r="196" spans="10:94" x14ac:dyDescent="0.2">
      <c r="L196" s="2">
        <v>7.23</v>
      </c>
      <c r="M196" s="23"/>
      <c r="N196" s="23"/>
      <c r="O196" s="3">
        <v>25.18</v>
      </c>
      <c r="P196" s="23"/>
      <c r="Q196" s="23"/>
      <c r="R196" s="2">
        <f t="shared" si="196"/>
        <v>20144</v>
      </c>
      <c r="S196" s="23"/>
      <c r="T196" s="23"/>
      <c r="V196" s="4">
        <v>1.2</v>
      </c>
      <c r="W196" s="23">
        <f t="shared" si="152"/>
        <v>6</v>
      </c>
      <c r="X196" s="23">
        <f t="shared" si="153"/>
        <v>366</v>
      </c>
      <c r="Y196" s="23"/>
      <c r="Z196" s="23"/>
      <c r="AA196" s="23"/>
      <c r="AB196" s="23"/>
      <c r="AC196" s="5">
        <v>7.6</v>
      </c>
      <c r="AD196">
        <v>7.2417297919263595</v>
      </c>
      <c r="AE196">
        <v>10417.297919263599</v>
      </c>
      <c r="AF196">
        <f t="shared" si="158"/>
        <v>452.92599648972174</v>
      </c>
      <c r="AM196" s="6">
        <v>18.3</v>
      </c>
      <c r="AN196" s="23">
        <f t="shared" si="160"/>
        <v>17.738219895287958</v>
      </c>
      <c r="AO196" s="23">
        <f t="shared" si="161"/>
        <v>177.38219895287958</v>
      </c>
      <c r="AP196" s="23"/>
      <c r="AQ196" s="23"/>
      <c r="AR196" s="23">
        <f t="shared" si="144"/>
        <v>4.5482615116122966</v>
      </c>
      <c r="AS196" s="23"/>
      <c r="AT196" s="23"/>
      <c r="AU196" s="7">
        <v>14.6</v>
      </c>
      <c r="AV196">
        <f t="shared" si="165"/>
        <v>1419.4119999999998</v>
      </c>
      <c r="AW196">
        <f t="shared" si="166"/>
        <v>116.82403292181068</v>
      </c>
      <c r="BB196" s="5">
        <v>1.4</v>
      </c>
      <c r="BC196">
        <f t="shared" si="197"/>
        <v>1122.2399999999998</v>
      </c>
      <c r="BD196">
        <f t="shared" si="169"/>
        <v>56.111999999999988</v>
      </c>
      <c r="BJ196" s="4">
        <v>0.14399999999999999</v>
      </c>
      <c r="BK196" s="24">
        <f t="shared" si="171"/>
        <v>0.18763440860215055</v>
      </c>
      <c r="BL196" s="24">
        <f t="shared" si="172"/>
        <v>0.26804888709677421</v>
      </c>
      <c r="BM196" s="24"/>
      <c r="BN196" s="24"/>
      <c r="BO196" s="8">
        <v>1.1000000000000001</v>
      </c>
      <c r="BP196" s="25">
        <f t="shared" si="174"/>
        <v>15620.000000000004</v>
      </c>
      <c r="BQ196" s="25">
        <f t="shared" si="145"/>
        <v>440.00000000000011</v>
      </c>
      <c r="BR196" s="23"/>
      <c r="BS196" s="23"/>
      <c r="BT196" s="23"/>
      <c r="BU196" s="23"/>
      <c r="BW196" s="6">
        <v>4.3999999999999997E-2</v>
      </c>
      <c r="BX196" s="23">
        <f t="shared" si="179"/>
        <v>1.7991631799163177</v>
      </c>
      <c r="BY196" s="23">
        <f t="shared" si="180"/>
        <v>89.958158995815879</v>
      </c>
      <c r="BZ196" s="23"/>
      <c r="CA196" s="23"/>
      <c r="CB196" s="9"/>
      <c r="CC196">
        <f t="shared" si="182"/>
        <v>48.707910596687498</v>
      </c>
      <c r="CD196">
        <f t="shared" si="183"/>
        <v>71.846225071370128</v>
      </c>
      <c r="CE196">
        <f t="shared" si="184"/>
        <v>67.553320697850268</v>
      </c>
      <c r="CF196">
        <f t="shared" si="185"/>
        <v>2.6190377380433061</v>
      </c>
      <c r="CG196">
        <f t="shared" si="186"/>
        <v>-166.93603292181066</v>
      </c>
      <c r="CH196">
        <f t="shared" si="187"/>
        <v>619.25853497942376</v>
      </c>
      <c r="CI196">
        <f t="shared" si="188"/>
        <v>71.846225071370128</v>
      </c>
      <c r="CJ196" s="23"/>
      <c r="CK196" s="23"/>
      <c r="CL196" s="23"/>
      <c r="CM196" s="23"/>
      <c r="CN196" s="23"/>
      <c r="CO196" s="23"/>
      <c r="CP196" s="23"/>
    </row>
    <row r="197" spans="10:94" x14ac:dyDescent="0.2">
      <c r="L197" s="2">
        <v>7.65</v>
      </c>
      <c r="M197" s="23"/>
      <c r="N197" s="23"/>
      <c r="O197" s="3">
        <v>25.17</v>
      </c>
      <c r="P197" s="23"/>
      <c r="Q197" s="23"/>
      <c r="R197" s="2">
        <f t="shared" si="196"/>
        <v>20136</v>
      </c>
      <c r="S197" s="23"/>
      <c r="T197" s="23"/>
      <c r="V197" s="4">
        <v>1.2</v>
      </c>
      <c r="W197" s="23">
        <f t="shared" si="152"/>
        <v>6</v>
      </c>
      <c r="X197" s="23">
        <f t="shared" si="153"/>
        <v>366</v>
      </c>
      <c r="Y197" s="23"/>
      <c r="Z197" s="23"/>
      <c r="AA197" s="23"/>
      <c r="AB197" s="23"/>
      <c r="AC197" s="5">
        <v>7.5</v>
      </c>
      <c r="AD197">
        <v>7.1458433215073356</v>
      </c>
      <c r="AE197">
        <v>10258.433215073401</v>
      </c>
      <c r="AF197">
        <f t="shared" si="158"/>
        <v>446.01883543797396</v>
      </c>
      <c r="AM197" s="6">
        <v>18.2</v>
      </c>
      <c r="AN197" s="23">
        <f t="shared" si="160"/>
        <v>17.641264300950162</v>
      </c>
      <c r="AO197" s="23">
        <f t="shared" si="161"/>
        <v>176.41264300950161</v>
      </c>
      <c r="AP197" s="23"/>
      <c r="AQ197" s="23"/>
      <c r="AR197" s="23">
        <f t="shared" si="144"/>
        <v>4.5234011028077337</v>
      </c>
      <c r="AS197" s="23"/>
      <c r="AT197" s="23"/>
      <c r="AU197" s="7">
        <v>13.8</v>
      </c>
      <c r="AV197">
        <f t="shared" si="165"/>
        <v>1341.636</v>
      </c>
      <c r="AW197">
        <f t="shared" si="166"/>
        <v>110.42271604938271</v>
      </c>
      <c r="BB197" s="5">
        <v>1.3</v>
      </c>
      <c r="BC197">
        <f t="shared" si="197"/>
        <v>1042.08</v>
      </c>
      <c r="BD197">
        <f t="shared" si="169"/>
        <v>52.103999999999999</v>
      </c>
      <c r="BJ197" s="4">
        <v>0.13</v>
      </c>
      <c r="BK197" s="24">
        <f t="shared" si="171"/>
        <v>0.1688172043010753</v>
      </c>
      <c r="BL197" s="24">
        <f t="shared" si="172"/>
        <v>0.24116719354838712</v>
      </c>
      <c r="BM197" s="24"/>
      <c r="BN197" s="24"/>
      <c r="BO197" s="8">
        <v>0.8</v>
      </c>
      <c r="BP197" s="25">
        <f t="shared" si="174"/>
        <v>11360.000000000002</v>
      </c>
      <c r="BQ197" s="25">
        <f t="shared" si="145"/>
        <v>320.00000000000006</v>
      </c>
      <c r="BR197" s="23"/>
      <c r="BS197" s="23"/>
      <c r="BT197" s="23"/>
      <c r="BU197" s="23"/>
      <c r="BW197" s="6">
        <v>4.9000000000000002E-2</v>
      </c>
      <c r="BX197" s="23">
        <f t="shared" si="179"/>
        <v>2.00836820083682</v>
      </c>
      <c r="BY197" s="23">
        <f t="shared" si="180"/>
        <v>100.418410041841</v>
      </c>
      <c r="BZ197" s="23"/>
      <c r="CA197" s="23"/>
      <c r="CB197" s="9"/>
      <c r="CC197">
        <f t="shared" si="182"/>
        <v>49.477280082494417</v>
      </c>
      <c r="CD197">
        <f t="shared" si="183"/>
        <v>72.751822377170157</v>
      </c>
      <c r="CE197">
        <f t="shared" si="184"/>
        <v>67.94127066213008</v>
      </c>
      <c r="CF197">
        <f t="shared" si="185"/>
        <v>2.7442801176297316</v>
      </c>
      <c r="CG197">
        <f t="shared" si="186"/>
        <v>-156.52671604938271</v>
      </c>
      <c r="CH197">
        <f t="shared" si="187"/>
        <v>582.99313580246906</v>
      </c>
      <c r="CI197">
        <f t="shared" si="188"/>
        <v>72.751822377170157</v>
      </c>
      <c r="CJ197" s="23"/>
      <c r="CK197" s="23"/>
      <c r="CL197" s="23"/>
      <c r="CM197" s="23"/>
      <c r="CN197" s="23"/>
      <c r="CO197" s="23"/>
      <c r="CP197" s="23"/>
    </row>
    <row r="198" spans="10:94" x14ac:dyDescent="0.2">
      <c r="J198" t="s">
        <v>90</v>
      </c>
      <c r="K198" t="s">
        <v>63</v>
      </c>
      <c r="L198" s="2">
        <v>6.78</v>
      </c>
      <c r="M198" s="23">
        <f t="shared" si="146"/>
        <v>6.85</v>
      </c>
      <c r="N198" s="23">
        <f t="shared" si="147"/>
        <v>9.8994949366116428E-2</v>
      </c>
      <c r="O198" s="3">
        <v>11.77</v>
      </c>
      <c r="P198" s="23">
        <f t="shared" si="148"/>
        <v>11.773333333333332</v>
      </c>
      <c r="Q198" s="23">
        <f t="shared" si="149"/>
        <v>5.7735026918961348E-3</v>
      </c>
      <c r="R198" s="2">
        <f t="shared" si="196"/>
        <v>9416</v>
      </c>
      <c r="S198" s="23">
        <f t="shared" si="150"/>
        <v>9418.6666666666661</v>
      </c>
      <c r="T198" s="23">
        <f t="shared" si="151"/>
        <v>4.6188021535170067</v>
      </c>
      <c r="V198" s="4">
        <v>2</v>
      </c>
      <c r="W198" s="23">
        <f t="shared" si="152"/>
        <v>10</v>
      </c>
      <c r="X198" s="23">
        <f t="shared" si="153"/>
        <v>610</v>
      </c>
      <c r="Y198" s="23">
        <f t="shared" si="154"/>
        <v>10.5</v>
      </c>
      <c r="Z198" s="23">
        <f t="shared" si="155"/>
        <v>0.50000000000000089</v>
      </c>
      <c r="AA198" s="23">
        <f t="shared" si="156"/>
        <v>640.5</v>
      </c>
      <c r="AB198" s="23">
        <f t="shared" si="157"/>
        <v>30.500000000000057</v>
      </c>
      <c r="AC198" s="5">
        <v>11.7</v>
      </c>
      <c r="AD198">
        <v>11.173075079106338</v>
      </c>
      <c r="AE198">
        <v>10730.750791062999</v>
      </c>
      <c r="AF198">
        <f>AE198/23</f>
        <v>466.55438222013038</v>
      </c>
      <c r="AG198">
        <f>AVERAGE(AF198:AF200)</f>
        <v>468.34287334230436</v>
      </c>
      <c r="AH198">
        <f>STDEV(AF198:AF200)</f>
        <v>1.7884911221739515</v>
      </c>
      <c r="AI198">
        <f>AVERAGE(AE198:AE200)</f>
        <v>10771.886086872999</v>
      </c>
      <c r="AJ198">
        <f>STDEV(AE198:AE200)</f>
        <v>41.135295810000571</v>
      </c>
      <c r="AL198" t="s">
        <v>63</v>
      </c>
      <c r="AM198" s="6">
        <v>5.6</v>
      </c>
      <c r="AN198" s="23">
        <f t="shared" si="160"/>
        <v>5.4248594143882087</v>
      </c>
      <c r="AO198" s="23">
        <f t="shared" si="161"/>
        <v>54.248594143882087</v>
      </c>
      <c r="AP198" s="23">
        <f t="shared" si="162"/>
        <v>50.047185055911051</v>
      </c>
      <c r="AQ198" s="23">
        <f t="shared" si="163"/>
        <v>5.6810793844117846</v>
      </c>
      <c r="AR198" s="23">
        <f t="shared" si="144"/>
        <v>1.390989593432874</v>
      </c>
      <c r="AS198" s="23">
        <f t="shared" si="164"/>
        <v>1.2832611552797706</v>
      </c>
      <c r="AT198" s="23">
        <f t="shared" si="198"/>
        <v>0.14566870216440472</v>
      </c>
      <c r="AU198" s="7">
        <v>7.4</v>
      </c>
      <c r="AV198">
        <f t="shared" si="165"/>
        <v>719.42800000000011</v>
      </c>
      <c r="AW198">
        <f t="shared" si="166"/>
        <v>59.212181069958852</v>
      </c>
      <c r="AX198">
        <f t="shared" si="167"/>
        <v>54.944636488340194</v>
      </c>
      <c r="AY198">
        <f t="shared" si="168"/>
        <v>4.0274068795447029</v>
      </c>
      <c r="AZ198">
        <f t="shared" si="190"/>
        <v>667.5773333333334</v>
      </c>
      <c r="BA198">
        <f t="shared" si="191"/>
        <v>48.932993586468172</v>
      </c>
      <c r="BB198" s="5">
        <v>1.3</v>
      </c>
      <c r="BC198">
        <f t="shared" si="197"/>
        <v>1042.08</v>
      </c>
      <c r="BD198">
        <f t="shared" si="169"/>
        <v>52.103999999999999</v>
      </c>
      <c r="BE198">
        <f t="shared" si="170"/>
        <v>48.095999999999997</v>
      </c>
      <c r="BF198">
        <f t="shared" si="192"/>
        <v>4.0079999999999991</v>
      </c>
      <c r="BG198">
        <f t="shared" si="193"/>
        <v>961.92</v>
      </c>
      <c r="BH198">
        <f t="shared" si="194"/>
        <v>80.159999999999968</v>
      </c>
      <c r="BI198" t="s">
        <v>63</v>
      </c>
      <c r="BJ198" s="4">
        <v>3.1E-2</v>
      </c>
      <c r="BK198" s="24">
        <f t="shared" si="171"/>
        <v>3.575268817204301E-2</v>
      </c>
      <c r="BL198" s="24">
        <f t="shared" si="172"/>
        <v>5.1075217741935477E-2</v>
      </c>
      <c r="BM198" s="24">
        <f t="shared" si="173"/>
        <v>5.5555499999999987E-2</v>
      </c>
      <c r="BN198" s="24">
        <f t="shared" si="195"/>
        <v>9.4717318153482929E-3</v>
      </c>
      <c r="BO198" s="8">
        <v>1.2</v>
      </c>
      <c r="BP198" s="25">
        <f t="shared" si="174"/>
        <v>17040</v>
      </c>
      <c r="BQ198" s="25">
        <f t="shared" si="145"/>
        <v>480</v>
      </c>
      <c r="BR198" s="23">
        <f t="shared" si="175"/>
        <v>14200</v>
      </c>
      <c r="BS198" s="23">
        <f t="shared" si="176"/>
        <v>3756.9668617117268</v>
      </c>
      <c r="BT198" s="23">
        <f t="shared" si="177"/>
        <v>400</v>
      </c>
      <c r="BU198" s="23">
        <f t="shared" si="178"/>
        <v>105.83005244258389</v>
      </c>
      <c r="BW198" s="6">
        <v>9.9000000000000005E-2</v>
      </c>
      <c r="BX198" s="23">
        <f t="shared" si="179"/>
        <v>4.1004184100418408</v>
      </c>
      <c r="BY198" s="23">
        <f t="shared" si="180"/>
        <v>205.02092050209205</v>
      </c>
      <c r="BZ198" s="23">
        <f t="shared" si="181"/>
        <v>188.28451882845187</v>
      </c>
      <c r="CA198" s="23">
        <f t="shared" si="199"/>
        <v>14.644351464435164</v>
      </c>
      <c r="CB198" s="9" t="s">
        <v>63</v>
      </c>
      <c r="CC198">
        <f t="shared" si="182"/>
        <v>62.537155220739351</v>
      </c>
      <c r="CD198">
        <f t="shared" si="183"/>
        <v>80.542956786559799</v>
      </c>
      <c r="CE198">
        <f t="shared" si="184"/>
        <v>53.19278877591551</v>
      </c>
      <c r="CF198">
        <f t="shared" si="185"/>
        <v>4.191253937528769</v>
      </c>
      <c r="CG198">
        <f t="shared" si="186"/>
        <v>-101.31618106995884</v>
      </c>
      <c r="CH198">
        <f t="shared" si="187"/>
        <v>373.02994238683129</v>
      </c>
      <c r="CI198">
        <f t="shared" si="188"/>
        <v>80.54295678655977</v>
      </c>
      <c r="CJ198" s="23">
        <f t="shared" si="205"/>
        <v>65.354243262314711</v>
      </c>
      <c r="CK198" s="23">
        <f t="shared" si="205"/>
        <v>81.791594067389013</v>
      </c>
      <c r="CL198" s="23">
        <f t="shared" si="205"/>
        <v>53.336704692018024</v>
      </c>
      <c r="CM198" s="23">
        <f t="shared" si="205"/>
        <v>4.564460220519047</v>
      </c>
      <c r="CN198" s="23">
        <f t="shared" si="205"/>
        <v>-92.540636488340184</v>
      </c>
      <c r="CO198" s="23">
        <f t="shared" si="205"/>
        <v>345.51300960219481</v>
      </c>
      <c r="CP198" s="23">
        <f t="shared" si="205"/>
        <v>81.791594067388999</v>
      </c>
    </row>
    <row r="199" spans="10:94" x14ac:dyDescent="0.2">
      <c r="L199" s="2">
        <v>6.92</v>
      </c>
      <c r="M199" s="23"/>
      <c r="N199" s="23"/>
      <c r="O199" s="3">
        <v>11.78</v>
      </c>
      <c r="P199" s="23"/>
      <c r="Q199" s="23"/>
      <c r="R199" s="2">
        <f t="shared" si="196"/>
        <v>9424</v>
      </c>
      <c r="S199" s="23"/>
      <c r="T199" s="23"/>
      <c r="V199" s="4">
        <v>2.1</v>
      </c>
      <c r="W199" s="23">
        <f t="shared" si="152"/>
        <v>10.500000000000002</v>
      </c>
      <c r="X199" s="23">
        <f t="shared" si="153"/>
        <v>640.50000000000011</v>
      </c>
      <c r="Y199" s="23"/>
      <c r="Z199" s="23"/>
      <c r="AA199" s="23"/>
      <c r="AB199" s="23"/>
      <c r="AC199" s="5">
        <v>11.6</v>
      </c>
      <c r="AD199">
        <v>11.077188608687315</v>
      </c>
      <c r="AE199">
        <v>10771.886086873001</v>
      </c>
      <c r="AF199">
        <f>AE199/23</f>
        <v>468.34287334230436</v>
      </c>
      <c r="AM199" s="6">
        <v>4.5</v>
      </c>
      <c r="AN199" s="23">
        <f t="shared" si="160"/>
        <v>4.3583478766724832</v>
      </c>
      <c r="AO199" s="23">
        <f t="shared" si="161"/>
        <v>43.583478766724831</v>
      </c>
      <c r="AP199" s="23"/>
      <c r="AQ199" s="23"/>
      <c r="AR199" s="23">
        <f t="shared" si="144"/>
        <v>1.1175250965826879</v>
      </c>
      <c r="AS199" s="23"/>
      <c r="AT199" s="23"/>
      <c r="AU199" s="7">
        <v>6.8</v>
      </c>
      <c r="AV199">
        <f t="shared" si="165"/>
        <v>661.096</v>
      </c>
      <c r="AW199">
        <f t="shared" si="166"/>
        <v>54.411193415637861</v>
      </c>
      <c r="BB199" s="5">
        <v>1.2</v>
      </c>
      <c r="BC199">
        <f t="shared" si="197"/>
        <v>961.91999999999985</v>
      </c>
      <c r="BD199">
        <f t="shared" si="169"/>
        <v>48.095999999999989</v>
      </c>
      <c r="BJ199" s="4">
        <v>0.03</v>
      </c>
      <c r="BK199" s="24">
        <f t="shared" si="171"/>
        <v>3.4408602150537634E-2</v>
      </c>
      <c r="BL199" s="24">
        <f t="shared" si="172"/>
        <v>4.9155096774193545E-2</v>
      </c>
      <c r="BM199" s="24"/>
      <c r="BN199" s="24"/>
      <c r="BO199" s="8">
        <v>1.1000000000000001</v>
      </c>
      <c r="BP199" s="25">
        <f t="shared" si="174"/>
        <v>15620.000000000004</v>
      </c>
      <c r="BQ199" s="25">
        <f t="shared" si="145"/>
        <v>440.00000000000011</v>
      </c>
      <c r="BR199" s="23"/>
      <c r="BS199" s="23"/>
      <c r="BT199" s="23"/>
      <c r="BU199" s="23"/>
      <c r="BW199" s="6">
        <v>8.7999999999999995E-2</v>
      </c>
      <c r="BX199" s="23">
        <f t="shared" si="179"/>
        <v>3.6401673640167358</v>
      </c>
      <c r="BY199" s="23">
        <f t="shared" si="180"/>
        <v>182.0083682008368</v>
      </c>
      <c r="BZ199" s="23"/>
      <c r="CA199" s="23"/>
      <c r="CB199" s="9"/>
      <c r="CC199">
        <f t="shared" si="182"/>
        <v>65.418674819947483</v>
      </c>
      <c r="CD199">
        <f t="shared" si="183"/>
        <v>81.88276399083523</v>
      </c>
      <c r="CE199">
        <f t="shared" si="184"/>
        <v>53.08036597491823</v>
      </c>
      <c r="CF199">
        <f t="shared" si="185"/>
        <v>4.5688781219802364</v>
      </c>
      <c r="CG199">
        <f t="shared" si="186"/>
        <v>-92.007193415637857</v>
      </c>
      <c r="CH199">
        <f t="shared" si="187"/>
        <v>343.32589300411519</v>
      </c>
      <c r="CI199">
        <f t="shared" si="188"/>
        <v>81.88276399083523</v>
      </c>
      <c r="CJ199" s="23"/>
      <c r="CK199" s="23"/>
      <c r="CL199" s="23"/>
      <c r="CM199" s="23"/>
      <c r="CN199" s="23"/>
      <c r="CO199" s="23"/>
      <c r="CP199" s="23"/>
    </row>
    <row r="200" spans="10:94" x14ac:dyDescent="0.2">
      <c r="L200" s="26" t="s">
        <v>165</v>
      </c>
      <c r="M200" s="23"/>
      <c r="N200" s="23"/>
      <c r="O200" s="3">
        <v>11.77</v>
      </c>
      <c r="P200" s="23"/>
      <c r="Q200" s="23"/>
      <c r="R200" s="2">
        <f t="shared" si="196"/>
        <v>9416</v>
      </c>
      <c r="S200" s="23"/>
      <c r="T200" s="23"/>
      <c r="V200" s="4">
        <v>2.2000000000000002</v>
      </c>
      <c r="W200" s="23">
        <f t="shared" si="152"/>
        <v>11.000000000000002</v>
      </c>
      <c r="X200" s="23">
        <f t="shared" si="153"/>
        <v>671.00000000000011</v>
      </c>
      <c r="Y200" s="23"/>
      <c r="Z200" s="23"/>
      <c r="AA200" s="23"/>
      <c r="AB200" s="23"/>
      <c r="AC200" s="5">
        <v>11.5</v>
      </c>
      <c r="AD200">
        <v>10.981302138268292</v>
      </c>
      <c r="AE200">
        <v>10813.021382683</v>
      </c>
      <c r="AF200">
        <f>AE200/23</f>
        <v>470.13136446447828</v>
      </c>
      <c r="AM200" s="6">
        <v>5.4</v>
      </c>
      <c r="AN200" s="23">
        <f t="shared" si="160"/>
        <v>5.2309482257126234</v>
      </c>
      <c r="AO200" s="23">
        <f t="shared" si="161"/>
        <v>52.309482257126234</v>
      </c>
      <c r="AP200" s="23"/>
      <c r="AQ200" s="23"/>
      <c r="AR200" s="23">
        <f t="shared" si="144"/>
        <v>1.3412687758237496</v>
      </c>
      <c r="AS200" s="23"/>
      <c r="AT200" s="23"/>
      <c r="AU200" s="7">
        <v>6.4</v>
      </c>
      <c r="AV200">
        <f t="shared" si="165"/>
        <v>622.20800000000008</v>
      </c>
      <c r="AW200">
        <f t="shared" si="166"/>
        <v>51.210534979423876</v>
      </c>
      <c r="BB200" s="5">
        <v>1.1000000000000001</v>
      </c>
      <c r="BC200">
        <f t="shared" si="197"/>
        <v>881.76</v>
      </c>
      <c r="BD200">
        <f t="shared" si="169"/>
        <v>44.088000000000001</v>
      </c>
      <c r="BJ200" s="4">
        <v>3.9E-2</v>
      </c>
      <c r="BK200" s="24">
        <f t="shared" si="171"/>
        <v>4.6505376344086018E-2</v>
      </c>
      <c r="BL200" s="24">
        <f t="shared" si="172"/>
        <v>6.6436185483870952E-2</v>
      </c>
      <c r="BM200" s="24"/>
      <c r="BN200" s="24"/>
      <c r="BO200" s="8">
        <v>0.7</v>
      </c>
      <c r="BP200" s="25">
        <f t="shared" si="174"/>
        <v>9939.9999999999982</v>
      </c>
      <c r="BQ200" s="25">
        <f t="shared" si="145"/>
        <v>279.99999999999994</v>
      </c>
      <c r="BR200" s="23"/>
      <c r="BS200" s="23"/>
      <c r="BT200" s="23"/>
      <c r="BU200" s="23"/>
      <c r="BW200" s="6">
        <v>8.5999999999999993E-2</v>
      </c>
      <c r="BX200" s="23">
        <f t="shared" si="179"/>
        <v>3.556485355648535</v>
      </c>
      <c r="BY200" s="23">
        <f t="shared" si="180"/>
        <v>177.82426778242674</v>
      </c>
      <c r="BZ200" s="23"/>
      <c r="CA200" s="23"/>
      <c r="CB200" s="9"/>
      <c r="CC200">
        <f t="shared" si="182"/>
        <v>68.106899746257284</v>
      </c>
      <c r="CD200">
        <f t="shared" si="183"/>
        <v>82.949061424771998</v>
      </c>
      <c r="CE200">
        <f t="shared" si="184"/>
        <v>53.736959325220326</v>
      </c>
      <c r="CF200">
        <f t="shared" si="185"/>
        <v>4.9332486020481365</v>
      </c>
      <c r="CG200">
        <f t="shared" si="186"/>
        <v>-84.298534979423877</v>
      </c>
      <c r="CH200">
        <f t="shared" si="187"/>
        <v>320.1831934156379</v>
      </c>
      <c r="CI200">
        <f t="shared" si="188"/>
        <v>82.949061424772012</v>
      </c>
      <c r="CJ200" s="23"/>
      <c r="CK200" s="23"/>
      <c r="CL200" s="23"/>
      <c r="CM200" s="23"/>
      <c r="CN200" s="23"/>
      <c r="CO200" s="23"/>
      <c r="CP200" s="23"/>
    </row>
    <row r="201" spans="10:94" x14ac:dyDescent="0.2">
      <c r="K201" t="s">
        <v>64</v>
      </c>
      <c r="L201" s="2">
        <v>7.25</v>
      </c>
      <c r="M201" s="23">
        <f t="shared" ref="M201:M264" si="206">AVERAGE(L201:L203)</f>
        <v>7.2033333333333331</v>
      </c>
      <c r="N201" s="23">
        <f t="shared" ref="N201:N264" si="207">STDEV(L201:L203)</f>
        <v>8.0829037686547422E-2</v>
      </c>
      <c r="O201" s="3">
        <v>4.657</v>
      </c>
      <c r="P201" s="23">
        <f t="shared" ref="P201:P264" si="208">AVERAGE(O201:O203)</f>
        <v>4.5766666666666671</v>
      </c>
      <c r="Q201" s="23">
        <f t="shared" ref="Q201:Q264" si="209">STDEV(O201:O203)</f>
        <v>7.3758615315997936E-2</v>
      </c>
      <c r="R201" s="2">
        <f>O201*640</f>
        <v>2980.48</v>
      </c>
      <c r="S201" s="23">
        <f t="shared" ref="S201:S264" si="210">AVERAGE(R201:R203)</f>
        <v>2929.0666666666671</v>
      </c>
      <c r="T201" s="23">
        <f t="shared" ref="T201:T264" si="211">STDEV(R201:R203)</f>
        <v>47.205513802238627</v>
      </c>
      <c r="U201">
        <v>4657</v>
      </c>
      <c r="V201" s="4">
        <v>2.1</v>
      </c>
      <c r="W201" s="23">
        <f t="shared" si="152"/>
        <v>10.500000000000002</v>
      </c>
      <c r="X201" s="23">
        <f t="shared" si="153"/>
        <v>640.50000000000011</v>
      </c>
      <c r="Y201" s="23">
        <f t="shared" si="154"/>
        <v>11</v>
      </c>
      <c r="Z201" s="23">
        <f t="shared" si="155"/>
        <v>0.49999999999999822</v>
      </c>
      <c r="AA201" s="23">
        <f t="shared" si="156"/>
        <v>671</v>
      </c>
      <c r="AB201" s="23">
        <f t="shared" si="157"/>
        <v>30.499999999999886</v>
      </c>
      <c r="AC201" s="5">
        <v>4.7</v>
      </c>
      <c r="AD201">
        <v>4.4610221497746672</v>
      </c>
      <c r="AE201">
        <v>8510.2214977466992</v>
      </c>
      <c r="AF201">
        <f t="shared" ref="AF201:AF264" si="212">AE201/23</f>
        <v>370.00963033681302</v>
      </c>
      <c r="AG201">
        <f t="shared" ref="AG201:AG264" si="213">AVERAGE(AF201:AF203)</f>
        <v>389.18942580680147</v>
      </c>
      <c r="AH201">
        <f>STDEV(AF201:AF203)</f>
        <v>28.074332132272524</v>
      </c>
      <c r="AI201">
        <f>AVERAGE(AE201:AE203)</f>
        <v>8951.3567935564333</v>
      </c>
      <c r="AJ201">
        <f>STDEV(AE201:AE203)</f>
        <v>645.7096390422679</v>
      </c>
      <c r="AL201" t="s">
        <v>64</v>
      </c>
      <c r="AM201" s="6">
        <v>1</v>
      </c>
      <c r="AN201" s="23">
        <f t="shared" si="160"/>
        <v>0.96490207484971868</v>
      </c>
      <c r="AO201" s="23">
        <f t="shared" si="161"/>
        <v>9.6490207484971862</v>
      </c>
      <c r="AP201" s="23">
        <f t="shared" ref="AP201:AP264" si="214">AVERAGE(AO201:AO203)</f>
        <v>8.0330941762006329</v>
      </c>
      <c r="AQ201" s="23">
        <f t="shared" ref="AQ201:AQ264" si="215">STDEV(AO201:AO203)</f>
        <v>2.0182916419101526</v>
      </c>
      <c r="AR201" s="23">
        <f t="shared" ref="AR201:AR264" si="216">AO201/39</f>
        <v>0.24741078842300476</v>
      </c>
      <c r="AS201" s="23">
        <f t="shared" ref="AS201:AS264" si="217">AVERAGE(AR201:AR203)</f>
        <v>0.20597677374873413</v>
      </c>
      <c r="AT201" s="23">
        <f t="shared" si="198"/>
        <v>5.1751067741286266E-2</v>
      </c>
      <c r="AU201" s="7">
        <v>2.5</v>
      </c>
      <c r="AV201">
        <f t="shared" si="165"/>
        <v>243.05</v>
      </c>
      <c r="AW201">
        <f t="shared" si="166"/>
        <v>20.004115226337451</v>
      </c>
      <c r="AX201">
        <f t="shared" ref="AX201:AX264" si="218">AVERAGE(AW201:AW203)</f>
        <v>19.203950617283947</v>
      </c>
      <c r="AY201">
        <f t="shared" ref="AY201:AY264" si="219">STDEV(AW201:AW203)</f>
        <v>0.80016460905350162</v>
      </c>
      <c r="AZ201">
        <f t="shared" si="190"/>
        <v>233.32799999999997</v>
      </c>
      <c r="BA201">
        <f t="shared" si="191"/>
        <v>9.7220000000000368</v>
      </c>
      <c r="BB201" s="5">
        <v>0.6</v>
      </c>
      <c r="BC201">
        <f t="shared" si="197"/>
        <v>480.95999999999992</v>
      </c>
      <c r="BD201">
        <f t="shared" si="169"/>
        <v>24.047999999999995</v>
      </c>
      <c r="BE201">
        <f t="shared" ref="BE201:BE264" si="220">AVERAGE(BD201:BD203)</f>
        <v>22.712</v>
      </c>
      <c r="BF201">
        <f t="shared" si="192"/>
        <v>2.3140198789120174</v>
      </c>
      <c r="BG201">
        <f t="shared" si="193"/>
        <v>454.23999999999995</v>
      </c>
      <c r="BH201">
        <f t="shared" si="194"/>
        <v>46.280397578240382</v>
      </c>
      <c r="BI201" t="s">
        <v>64</v>
      </c>
      <c r="BJ201" s="4">
        <v>2.1000000000000001E-2</v>
      </c>
      <c r="BK201" s="24">
        <f t="shared" si="171"/>
        <v>2.2311827956989248E-2</v>
      </c>
      <c r="BL201" s="24">
        <f t="shared" si="172"/>
        <v>3.1874008064516124E-2</v>
      </c>
      <c r="BM201" s="24">
        <f t="shared" ref="BM201:BM264" si="221">AVERAGE(BL201:BL203)</f>
        <v>2.9953887096774188E-2</v>
      </c>
      <c r="BN201" s="24">
        <f t="shared" si="195"/>
        <v>1.9201209677419343E-3</v>
      </c>
      <c r="BO201" s="8">
        <v>1.7</v>
      </c>
      <c r="BP201" s="25">
        <f t="shared" si="174"/>
        <v>24140</v>
      </c>
      <c r="BQ201" s="25">
        <f t="shared" ref="BQ201:BQ264" si="222">BP201/35.5</f>
        <v>680</v>
      </c>
      <c r="BR201" s="23">
        <f t="shared" si="175"/>
        <v>20826.666666666668</v>
      </c>
      <c r="BS201" s="23">
        <f t="shared" si="176"/>
        <v>3573.5882993614937</v>
      </c>
      <c r="BT201" s="23">
        <f t="shared" si="177"/>
        <v>586.66666666666663</v>
      </c>
      <c r="BU201" s="23">
        <f t="shared" si="178"/>
        <v>100.66445913694324</v>
      </c>
      <c r="BW201" s="6">
        <v>1.6E-2</v>
      </c>
      <c r="BX201" s="23">
        <f t="shared" si="179"/>
        <v>0.62761506276150625</v>
      </c>
      <c r="BY201" s="23">
        <f t="shared" si="180"/>
        <v>31.380753138075313</v>
      </c>
      <c r="BZ201" s="23">
        <f t="shared" ref="BZ201:BZ264" si="223">AVERAGE(BY201:BY203)</f>
        <v>29.28870292887029</v>
      </c>
      <c r="CA201" s="23">
        <f t="shared" si="199"/>
        <v>2.0920502092050217</v>
      </c>
      <c r="CB201" s="9" t="s">
        <v>64</v>
      </c>
      <c r="CC201">
        <f t="shared" si="182"/>
        <v>78.839641770628248</v>
      </c>
      <c r="CD201">
        <f t="shared" si="183"/>
        <v>89.307615982986178</v>
      </c>
      <c r="CE201">
        <f t="shared" si="184"/>
        <v>45.410112825587056</v>
      </c>
      <c r="CF201">
        <f t="shared" si="185"/>
        <v>8.3993612664391488</v>
      </c>
      <c r="CG201">
        <f t="shared" si="186"/>
        <v>-33.552115226337449</v>
      </c>
      <c r="CH201">
        <f t="shared" si="187"/>
        <v>142.13687242798352</v>
      </c>
      <c r="CI201">
        <f t="shared" si="188"/>
        <v>89.307615982986178</v>
      </c>
      <c r="CJ201" s="23">
        <f t="shared" si="205"/>
        <v>85.074636406639186</v>
      </c>
      <c r="CK201" s="23">
        <f t="shared" si="205"/>
        <v>90.210847691094401</v>
      </c>
      <c r="CL201" s="23">
        <f t="shared" si="205"/>
        <v>45.899041422968899</v>
      </c>
      <c r="CM201" s="23">
        <f t="shared" si="205"/>
        <v>9.3036763941518341</v>
      </c>
      <c r="CN201" s="23">
        <f t="shared" si="205"/>
        <v>-30.915950617283944</v>
      </c>
      <c r="CO201" s="23">
        <f t="shared" si="205"/>
        <v>135.51619753086416</v>
      </c>
      <c r="CP201" s="23">
        <f t="shared" si="205"/>
        <v>90.210847691094401</v>
      </c>
    </row>
    <row r="202" spans="10:94" x14ac:dyDescent="0.2">
      <c r="L202" s="2">
        <v>7.11</v>
      </c>
      <c r="M202" s="23"/>
      <c r="N202" s="23"/>
      <c r="O202" s="3">
        <v>4.5609999999999999</v>
      </c>
      <c r="P202" s="23"/>
      <c r="Q202" s="23"/>
      <c r="R202" s="2">
        <f t="shared" ref="R202:R206" si="224">O202*640</f>
        <v>2919.04</v>
      </c>
      <c r="S202" s="23"/>
      <c r="T202" s="23"/>
      <c r="V202" s="4">
        <v>2.2999999999999998</v>
      </c>
      <c r="W202" s="23">
        <f t="shared" ref="W202:W266" si="225">V202*0.05*1000/10</f>
        <v>11.499999999999998</v>
      </c>
      <c r="X202" s="23">
        <f t="shared" ref="X202:X266" si="226">W202*61</f>
        <v>701.49999999999989</v>
      </c>
      <c r="Y202" s="23"/>
      <c r="Z202" s="23"/>
      <c r="AA202" s="23"/>
      <c r="AB202" s="23"/>
      <c r="AC202" s="5">
        <v>4.5999999999999996</v>
      </c>
      <c r="AD202">
        <v>4.3651356793556424</v>
      </c>
      <c r="AE202">
        <v>8651.3567935564006</v>
      </c>
      <c r="AF202">
        <f t="shared" si="212"/>
        <v>376.14594754593048</v>
      </c>
      <c r="AM202" s="6">
        <v>0.6</v>
      </c>
      <c r="AN202" s="23">
        <f t="shared" ref="AN202:AN266" si="227">(AM202-0.0048)/1.0314</f>
        <v>0.5770796974985456</v>
      </c>
      <c r="AO202" s="23">
        <f t="shared" ref="AO202:AO265" si="228">AN202*10</f>
        <v>5.7707969749854557</v>
      </c>
      <c r="AP202" s="23"/>
      <c r="AQ202" s="23"/>
      <c r="AR202" s="23">
        <f t="shared" si="216"/>
        <v>0.14796915320475529</v>
      </c>
      <c r="AS202" s="23"/>
      <c r="AT202" s="23"/>
      <c r="AU202" s="7">
        <v>2.4</v>
      </c>
      <c r="AV202">
        <f t="shared" ref="AV202:AV265" si="229">(24.305*0.002*AU202*10000)/5</f>
        <v>233.32799999999997</v>
      </c>
      <c r="AW202">
        <f t="shared" ref="AW202:AW265" si="230">AV202/12.15</f>
        <v>19.203950617283947</v>
      </c>
      <c r="BB202" s="5">
        <v>0.5</v>
      </c>
      <c r="BC202">
        <f t="shared" si="197"/>
        <v>400.79999999999995</v>
      </c>
      <c r="BD202">
        <f t="shared" ref="BD202:BD266" si="231">BC202/20</f>
        <v>20.04</v>
      </c>
      <c r="BJ202" s="4">
        <v>0.02</v>
      </c>
      <c r="BK202" s="24">
        <f t="shared" ref="BK202:BK264" si="232">(BJ202-0.0044)/0.744</f>
        <v>2.0967741935483869E-2</v>
      </c>
      <c r="BL202" s="24">
        <f t="shared" ref="BL202:BL264" si="233">BK202*1.42857</f>
        <v>2.9953887096774188E-2</v>
      </c>
      <c r="BM202" s="24"/>
      <c r="BN202" s="24"/>
      <c r="BO202" s="8">
        <v>1.5</v>
      </c>
      <c r="BP202" s="25">
        <f t="shared" ref="BP202:BP265" si="234">BO202*35.5*0.02*20000</f>
        <v>21300</v>
      </c>
      <c r="BQ202" s="25">
        <f t="shared" si="222"/>
        <v>600</v>
      </c>
      <c r="BR202" s="23"/>
      <c r="BS202" s="23"/>
      <c r="BT202" s="23"/>
      <c r="BU202" s="23"/>
      <c r="BW202" s="6">
        <v>1.4999999999999999E-2</v>
      </c>
      <c r="BX202" s="23">
        <f t="shared" ref="BX202:BX264" si="235">(BW202-0.001)/0.0239</f>
        <v>0.58577405857740572</v>
      </c>
      <c r="BY202" s="23">
        <f t="shared" ref="BY202:BY264" si="236">BX202*50</f>
        <v>29.288702928870286</v>
      </c>
      <c r="BZ202" s="23"/>
      <c r="CA202" s="23"/>
      <c r="CB202" s="9"/>
      <c r="CC202">
        <f t="shared" ref="CC202:CC265" si="237">(AF202/(SQRT(0.5*(BD202+AW202))))</f>
        <v>84.915119440774816</v>
      </c>
      <c r="CD202">
        <f t="shared" ref="CD202:CD265" si="238">(AF202/(AR202+AW202+BD202+AF202))*100</f>
        <v>90.520257509890683</v>
      </c>
      <c r="CE202">
        <f t="shared" ref="CE202:CE265" si="239">(AW202/(BD202+AW202))*100</f>
        <v>48.934804766638564</v>
      </c>
      <c r="CF202">
        <f t="shared" ref="CF202:CF265" si="240">AF202/(AW202+BD202)</f>
        <v>9.5848134968416545</v>
      </c>
      <c r="CG202">
        <f t="shared" ref="CG202:CG265" si="241">W202-(AW202+BD202)</f>
        <v>-27.743950617283943</v>
      </c>
      <c r="CH202">
        <f t="shared" ref="CH202:CH265" si="242">2.5*BD202+4.1*AW202</f>
        <v>128.83619753086418</v>
      </c>
      <c r="CI202">
        <f t="shared" ref="CI202:CI265" si="243">(AF202/(AF202+AR202+AW202+BD202))*100</f>
        <v>90.520257509890669</v>
      </c>
      <c r="CJ202" s="23"/>
      <c r="CK202" s="23"/>
      <c r="CL202" s="23"/>
      <c r="CM202" s="23"/>
      <c r="CN202" s="23"/>
      <c r="CO202" s="23"/>
      <c r="CP202" s="23"/>
    </row>
    <row r="203" spans="10:94" x14ac:dyDescent="0.2">
      <c r="L203" s="2">
        <v>7.25</v>
      </c>
      <c r="M203" s="23"/>
      <c r="N203" s="23"/>
      <c r="O203" s="3">
        <v>4.5119999999999996</v>
      </c>
      <c r="P203" s="23"/>
      <c r="Q203" s="23"/>
      <c r="R203" s="2">
        <f t="shared" si="224"/>
        <v>2887.68</v>
      </c>
      <c r="S203" s="23"/>
      <c r="T203" s="23"/>
      <c r="V203" s="4">
        <v>2.2000000000000002</v>
      </c>
      <c r="W203" s="23">
        <f t="shared" si="225"/>
        <v>11.000000000000002</v>
      </c>
      <c r="X203" s="23">
        <f t="shared" si="226"/>
        <v>671.00000000000011</v>
      </c>
      <c r="Y203" s="23"/>
      <c r="Z203" s="23"/>
      <c r="AA203" s="23"/>
      <c r="AB203" s="23"/>
      <c r="AC203" s="5">
        <v>4.5</v>
      </c>
      <c r="AD203">
        <v>4.2692492089366194</v>
      </c>
      <c r="AE203">
        <v>9692.4920893662002</v>
      </c>
      <c r="AF203">
        <f t="shared" si="212"/>
        <v>421.4126995376609</v>
      </c>
      <c r="AM203" s="6">
        <v>0.9</v>
      </c>
      <c r="AN203" s="23">
        <f t="shared" si="227"/>
        <v>0.86794648051192547</v>
      </c>
      <c r="AO203" s="23">
        <f t="shared" si="228"/>
        <v>8.6794648051192542</v>
      </c>
      <c r="AP203" s="23"/>
      <c r="AQ203" s="23"/>
      <c r="AR203" s="23">
        <f t="shared" si="216"/>
        <v>0.22255037961844243</v>
      </c>
      <c r="AS203" s="23"/>
      <c r="AT203" s="23"/>
      <c r="AU203" s="7">
        <v>2.2999999999999998</v>
      </c>
      <c r="AV203">
        <f t="shared" si="229"/>
        <v>223.60599999999994</v>
      </c>
      <c r="AW203">
        <f t="shared" si="230"/>
        <v>18.403786008230448</v>
      </c>
      <c r="BB203" s="5">
        <v>0.6</v>
      </c>
      <c r="BC203">
        <f t="shared" si="197"/>
        <v>480.95999999999992</v>
      </c>
      <c r="BD203">
        <f t="shared" si="231"/>
        <v>24.047999999999995</v>
      </c>
      <c r="BJ203" s="4">
        <v>1.9E-2</v>
      </c>
      <c r="BK203" s="24">
        <f t="shared" si="232"/>
        <v>1.9623655913978494E-2</v>
      </c>
      <c r="BL203" s="24">
        <f t="shared" si="233"/>
        <v>2.8033766129032255E-2</v>
      </c>
      <c r="BM203" s="24"/>
      <c r="BN203" s="24"/>
      <c r="BO203" s="8">
        <v>1.2</v>
      </c>
      <c r="BP203" s="25">
        <f t="shared" si="234"/>
        <v>17040</v>
      </c>
      <c r="BQ203" s="25">
        <f t="shared" si="222"/>
        <v>480</v>
      </c>
      <c r="BR203" s="23"/>
      <c r="BS203" s="23"/>
      <c r="BT203" s="23"/>
      <c r="BU203" s="23"/>
      <c r="BW203" s="6">
        <v>1.4E-2</v>
      </c>
      <c r="BX203" s="23">
        <f t="shared" si="235"/>
        <v>0.54393305439330542</v>
      </c>
      <c r="BY203" s="23">
        <f t="shared" si="236"/>
        <v>27.19665271966527</v>
      </c>
      <c r="BZ203" s="23"/>
      <c r="CA203" s="23"/>
      <c r="CB203" s="9"/>
      <c r="CC203">
        <f t="shared" si="237"/>
        <v>91.469148008514509</v>
      </c>
      <c r="CD203">
        <f t="shared" si="238"/>
        <v>90.804669580406355</v>
      </c>
      <c r="CE203">
        <f t="shared" si="239"/>
        <v>43.352206676681092</v>
      </c>
      <c r="CF203">
        <f t="shared" si="240"/>
        <v>9.9268544191746955</v>
      </c>
      <c r="CG203">
        <f t="shared" si="241"/>
        <v>-31.451786008230442</v>
      </c>
      <c r="CH203">
        <f t="shared" si="242"/>
        <v>135.57552263374481</v>
      </c>
      <c r="CI203">
        <f t="shared" si="243"/>
        <v>90.804669580406355</v>
      </c>
      <c r="CJ203" s="23"/>
      <c r="CK203" s="23"/>
      <c r="CL203" s="23"/>
      <c r="CM203" s="23"/>
      <c r="CN203" s="23"/>
      <c r="CO203" s="23"/>
      <c r="CP203" s="23"/>
    </row>
    <row r="204" spans="10:94" x14ac:dyDescent="0.2">
      <c r="K204" t="s">
        <v>65</v>
      </c>
      <c r="L204" s="2">
        <v>7.17</v>
      </c>
      <c r="M204" s="23">
        <f t="shared" si="206"/>
        <v>7.23</v>
      </c>
      <c r="N204" s="23">
        <f t="shared" si="207"/>
        <v>0.13999999999999987</v>
      </c>
      <c r="O204" s="3">
        <v>4.8710000000000004</v>
      </c>
      <c r="P204" s="23">
        <f t="shared" si="208"/>
        <v>4.8880000000000008</v>
      </c>
      <c r="Q204" s="23">
        <f t="shared" si="209"/>
        <v>1.9974984355438069E-2</v>
      </c>
      <c r="R204" s="2">
        <f t="shared" si="224"/>
        <v>3117.4400000000005</v>
      </c>
      <c r="S204" s="23">
        <f t="shared" si="210"/>
        <v>3128.3199999999997</v>
      </c>
      <c r="T204" s="23">
        <f t="shared" si="211"/>
        <v>12.783989987480281</v>
      </c>
      <c r="U204">
        <v>4871</v>
      </c>
      <c r="V204" s="4">
        <v>2</v>
      </c>
      <c r="W204" s="23">
        <f t="shared" si="225"/>
        <v>10</v>
      </c>
      <c r="X204" s="23">
        <f t="shared" si="226"/>
        <v>610</v>
      </c>
      <c r="Y204" s="23">
        <f t="shared" ref="Y204:Y264" si="244">AVERAGE(W204:W206)</f>
        <v>10.166666666666666</v>
      </c>
      <c r="Z204" s="23">
        <f t="shared" ref="Z204:Z264" si="245">STDEV(W204:W206)</f>
        <v>0.28867513459481392</v>
      </c>
      <c r="AA204" s="23">
        <f t="shared" ref="AA204:AA264" si="246">AVERAGE(X204:X206)</f>
        <v>620.16666666666663</v>
      </c>
      <c r="AB204" s="23">
        <f t="shared" ref="AB204:AB264" si="247">STDEV(X204:X206)</f>
        <v>17.60918321028365</v>
      </c>
      <c r="AC204" s="5">
        <v>4.8</v>
      </c>
      <c r="AD204">
        <v>4.556908620193691</v>
      </c>
      <c r="AE204">
        <v>9169.0862019368997</v>
      </c>
      <c r="AF204">
        <f t="shared" si="212"/>
        <v>398.65592182334348</v>
      </c>
      <c r="AG204">
        <f t="shared" si="213"/>
        <v>426.53136946724635</v>
      </c>
      <c r="AH204">
        <f>STDEV(AF204:AF206)</f>
        <v>31.89497862374068</v>
      </c>
      <c r="AI204">
        <f>AVERAGE(AE204:AE206)</f>
        <v>9810.2214977466665</v>
      </c>
      <c r="AJ204">
        <f>STDEV(AE204:AE206)</f>
        <v>733.58450834603593</v>
      </c>
      <c r="AL204" t="s">
        <v>65</v>
      </c>
      <c r="AM204" s="6">
        <v>1</v>
      </c>
      <c r="AN204" s="23">
        <f t="shared" si="227"/>
        <v>0.96490207484971868</v>
      </c>
      <c r="AO204" s="23">
        <f t="shared" si="228"/>
        <v>9.6490207484971862</v>
      </c>
      <c r="AP204" s="23">
        <f t="shared" si="214"/>
        <v>8.6794648051192542</v>
      </c>
      <c r="AQ204" s="23">
        <f t="shared" si="215"/>
        <v>0.96955594337793238</v>
      </c>
      <c r="AR204" s="23">
        <f t="shared" si="216"/>
        <v>0.24741078842300476</v>
      </c>
      <c r="AS204" s="23">
        <f t="shared" si="217"/>
        <v>0.2225503796184424</v>
      </c>
      <c r="AT204" s="23">
        <f t="shared" si="198"/>
        <v>2.4860408804562362E-2</v>
      </c>
      <c r="AU204" s="7">
        <v>2.6</v>
      </c>
      <c r="AV204">
        <f t="shared" si="229"/>
        <v>252.77199999999999</v>
      </c>
      <c r="AW204">
        <f t="shared" si="230"/>
        <v>20.804279835390947</v>
      </c>
      <c r="AX204">
        <f t="shared" si="218"/>
        <v>20.004115226337447</v>
      </c>
      <c r="AY204">
        <f t="shared" si="219"/>
        <v>0.80016460905349973</v>
      </c>
      <c r="AZ204">
        <f t="shared" ref="AZ204:AZ264" si="248">AVERAGE(AV204:AV206)</f>
        <v>243.04999999999998</v>
      </c>
      <c r="BA204">
        <f t="shared" ref="BA204:BA264" si="249">STDEV(AV204:AV206)</f>
        <v>9.7220000000000084</v>
      </c>
      <c r="BB204" s="5">
        <v>0.2</v>
      </c>
      <c r="BC204">
        <f t="shared" si="197"/>
        <v>160.32</v>
      </c>
      <c r="BD204">
        <f t="shared" si="231"/>
        <v>8.016</v>
      </c>
      <c r="BE204">
        <f t="shared" si="220"/>
        <v>5.2103999999999999</v>
      </c>
      <c r="BF204">
        <f t="shared" ref="BF204:BF264" si="250">STDEV(BD204:BD206)</f>
        <v>2.4379712221435264</v>
      </c>
      <c r="BG204">
        <f t="shared" ref="BG204:BG264" si="251">AVERAGE(BC204:BC206)</f>
        <v>104.20799999999998</v>
      </c>
      <c r="BH204">
        <f t="shared" ref="BH204:BH264" si="252">STDEV(BC204:BC206)</f>
        <v>48.759424442870525</v>
      </c>
      <c r="BI204" t="s">
        <v>65</v>
      </c>
      <c r="BJ204" s="4">
        <v>3.2000000000000001E-2</v>
      </c>
      <c r="BK204" s="24">
        <f t="shared" si="232"/>
        <v>3.7096774193548385E-2</v>
      </c>
      <c r="BL204" s="24">
        <f t="shared" si="233"/>
        <v>5.299533870967741E-2</v>
      </c>
      <c r="BM204" s="24">
        <f t="shared" si="221"/>
        <v>5.1075217741935484E-2</v>
      </c>
      <c r="BN204" s="24">
        <f t="shared" si="195"/>
        <v>1.9201209677419326E-3</v>
      </c>
      <c r="BO204" s="8">
        <v>1.6</v>
      </c>
      <c r="BP204" s="25">
        <f t="shared" si="234"/>
        <v>22720.000000000004</v>
      </c>
      <c r="BQ204" s="25">
        <f t="shared" si="222"/>
        <v>640.00000000000011</v>
      </c>
      <c r="BR204" s="23">
        <f t="shared" ref="BR204:BR264" si="253">AVERAGE(BP204:BP206)</f>
        <v>19406.666666666668</v>
      </c>
      <c r="BS204" s="23">
        <f t="shared" ref="BS204:BS264" si="254">STDEV(BP204:BP206)</f>
        <v>3573.5882993614937</v>
      </c>
      <c r="BT204" s="23">
        <f t="shared" ref="BT204:BT264" si="255">AVERAGE(BQ204:BQ206)</f>
        <v>546.66666666666663</v>
      </c>
      <c r="BU204" s="23">
        <f t="shared" ref="BU204:BU264" si="256">STDEV(BQ204:BQ206)</f>
        <v>100.66445913694352</v>
      </c>
      <c r="BW204" s="6">
        <v>0.21</v>
      </c>
      <c r="BX204" s="23">
        <f t="shared" si="235"/>
        <v>8.7447698744769866</v>
      </c>
      <c r="BY204" s="23">
        <f t="shared" si="236"/>
        <v>437.23849372384933</v>
      </c>
      <c r="BZ204" s="23">
        <f t="shared" si="223"/>
        <v>408.647140864714</v>
      </c>
      <c r="CA204" s="23">
        <f t="shared" si="199"/>
        <v>24.782922794863111</v>
      </c>
      <c r="CB204" s="9" t="s">
        <v>65</v>
      </c>
      <c r="CC204">
        <f t="shared" si="237"/>
        <v>105.01809132688017</v>
      </c>
      <c r="CD204">
        <f t="shared" si="238"/>
        <v>93.204094939368105</v>
      </c>
      <c r="CE204">
        <f t="shared" si="239"/>
        <v>72.186252021895868</v>
      </c>
      <c r="CF204">
        <f t="shared" si="240"/>
        <v>13.8324792160345</v>
      </c>
      <c r="CG204">
        <f t="shared" si="241"/>
        <v>-18.820279835390949</v>
      </c>
      <c r="CH204">
        <f t="shared" si="242"/>
        <v>105.33754732510286</v>
      </c>
      <c r="CI204">
        <f t="shared" si="243"/>
        <v>93.204094939368105</v>
      </c>
      <c r="CJ204" s="23">
        <f t="shared" ref="CJ204:CP219" si="257">AVERAGE(CC204:CC206)</f>
        <v>120.80198381388307</v>
      </c>
      <c r="CK204" s="23">
        <f t="shared" si="257"/>
        <v>94.338242602235695</v>
      </c>
      <c r="CL204" s="23">
        <f t="shared" si="257"/>
        <v>79.893786337055872</v>
      </c>
      <c r="CM204" s="23">
        <f t="shared" si="257"/>
        <v>17.146590280678808</v>
      </c>
      <c r="CN204" s="23">
        <f t="shared" si="257"/>
        <v>-15.047848559670783</v>
      </c>
      <c r="CO204" s="23">
        <f t="shared" si="257"/>
        <v>95.042872427983525</v>
      </c>
      <c r="CP204" s="23">
        <f t="shared" si="257"/>
        <v>94.338242602235695</v>
      </c>
    </row>
    <row r="205" spans="10:94" x14ac:dyDescent="0.2">
      <c r="L205" s="2">
        <v>7.13</v>
      </c>
      <c r="M205" s="23"/>
      <c r="N205" s="23"/>
      <c r="O205" s="3">
        <v>4.91</v>
      </c>
      <c r="P205" s="23"/>
      <c r="Q205" s="23"/>
      <c r="R205" s="2">
        <f t="shared" si="224"/>
        <v>3142.4</v>
      </c>
      <c r="S205" s="23"/>
      <c r="T205" s="23"/>
      <c r="V205" s="4">
        <v>2.1</v>
      </c>
      <c r="W205" s="23">
        <f t="shared" si="225"/>
        <v>10.500000000000002</v>
      </c>
      <c r="X205" s="23">
        <f t="shared" si="226"/>
        <v>640.50000000000011</v>
      </c>
      <c r="Y205" s="23"/>
      <c r="Z205" s="23"/>
      <c r="AA205" s="23"/>
      <c r="AB205" s="23"/>
      <c r="AC205" s="5">
        <v>4.7</v>
      </c>
      <c r="AD205">
        <v>4.4610221497746672</v>
      </c>
      <c r="AE205">
        <v>10610.221497746699</v>
      </c>
      <c r="AF205">
        <f t="shared" si="212"/>
        <v>461.31397816289996</v>
      </c>
      <c r="AM205" s="6">
        <v>0.9</v>
      </c>
      <c r="AN205" s="23">
        <f t="shared" si="227"/>
        <v>0.86794648051192547</v>
      </c>
      <c r="AO205" s="23">
        <f t="shared" si="228"/>
        <v>8.6794648051192542</v>
      </c>
      <c r="AP205" s="23"/>
      <c r="AQ205" s="23"/>
      <c r="AR205" s="23">
        <f t="shared" si="216"/>
        <v>0.22255037961844243</v>
      </c>
      <c r="AS205" s="23"/>
      <c r="AT205" s="23"/>
      <c r="AU205" s="7">
        <v>2.5</v>
      </c>
      <c r="AV205">
        <f t="shared" si="229"/>
        <v>243.05</v>
      </c>
      <c r="AW205">
        <f t="shared" si="230"/>
        <v>20.004115226337451</v>
      </c>
      <c r="BB205" s="5">
        <v>0.1</v>
      </c>
      <c r="BC205">
        <f t="shared" si="197"/>
        <v>80.16</v>
      </c>
      <c r="BD205">
        <f t="shared" si="231"/>
        <v>4.008</v>
      </c>
      <c r="BJ205" s="4">
        <v>3.1E-2</v>
      </c>
      <c r="BK205" s="24">
        <f t="shared" si="232"/>
        <v>3.575268817204301E-2</v>
      </c>
      <c r="BL205" s="24">
        <f t="shared" si="233"/>
        <v>5.1075217741935477E-2</v>
      </c>
      <c r="BM205" s="24"/>
      <c r="BN205" s="24"/>
      <c r="BO205" s="8">
        <v>1.4</v>
      </c>
      <c r="BP205" s="25">
        <f t="shared" si="234"/>
        <v>19879.999999999996</v>
      </c>
      <c r="BQ205" s="25">
        <f t="shared" si="222"/>
        <v>559.99999999999989</v>
      </c>
      <c r="BR205" s="23"/>
      <c r="BS205" s="23"/>
      <c r="BT205" s="23"/>
      <c r="BU205" s="23"/>
      <c r="BW205" s="6">
        <v>0.189</v>
      </c>
      <c r="BX205" s="23">
        <f t="shared" si="235"/>
        <v>7.8661087866108783</v>
      </c>
      <c r="BY205" s="23">
        <f t="shared" si="236"/>
        <v>393.30543933054389</v>
      </c>
      <c r="BZ205" s="23"/>
      <c r="CA205" s="23"/>
      <c r="CB205" s="9"/>
      <c r="CC205">
        <f t="shared" si="237"/>
        <v>133.13627530742687</v>
      </c>
      <c r="CD205">
        <f t="shared" si="238"/>
        <v>95.008807888362099</v>
      </c>
      <c r="CE205">
        <f t="shared" si="239"/>
        <v>83.308425924910338</v>
      </c>
      <c r="CF205">
        <f t="shared" si="240"/>
        <v>19.211717660629592</v>
      </c>
      <c r="CG205">
        <f t="shared" si="241"/>
        <v>-13.512115226337448</v>
      </c>
      <c r="CH205">
        <f t="shared" si="242"/>
        <v>92.036872427983539</v>
      </c>
      <c r="CI205">
        <f t="shared" si="243"/>
        <v>95.008807888362114</v>
      </c>
      <c r="CJ205" s="23"/>
      <c r="CK205" s="23"/>
      <c r="CL205" s="23"/>
      <c r="CM205" s="23"/>
      <c r="CN205" s="23"/>
      <c r="CO205" s="23"/>
      <c r="CP205" s="23"/>
    </row>
    <row r="206" spans="10:94" x14ac:dyDescent="0.2">
      <c r="L206" s="2">
        <v>7.39</v>
      </c>
      <c r="M206" s="23"/>
      <c r="N206" s="23"/>
      <c r="O206" s="3">
        <v>4.883</v>
      </c>
      <c r="P206" s="23"/>
      <c r="Q206" s="23"/>
      <c r="R206" s="2">
        <f t="shared" si="224"/>
        <v>3125.12</v>
      </c>
      <c r="S206" s="23"/>
      <c r="T206" s="23"/>
      <c r="V206" s="4">
        <v>2</v>
      </c>
      <c r="W206" s="23">
        <f t="shared" si="225"/>
        <v>10</v>
      </c>
      <c r="X206" s="23">
        <f t="shared" si="226"/>
        <v>610</v>
      </c>
      <c r="Y206" s="23"/>
      <c r="Z206" s="23"/>
      <c r="AA206" s="23"/>
      <c r="AB206" s="23"/>
      <c r="AC206" s="5">
        <v>4.5999999999999996</v>
      </c>
      <c r="AD206">
        <v>4.3651356793556424</v>
      </c>
      <c r="AE206">
        <v>9651.3567935564006</v>
      </c>
      <c r="AF206">
        <f t="shared" si="212"/>
        <v>419.62420841549567</v>
      </c>
      <c r="AM206" s="6">
        <v>0.8</v>
      </c>
      <c r="AN206" s="23">
        <f t="shared" si="227"/>
        <v>0.77099088617413214</v>
      </c>
      <c r="AO206" s="23">
        <f t="shared" si="228"/>
        <v>7.7099088617413214</v>
      </c>
      <c r="AP206" s="23"/>
      <c r="AQ206" s="23"/>
      <c r="AR206" s="23">
        <f t="shared" si="216"/>
        <v>0.19768997081388004</v>
      </c>
      <c r="AS206" s="23"/>
      <c r="AT206" s="23"/>
      <c r="AU206" s="7">
        <v>2.4</v>
      </c>
      <c r="AV206">
        <f t="shared" si="229"/>
        <v>233.32799999999997</v>
      </c>
      <c r="AW206">
        <f t="shared" si="230"/>
        <v>19.203950617283947</v>
      </c>
      <c r="BB206" s="5">
        <v>0.09</v>
      </c>
      <c r="BC206">
        <f t="shared" si="197"/>
        <v>72.143999999999991</v>
      </c>
      <c r="BD206">
        <f t="shared" si="231"/>
        <v>3.6071999999999997</v>
      </c>
      <c r="BJ206" s="4">
        <v>0.03</v>
      </c>
      <c r="BK206" s="24">
        <f t="shared" si="232"/>
        <v>3.4408602150537634E-2</v>
      </c>
      <c r="BL206" s="24">
        <f t="shared" si="233"/>
        <v>4.9155096774193545E-2</v>
      </c>
      <c r="BM206" s="24"/>
      <c r="BN206" s="24"/>
      <c r="BO206" s="8">
        <v>1.1000000000000001</v>
      </c>
      <c r="BP206" s="25">
        <f t="shared" si="234"/>
        <v>15620.000000000004</v>
      </c>
      <c r="BQ206" s="25">
        <f t="shared" si="222"/>
        <v>440.00000000000011</v>
      </c>
      <c r="BR206" s="23"/>
      <c r="BS206" s="23"/>
      <c r="BT206" s="23"/>
      <c r="BU206" s="23"/>
      <c r="BW206" s="6">
        <v>0.19</v>
      </c>
      <c r="BX206" s="23">
        <f t="shared" si="235"/>
        <v>7.9079497907949792</v>
      </c>
      <c r="BY206" s="23">
        <f t="shared" si="236"/>
        <v>395.39748953974896</v>
      </c>
      <c r="BZ206" s="23"/>
      <c r="CA206" s="23"/>
      <c r="CB206" s="9"/>
      <c r="CC206">
        <f t="shared" si="237"/>
        <v>124.25158480734214</v>
      </c>
      <c r="CD206">
        <f t="shared" si="238"/>
        <v>94.801824978976882</v>
      </c>
      <c r="CE206">
        <f t="shared" si="239"/>
        <v>84.186681064361423</v>
      </c>
      <c r="CF206">
        <f t="shared" si="240"/>
        <v>18.395573965372336</v>
      </c>
      <c r="CG206">
        <f t="shared" si="241"/>
        <v>-12.811150617283946</v>
      </c>
      <c r="CH206">
        <f t="shared" si="242"/>
        <v>87.754197530864175</v>
      </c>
      <c r="CI206">
        <f t="shared" si="243"/>
        <v>94.801824978976882</v>
      </c>
      <c r="CJ206" s="23"/>
      <c r="CK206" s="23"/>
      <c r="CL206" s="23"/>
      <c r="CM206" s="23"/>
      <c r="CN206" s="23"/>
      <c r="CO206" s="23"/>
      <c r="CP206" s="23"/>
    </row>
    <row r="207" spans="10:94" x14ac:dyDescent="0.2">
      <c r="K207" t="s">
        <v>66</v>
      </c>
      <c r="L207" s="2">
        <v>7.06</v>
      </c>
      <c r="M207" s="23">
        <f t="shared" si="206"/>
        <v>7.03</v>
      </c>
      <c r="N207" s="23">
        <f t="shared" si="207"/>
        <v>4.3588989435406317E-2</v>
      </c>
      <c r="O207" s="3">
        <v>5.274</v>
      </c>
      <c r="P207" s="23">
        <f t="shared" si="208"/>
        <v>5.4179999999999993</v>
      </c>
      <c r="Q207" s="23">
        <f t="shared" si="209"/>
        <v>0.34623835720497509</v>
      </c>
      <c r="R207" s="2">
        <f t="shared" si="196"/>
        <v>4219.2</v>
      </c>
      <c r="S207" s="23">
        <f t="shared" si="210"/>
        <v>4334.3999999999996</v>
      </c>
      <c r="T207" s="23">
        <f t="shared" si="211"/>
        <v>276.9906857639802</v>
      </c>
      <c r="U207">
        <v>5274</v>
      </c>
      <c r="V207" s="4">
        <v>1.8</v>
      </c>
      <c r="W207" s="23">
        <f t="shared" si="225"/>
        <v>9.0000000000000018</v>
      </c>
      <c r="X207" s="23">
        <f t="shared" si="226"/>
        <v>549.00000000000011</v>
      </c>
      <c r="Y207" s="23">
        <f t="shared" si="244"/>
        <v>9.6666666666666661</v>
      </c>
      <c r="Z207" s="23">
        <f t="shared" si="245"/>
        <v>0.57735026918962473</v>
      </c>
      <c r="AA207" s="23">
        <f t="shared" si="246"/>
        <v>589.66666666666663</v>
      </c>
      <c r="AB207" s="23">
        <f t="shared" si="247"/>
        <v>35.218366420567108</v>
      </c>
      <c r="AC207" s="5">
        <v>4.0999999999999996</v>
      </c>
      <c r="AD207">
        <v>3.8857033272605235</v>
      </c>
      <c r="AE207">
        <v>9567.0332726052002</v>
      </c>
      <c r="AF207">
        <f t="shared" si="212"/>
        <v>415.95796837413911</v>
      </c>
      <c r="AG207">
        <f t="shared" si="213"/>
        <v>426.15225659775359</v>
      </c>
      <c r="AH207">
        <f>STDEV(AF207:AF209)</f>
        <v>8.8736863485875936</v>
      </c>
      <c r="AI207">
        <f>AVERAGE(AE207:AE209)</f>
        <v>9801.5019017483337</v>
      </c>
      <c r="AJ207">
        <f>STDEV(AE207:AE209)</f>
        <v>204.09478601751425</v>
      </c>
      <c r="AL207" t="s">
        <v>66</v>
      </c>
      <c r="AM207" s="6">
        <v>1.4</v>
      </c>
      <c r="AN207" s="23">
        <f t="shared" si="227"/>
        <v>1.3527244522008919</v>
      </c>
      <c r="AO207" s="23">
        <f t="shared" si="228"/>
        <v>13.527244522008919</v>
      </c>
      <c r="AP207" s="23">
        <f t="shared" si="214"/>
        <v>13.527244522008919</v>
      </c>
      <c r="AQ207" s="23">
        <f t="shared" si="215"/>
        <v>1.9391118867558768</v>
      </c>
      <c r="AR207" s="23">
        <f t="shared" si="216"/>
        <v>0.34685242364125435</v>
      </c>
      <c r="AS207" s="23">
        <f t="shared" si="217"/>
        <v>0.3468524236412544</v>
      </c>
      <c r="AT207" s="23">
        <f t="shared" si="198"/>
        <v>4.9720817609124314E-2</v>
      </c>
      <c r="AU207" s="7">
        <v>2.6</v>
      </c>
      <c r="AV207">
        <f t="shared" si="229"/>
        <v>252.77199999999999</v>
      </c>
      <c r="AW207">
        <f t="shared" si="230"/>
        <v>20.804279835390947</v>
      </c>
      <c r="AX207">
        <f t="shared" si="218"/>
        <v>18.937229080932784</v>
      </c>
      <c r="AY207">
        <f t="shared" si="219"/>
        <v>2.57216934700612</v>
      </c>
      <c r="AZ207">
        <f t="shared" si="248"/>
        <v>230.08733333333331</v>
      </c>
      <c r="BA207">
        <f t="shared" si="249"/>
        <v>31.25185756612473</v>
      </c>
      <c r="BB207" s="5">
        <v>0.7</v>
      </c>
      <c r="BC207">
        <f t="shared" si="197"/>
        <v>561.11999999999989</v>
      </c>
      <c r="BD207">
        <f t="shared" si="231"/>
        <v>28.055999999999994</v>
      </c>
      <c r="BE207">
        <f t="shared" si="220"/>
        <v>26.719999999999995</v>
      </c>
      <c r="BF207">
        <f t="shared" si="250"/>
        <v>2.3140198789120197</v>
      </c>
      <c r="BG207">
        <f t="shared" si="251"/>
        <v>534.4</v>
      </c>
      <c r="BH207">
        <f t="shared" si="252"/>
        <v>46.280397578240382</v>
      </c>
      <c r="BI207" t="s">
        <v>66</v>
      </c>
      <c r="BJ207" s="4">
        <v>2.5999999999999999E-2</v>
      </c>
      <c r="BK207" s="24">
        <f t="shared" si="232"/>
        <v>2.9032258064516127E-2</v>
      </c>
      <c r="BL207" s="24">
        <f t="shared" si="233"/>
        <v>4.1474612903225801E-2</v>
      </c>
      <c r="BM207" s="24">
        <f t="shared" si="221"/>
        <v>4.0194532258064512E-2</v>
      </c>
      <c r="BN207" s="24">
        <f t="shared" ref="BN207:BN264" si="258">STDEV(BL207:BL209)</f>
        <v>1.1085823576024495E-3</v>
      </c>
      <c r="BO207" s="8">
        <v>1.3</v>
      </c>
      <c r="BP207" s="25">
        <f t="shared" si="234"/>
        <v>18460</v>
      </c>
      <c r="BQ207" s="25">
        <f t="shared" si="222"/>
        <v>520</v>
      </c>
      <c r="BR207" s="23">
        <f t="shared" si="253"/>
        <v>15620</v>
      </c>
      <c r="BS207" s="23">
        <f t="shared" si="254"/>
        <v>2459.5121467478057</v>
      </c>
      <c r="BT207" s="23">
        <f t="shared" si="255"/>
        <v>440</v>
      </c>
      <c r="BU207" s="23">
        <f t="shared" si="256"/>
        <v>69.282032302755098</v>
      </c>
      <c r="BW207" s="6">
        <v>3.7999999999999999E-2</v>
      </c>
      <c r="BX207" s="23">
        <f t="shared" si="235"/>
        <v>1.5481171548117154</v>
      </c>
      <c r="BY207" s="23">
        <f t="shared" si="236"/>
        <v>77.405857740585773</v>
      </c>
      <c r="BZ207" s="23">
        <f t="shared" si="223"/>
        <v>68.34030683403067</v>
      </c>
      <c r="CA207" s="23">
        <f t="shared" si="199"/>
        <v>13.92955673322048</v>
      </c>
      <c r="CB207" s="9" t="s">
        <v>66</v>
      </c>
      <c r="CC207">
        <f t="shared" si="237"/>
        <v>84.156268624701454</v>
      </c>
      <c r="CD207">
        <f t="shared" si="238"/>
        <v>89.421576942884869</v>
      </c>
      <c r="CE207">
        <f t="shared" si="239"/>
        <v>42.579125427607138</v>
      </c>
      <c r="CF207">
        <f t="shared" si="240"/>
        <v>8.5132129774019116</v>
      </c>
      <c r="CG207">
        <f t="shared" si="241"/>
        <v>-39.860279835390941</v>
      </c>
      <c r="CH207">
        <f t="shared" si="242"/>
        <v>155.43754732510286</v>
      </c>
      <c r="CI207">
        <f t="shared" si="243"/>
        <v>89.421576942884855</v>
      </c>
      <c r="CJ207" s="23">
        <f t="shared" si="257"/>
        <v>89.308442489734361</v>
      </c>
      <c r="CK207" s="23">
        <f t="shared" si="257"/>
        <v>90.250431828041087</v>
      </c>
      <c r="CL207" s="23">
        <f t="shared" si="257"/>
        <v>41.437136972795621</v>
      </c>
      <c r="CM207" s="23">
        <f t="shared" si="257"/>
        <v>9.3635567847263061</v>
      </c>
      <c r="CN207" s="23">
        <f t="shared" si="257"/>
        <v>-35.990562414266115</v>
      </c>
      <c r="CO207" s="23">
        <f t="shared" si="257"/>
        <v>144.44263923182439</v>
      </c>
      <c r="CP207" s="23">
        <f t="shared" si="257"/>
        <v>90.250431828041087</v>
      </c>
    </row>
    <row r="208" spans="10:94" x14ac:dyDescent="0.2">
      <c r="L208" s="2">
        <v>6.98</v>
      </c>
      <c r="M208" s="23"/>
      <c r="N208" s="23"/>
      <c r="O208" s="3">
        <v>5.1669999999999998</v>
      </c>
      <c r="P208" s="23"/>
      <c r="Q208" s="23"/>
      <c r="R208" s="2">
        <f t="shared" si="196"/>
        <v>4133.5999999999995</v>
      </c>
      <c r="S208" s="23"/>
      <c r="T208" s="23"/>
      <c r="V208" s="4">
        <v>2</v>
      </c>
      <c r="W208" s="23">
        <f t="shared" si="225"/>
        <v>10</v>
      </c>
      <c r="X208" s="23">
        <f t="shared" si="226"/>
        <v>610</v>
      </c>
      <c r="Y208" s="23"/>
      <c r="Z208" s="23"/>
      <c r="AA208" s="23"/>
      <c r="AB208" s="23"/>
      <c r="AC208" s="5">
        <v>4</v>
      </c>
      <c r="AD208">
        <v>3.7898168568414996</v>
      </c>
      <c r="AE208">
        <v>9898.1685684149998</v>
      </c>
      <c r="AF208">
        <f t="shared" si="212"/>
        <v>430.35515514847827</v>
      </c>
      <c r="AM208" s="6">
        <v>1.6</v>
      </c>
      <c r="AN208" s="23">
        <f t="shared" si="227"/>
        <v>1.5466356408764785</v>
      </c>
      <c r="AO208" s="23">
        <f t="shared" si="228"/>
        <v>15.466356408764785</v>
      </c>
      <c r="AP208" s="23"/>
      <c r="AQ208" s="23"/>
      <c r="AR208" s="23">
        <f t="shared" si="216"/>
        <v>0.39657324125037913</v>
      </c>
      <c r="AS208" s="23"/>
      <c r="AT208" s="23"/>
      <c r="AU208" s="7">
        <v>2.5</v>
      </c>
      <c r="AV208">
        <f t="shared" si="229"/>
        <v>243.05</v>
      </c>
      <c r="AW208">
        <f t="shared" si="230"/>
        <v>20.004115226337451</v>
      </c>
      <c r="BB208" s="5">
        <v>0.6</v>
      </c>
      <c r="BC208">
        <f t="shared" si="197"/>
        <v>480.95999999999992</v>
      </c>
      <c r="BD208">
        <f t="shared" si="231"/>
        <v>24.047999999999995</v>
      </c>
      <c r="BJ208" s="4">
        <v>2.5000000000000001E-2</v>
      </c>
      <c r="BK208" s="24">
        <f t="shared" si="232"/>
        <v>2.7688172043010752E-2</v>
      </c>
      <c r="BL208" s="24">
        <f t="shared" si="233"/>
        <v>3.9554491935483868E-2</v>
      </c>
      <c r="BM208" s="24"/>
      <c r="BN208" s="24"/>
      <c r="BO208" s="8">
        <v>1</v>
      </c>
      <c r="BP208" s="25">
        <f t="shared" si="234"/>
        <v>14200</v>
      </c>
      <c r="BQ208" s="25">
        <f t="shared" si="222"/>
        <v>400</v>
      </c>
      <c r="BR208" s="23"/>
      <c r="BS208" s="23"/>
      <c r="BT208" s="23"/>
      <c r="BU208" s="23"/>
      <c r="BW208" s="6">
        <v>3.6999999999999998E-2</v>
      </c>
      <c r="BX208" s="23">
        <f t="shared" si="235"/>
        <v>1.5062761506276148</v>
      </c>
      <c r="BY208" s="23">
        <f t="shared" si="236"/>
        <v>75.313807531380732</v>
      </c>
      <c r="BZ208" s="23"/>
      <c r="CA208" s="23"/>
      <c r="CB208" s="9"/>
      <c r="CC208">
        <f t="shared" si="237"/>
        <v>91.697738340389066</v>
      </c>
      <c r="CD208">
        <f t="shared" si="238"/>
        <v>90.638515449017774</v>
      </c>
      <c r="CE208">
        <f t="shared" si="239"/>
        <v>45.410112825587056</v>
      </c>
      <c r="CF208">
        <f t="shared" si="240"/>
        <v>9.7692279459757181</v>
      </c>
      <c r="CG208">
        <f t="shared" si="241"/>
        <v>-34.052115226337449</v>
      </c>
      <c r="CH208">
        <f t="shared" si="242"/>
        <v>142.13687242798352</v>
      </c>
      <c r="CI208">
        <f t="shared" si="243"/>
        <v>90.638515449017774</v>
      </c>
      <c r="CJ208" s="23"/>
      <c r="CK208" s="23"/>
      <c r="CL208" s="23"/>
      <c r="CM208" s="23"/>
      <c r="CN208" s="23"/>
      <c r="CO208" s="23"/>
      <c r="CP208" s="23"/>
    </row>
    <row r="209" spans="11:94" x14ac:dyDescent="0.2">
      <c r="L209" s="2">
        <v>7.05</v>
      </c>
      <c r="M209" s="23"/>
      <c r="N209" s="23"/>
      <c r="O209" s="3">
        <v>5.8129999999999997</v>
      </c>
      <c r="P209" s="23"/>
      <c r="Q209" s="23"/>
      <c r="R209" s="2">
        <f t="shared" si="196"/>
        <v>4650.3999999999996</v>
      </c>
      <c r="S209" s="23"/>
      <c r="T209" s="23"/>
      <c r="V209" s="4">
        <v>2</v>
      </c>
      <c r="W209" s="23">
        <f t="shared" si="225"/>
        <v>10</v>
      </c>
      <c r="X209" s="23">
        <f t="shared" si="226"/>
        <v>610</v>
      </c>
      <c r="Y209" s="23"/>
      <c r="Z209" s="23"/>
      <c r="AA209" s="23"/>
      <c r="AB209" s="23"/>
      <c r="AC209" s="5">
        <v>3.9</v>
      </c>
      <c r="AD209">
        <v>3.6939303864224757</v>
      </c>
      <c r="AE209">
        <v>9939.3038642247993</v>
      </c>
      <c r="AF209">
        <f t="shared" si="212"/>
        <v>432.14364627064344</v>
      </c>
      <c r="AM209" s="6">
        <v>1.2</v>
      </c>
      <c r="AN209" s="23">
        <f t="shared" si="227"/>
        <v>1.1588132635253054</v>
      </c>
      <c r="AO209" s="23">
        <f t="shared" si="228"/>
        <v>11.588132635253054</v>
      </c>
      <c r="AP209" s="23"/>
      <c r="AQ209" s="23"/>
      <c r="AR209" s="23">
        <f t="shared" si="216"/>
        <v>0.29713160603212957</v>
      </c>
      <c r="AS209" s="23"/>
      <c r="AT209" s="23"/>
      <c r="AU209" s="7">
        <v>2</v>
      </c>
      <c r="AV209">
        <f t="shared" si="229"/>
        <v>194.44</v>
      </c>
      <c r="AW209">
        <f t="shared" si="230"/>
        <v>16.003292181069959</v>
      </c>
      <c r="BB209" s="5">
        <v>0.7</v>
      </c>
      <c r="BC209">
        <f t="shared" si="197"/>
        <v>561.11999999999989</v>
      </c>
      <c r="BD209">
        <f t="shared" si="231"/>
        <v>28.055999999999994</v>
      </c>
      <c r="BJ209" s="4">
        <v>2.5000000000000001E-2</v>
      </c>
      <c r="BK209" s="24">
        <f t="shared" si="232"/>
        <v>2.7688172043010752E-2</v>
      </c>
      <c r="BL209" s="24">
        <f t="shared" si="233"/>
        <v>3.9554491935483868E-2</v>
      </c>
      <c r="BM209" s="24"/>
      <c r="BN209" s="24"/>
      <c r="BO209" s="8">
        <v>1</v>
      </c>
      <c r="BP209" s="25">
        <f t="shared" si="234"/>
        <v>14200</v>
      </c>
      <c r="BQ209" s="25">
        <f t="shared" si="222"/>
        <v>400</v>
      </c>
      <c r="BR209" s="23"/>
      <c r="BS209" s="23"/>
      <c r="BT209" s="23"/>
      <c r="BU209" s="23"/>
      <c r="BW209" s="6">
        <v>2.5999999999999999E-2</v>
      </c>
      <c r="BX209" s="23">
        <f t="shared" si="235"/>
        <v>1.0460251046025104</v>
      </c>
      <c r="BY209" s="23">
        <f t="shared" si="236"/>
        <v>52.30125523012552</v>
      </c>
      <c r="BZ209" s="23"/>
      <c r="CA209" s="23"/>
      <c r="CB209" s="9"/>
      <c r="CC209">
        <f t="shared" si="237"/>
        <v>92.071320504112549</v>
      </c>
      <c r="CD209">
        <f t="shared" si="238"/>
        <v>90.691203092220604</v>
      </c>
      <c r="CE209">
        <f t="shared" si="239"/>
        <v>36.322172665192667</v>
      </c>
      <c r="CF209">
        <f t="shared" si="240"/>
        <v>9.8082294308012905</v>
      </c>
      <c r="CG209">
        <f t="shared" si="241"/>
        <v>-34.059292181069949</v>
      </c>
      <c r="CH209">
        <f t="shared" si="242"/>
        <v>135.75349794238682</v>
      </c>
      <c r="CI209">
        <f t="shared" si="243"/>
        <v>90.691203092220604</v>
      </c>
      <c r="CJ209" s="23"/>
      <c r="CK209" s="23"/>
      <c r="CL209" s="23"/>
      <c r="CM209" s="23"/>
      <c r="CN209" s="23"/>
      <c r="CO209" s="23"/>
      <c r="CP209" s="23"/>
    </row>
    <row r="210" spans="11:94" x14ac:dyDescent="0.2">
      <c r="K210" t="s">
        <v>67</v>
      </c>
      <c r="L210" s="2">
        <v>6.96</v>
      </c>
      <c r="M210" s="23">
        <f t="shared" si="206"/>
        <v>7.03</v>
      </c>
      <c r="N210" s="23">
        <f t="shared" si="207"/>
        <v>6.5574385243019964E-2</v>
      </c>
      <c r="O210" s="3">
        <v>11.63</v>
      </c>
      <c r="P210" s="23">
        <f t="shared" si="208"/>
        <v>11.630333333333333</v>
      </c>
      <c r="Q210" s="23">
        <f t="shared" si="209"/>
        <v>1.7502380790433494E-2</v>
      </c>
      <c r="R210" s="2">
        <f t="shared" si="196"/>
        <v>9304</v>
      </c>
      <c r="S210" s="23">
        <f t="shared" si="210"/>
        <v>9304.2666666666682</v>
      </c>
      <c r="T210" s="23">
        <f t="shared" si="211"/>
        <v>14.001904632346745</v>
      </c>
      <c r="V210" s="4">
        <v>1.8</v>
      </c>
      <c r="W210" s="23">
        <f t="shared" si="225"/>
        <v>9.0000000000000018</v>
      </c>
      <c r="X210" s="23">
        <f t="shared" si="226"/>
        <v>549.00000000000011</v>
      </c>
      <c r="Y210" s="23">
        <f t="shared" si="244"/>
        <v>9.3333333333333339</v>
      </c>
      <c r="Z210" s="23">
        <f t="shared" si="245"/>
        <v>0.28867513459481187</v>
      </c>
      <c r="AA210" s="23">
        <f t="shared" si="246"/>
        <v>569.33333333333337</v>
      </c>
      <c r="AB210" s="23">
        <f t="shared" si="247"/>
        <v>17.609183210283522</v>
      </c>
      <c r="AC210" s="5">
        <v>3.8</v>
      </c>
      <c r="AD210">
        <v>3.5980439160034519</v>
      </c>
      <c r="AE210">
        <v>8980.4391600345007</v>
      </c>
      <c r="AF210">
        <f t="shared" si="212"/>
        <v>390.45387652323916</v>
      </c>
      <c r="AG210">
        <f t="shared" si="213"/>
        <v>365.55924741627678</v>
      </c>
      <c r="AH210">
        <f>STDEV(AF210:AF212)</f>
        <v>21.993419708229361</v>
      </c>
      <c r="AI210">
        <f>AVERAGE(AE210:AE212)</f>
        <v>8407.8626905743677</v>
      </c>
      <c r="AJ210">
        <f>STDEV(AE210:AE212)</f>
        <v>505.84865328927532</v>
      </c>
      <c r="AL210" t="s">
        <v>67</v>
      </c>
      <c r="AM210" s="6">
        <v>3</v>
      </c>
      <c r="AN210" s="23">
        <f t="shared" si="227"/>
        <v>2.9040139616055844</v>
      </c>
      <c r="AO210" s="23">
        <f t="shared" si="228"/>
        <v>29.040139616055846</v>
      </c>
      <c r="AP210" s="23">
        <f t="shared" si="214"/>
        <v>30.009695559433776</v>
      </c>
      <c r="AQ210" s="23">
        <f t="shared" si="215"/>
        <v>3.4957836682799965</v>
      </c>
      <c r="AR210" s="23">
        <f t="shared" si="216"/>
        <v>0.74461896451425247</v>
      </c>
      <c r="AS210" s="23">
        <f t="shared" si="217"/>
        <v>0.76947937331881489</v>
      </c>
      <c r="AT210" s="23">
        <f t="shared" si="198"/>
        <v>8.9635478673846095E-2</v>
      </c>
      <c r="AU210" s="7">
        <v>10.199999999999999</v>
      </c>
      <c r="AV210">
        <f t="shared" si="229"/>
        <v>991.64400000000001</v>
      </c>
      <c r="AW210">
        <f t="shared" si="230"/>
        <v>81.616790123456795</v>
      </c>
      <c r="AX210">
        <f t="shared" si="218"/>
        <v>76.015637860082307</v>
      </c>
      <c r="AY210">
        <f t="shared" si="219"/>
        <v>5.2470302331904595</v>
      </c>
      <c r="AZ210">
        <f t="shared" si="248"/>
        <v>923.59</v>
      </c>
      <c r="BA210">
        <f t="shared" si="249"/>
        <v>63.75141733326403</v>
      </c>
      <c r="BB210" s="5">
        <v>4.5</v>
      </c>
      <c r="BC210">
        <f t="shared" si="197"/>
        <v>3607.2</v>
      </c>
      <c r="BD210">
        <f t="shared" si="231"/>
        <v>180.35999999999999</v>
      </c>
      <c r="BE210">
        <f t="shared" si="220"/>
        <v>183.03200000000001</v>
      </c>
      <c r="BF210">
        <f t="shared" si="250"/>
        <v>8.3433173258602373</v>
      </c>
      <c r="BG210">
        <f t="shared" si="251"/>
        <v>3660.6399999999994</v>
      </c>
      <c r="BH210">
        <f t="shared" si="252"/>
        <v>166.8663465172049</v>
      </c>
      <c r="BI210" t="s">
        <v>67</v>
      </c>
      <c r="BJ210" s="4">
        <v>9.5000000000000001E-2</v>
      </c>
      <c r="BK210" s="24">
        <f t="shared" si="232"/>
        <v>0.1217741935483871</v>
      </c>
      <c r="BL210" s="24">
        <f t="shared" si="233"/>
        <v>0.17396295967741934</v>
      </c>
      <c r="BM210" s="24">
        <f t="shared" si="221"/>
        <v>0.18036336290322577</v>
      </c>
      <c r="BN210" s="24">
        <f t="shared" si="258"/>
        <v>1.45389213182077E-2</v>
      </c>
      <c r="BO210" s="8">
        <v>0.9</v>
      </c>
      <c r="BP210" s="25">
        <f t="shared" si="234"/>
        <v>12780</v>
      </c>
      <c r="BQ210" s="25">
        <f t="shared" si="222"/>
        <v>360</v>
      </c>
      <c r="BR210" s="23">
        <f t="shared" si="253"/>
        <v>12780</v>
      </c>
      <c r="BS210" s="23">
        <f t="shared" si="254"/>
        <v>1419.9999999999991</v>
      </c>
      <c r="BT210" s="23">
        <f t="shared" si="255"/>
        <v>360</v>
      </c>
      <c r="BU210" s="23">
        <f t="shared" si="256"/>
        <v>39.999999999999972</v>
      </c>
      <c r="BW210" s="6">
        <v>1.2E-2</v>
      </c>
      <c r="BX210" s="23">
        <f t="shared" si="235"/>
        <v>0.46025104602510458</v>
      </c>
      <c r="BY210" s="23">
        <f t="shared" si="236"/>
        <v>23.01255230125523</v>
      </c>
      <c r="BZ210" s="23">
        <f t="shared" si="223"/>
        <v>20.92050209205021</v>
      </c>
      <c r="CA210" s="23">
        <f t="shared" si="199"/>
        <v>2.0920502092050199</v>
      </c>
      <c r="CB210" s="9" t="s">
        <v>67</v>
      </c>
      <c r="CC210">
        <f t="shared" si="237"/>
        <v>34.11562472500372</v>
      </c>
      <c r="CD210">
        <f t="shared" si="238"/>
        <v>59.77780928405322</v>
      </c>
      <c r="CE210">
        <f t="shared" si="239"/>
        <v>31.154206479510954</v>
      </c>
      <c r="CF210">
        <f t="shared" si="240"/>
        <v>1.4904140032376052</v>
      </c>
      <c r="CG210">
        <f t="shared" si="241"/>
        <v>-252.97679012345679</v>
      </c>
      <c r="CH210">
        <f t="shared" si="242"/>
        <v>785.52883950617274</v>
      </c>
      <c r="CI210">
        <f t="shared" si="243"/>
        <v>59.777809284053227</v>
      </c>
      <c r="CJ210" s="23">
        <f t="shared" si="257"/>
        <v>32.121962233046503</v>
      </c>
      <c r="CK210" s="23">
        <f t="shared" si="257"/>
        <v>58.434119684518407</v>
      </c>
      <c r="CL210" s="23">
        <f t="shared" si="257"/>
        <v>29.342512620735221</v>
      </c>
      <c r="CM210" s="23">
        <f t="shared" si="257"/>
        <v>1.4116613221680403</v>
      </c>
      <c r="CN210" s="23">
        <f t="shared" si="257"/>
        <v>-249.71430452674895</v>
      </c>
      <c r="CO210" s="23">
        <f t="shared" si="257"/>
        <v>769.24411522633739</v>
      </c>
      <c r="CP210" s="23">
        <f t="shared" si="257"/>
        <v>58.434119684518407</v>
      </c>
    </row>
    <row r="211" spans="11:94" x14ac:dyDescent="0.2">
      <c r="L211" s="2">
        <v>7.04</v>
      </c>
      <c r="M211" s="23"/>
      <c r="N211" s="23"/>
      <c r="O211" s="3">
        <v>11.648</v>
      </c>
      <c r="P211" s="23"/>
      <c r="Q211" s="23"/>
      <c r="R211" s="2">
        <f t="shared" si="196"/>
        <v>9318.4</v>
      </c>
      <c r="S211" s="23"/>
      <c r="T211" s="23"/>
      <c r="V211" s="4">
        <v>1.9</v>
      </c>
      <c r="W211" s="23">
        <f t="shared" si="225"/>
        <v>9.5</v>
      </c>
      <c r="X211" s="23">
        <f t="shared" si="226"/>
        <v>579.5</v>
      </c>
      <c r="Y211" s="23"/>
      <c r="Z211" s="23"/>
      <c r="AA211" s="23"/>
      <c r="AB211" s="23"/>
      <c r="AC211" s="5">
        <v>3.7</v>
      </c>
      <c r="AD211">
        <v>3.5021574455844284</v>
      </c>
      <c r="AE211">
        <v>8021.5744558443002</v>
      </c>
      <c r="AF211">
        <f t="shared" si="212"/>
        <v>348.76410677583914</v>
      </c>
      <c r="AM211" s="6">
        <v>3.5</v>
      </c>
      <c r="AN211" s="23">
        <f t="shared" si="227"/>
        <v>3.3887919332945509</v>
      </c>
      <c r="AO211" s="23">
        <f t="shared" si="228"/>
        <v>33.887919332945508</v>
      </c>
      <c r="AP211" s="23"/>
      <c r="AQ211" s="23"/>
      <c r="AR211" s="23">
        <f t="shared" si="216"/>
        <v>0.86892100853706433</v>
      </c>
      <c r="AS211" s="23"/>
      <c r="AT211" s="23"/>
      <c r="AU211" s="7">
        <v>8.9</v>
      </c>
      <c r="AV211">
        <f t="shared" si="229"/>
        <v>865.25800000000004</v>
      </c>
      <c r="AW211">
        <f t="shared" si="230"/>
        <v>71.214650205761316</v>
      </c>
      <c r="BB211" s="5">
        <v>4.4000000000000004</v>
      </c>
      <c r="BC211">
        <f t="shared" si="197"/>
        <v>3527.04</v>
      </c>
      <c r="BD211">
        <f t="shared" si="231"/>
        <v>176.352</v>
      </c>
      <c r="BJ211" s="4">
        <v>0.107</v>
      </c>
      <c r="BK211" s="24">
        <f t="shared" si="232"/>
        <v>0.13790322580645162</v>
      </c>
      <c r="BL211" s="24">
        <f t="shared" si="233"/>
        <v>0.19700441129032256</v>
      </c>
      <c r="BM211" s="24"/>
      <c r="BN211" s="24"/>
      <c r="BO211" s="8">
        <v>0.8</v>
      </c>
      <c r="BP211" s="25">
        <f t="shared" si="234"/>
        <v>11360.000000000002</v>
      </c>
      <c r="BQ211" s="25">
        <f t="shared" si="222"/>
        <v>320.00000000000006</v>
      </c>
      <c r="BR211" s="23"/>
      <c r="BS211" s="23"/>
      <c r="BT211" s="23"/>
      <c r="BU211" s="23"/>
      <c r="BW211" s="6">
        <v>1.0999999999999999E-2</v>
      </c>
      <c r="BX211" s="23">
        <f t="shared" si="235"/>
        <v>0.41841004184100411</v>
      </c>
      <c r="BY211" s="23">
        <f t="shared" si="236"/>
        <v>20.920502092050206</v>
      </c>
      <c r="BZ211" s="23"/>
      <c r="CA211" s="23"/>
      <c r="CB211" s="9"/>
      <c r="CC211">
        <f t="shared" si="237"/>
        <v>31.347341171811514</v>
      </c>
      <c r="CD211">
        <f t="shared" si="238"/>
        <v>58.399915410135037</v>
      </c>
      <c r="CE211">
        <f t="shared" si="239"/>
        <v>28.765849578920395</v>
      </c>
      <c r="CF211">
        <f t="shared" si="240"/>
        <v>1.4087685335887086</v>
      </c>
      <c r="CG211">
        <f t="shared" si="241"/>
        <v>-238.06665020576133</v>
      </c>
      <c r="CH211">
        <f t="shared" si="242"/>
        <v>732.86006584362144</v>
      </c>
      <c r="CI211">
        <f t="shared" si="243"/>
        <v>58.399915410135037</v>
      </c>
      <c r="CJ211" s="23"/>
      <c r="CK211" s="23"/>
      <c r="CL211" s="23"/>
      <c r="CM211" s="23"/>
      <c r="CN211" s="23"/>
      <c r="CO211" s="23"/>
      <c r="CP211" s="23"/>
    </row>
    <row r="212" spans="11:94" x14ac:dyDescent="0.2">
      <c r="L212" s="2">
        <v>7.09</v>
      </c>
      <c r="M212" s="23"/>
      <c r="N212" s="23"/>
      <c r="O212" s="3">
        <v>11.613</v>
      </c>
      <c r="P212" s="23"/>
      <c r="Q212" s="23"/>
      <c r="R212" s="2">
        <f t="shared" si="196"/>
        <v>9290.4</v>
      </c>
      <c r="S212" s="23"/>
      <c r="T212" s="23"/>
      <c r="V212" s="4">
        <v>1.9</v>
      </c>
      <c r="W212" s="23">
        <f t="shared" si="225"/>
        <v>9.5</v>
      </c>
      <c r="X212" s="23">
        <f t="shared" si="226"/>
        <v>579.5</v>
      </c>
      <c r="Y212" s="23"/>
      <c r="Z212" s="23"/>
      <c r="AA212" s="23"/>
      <c r="AB212" s="23"/>
      <c r="AC212" s="5">
        <v>3.7</v>
      </c>
      <c r="AD212">
        <v>3.5021574455844284</v>
      </c>
      <c r="AE212">
        <v>8221.5744558443002</v>
      </c>
      <c r="AF212">
        <f t="shared" si="212"/>
        <v>357.4597589497522</v>
      </c>
      <c r="AM212" s="6">
        <v>2.8</v>
      </c>
      <c r="AN212" s="23">
        <f t="shared" si="227"/>
        <v>2.7101027729299978</v>
      </c>
      <c r="AO212" s="23">
        <f t="shared" si="228"/>
        <v>27.101027729299979</v>
      </c>
      <c r="AP212" s="23"/>
      <c r="AQ212" s="23"/>
      <c r="AR212" s="23">
        <f t="shared" si="216"/>
        <v>0.69489814690512763</v>
      </c>
      <c r="AS212" s="23"/>
      <c r="AT212" s="23"/>
      <c r="AU212" s="7">
        <v>9.4</v>
      </c>
      <c r="AV212">
        <f t="shared" si="229"/>
        <v>913.86800000000005</v>
      </c>
      <c r="AW212">
        <f t="shared" si="230"/>
        <v>75.215473251028811</v>
      </c>
      <c r="BB212" s="5">
        <v>4.8</v>
      </c>
      <c r="BC212">
        <f t="shared" si="197"/>
        <v>3847.6799999999994</v>
      </c>
      <c r="BD212">
        <f t="shared" si="231"/>
        <v>192.38399999999996</v>
      </c>
      <c r="BJ212" s="4">
        <v>9.2999999999999999E-2</v>
      </c>
      <c r="BK212" s="24">
        <f t="shared" si="232"/>
        <v>0.11908602150537634</v>
      </c>
      <c r="BL212" s="24">
        <f t="shared" si="233"/>
        <v>0.17012271774193546</v>
      </c>
      <c r="BM212" s="24"/>
      <c r="BN212" s="24"/>
      <c r="BO212" s="8">
        <v>1</v>
      </c>
      <c r="BP212" s="25">
        <f t="shared" si="234"/>
        <v>14200</v>
      </c>
      <c r="BQ212" s="25">
        <f t="shared" si="222"/>
        <v>400</v>
      </c>
      <c r="BR212" s="23"/>
      <c r="BS212" s="23"/>
      <c r="BT212" s="23"/>
      <c r="BU212" s="23"/>
      <c r="BW212" s="6">
        <v>0.01</v>
      </c>
      <c r="BX212" s="23">
        <f t="shared" si="235"/>
        <v>0.3765690376569038</v>
      </c>
      <c r="BY212" s="23">
        <f t="shared" si="236"/>
        <v>18.82845188284519</v>
      </c>
      <c r="BZ212" s="23"/>
      <c r="CA212" s="23"/>
      <c r="CB212" s="9"/>
      <c r="CC212">
        <f t="shared" si="237"/>
        <v>30.902920802324275</v>
      </c>
      <c r="CD212">
        <f t="shared" si="238"/>
        <v>57.124634359366958</v>
      </c>
      <c r="CE212">
        <f t="shared" si="239"/>
        <v>28.107481803774309</v>
      </c>
      <c r="CF212">
        <f t="shared" si="240"/>
        <v>1.3358014296778067</v>
      </c>
      <c r="CG212">
        <f t="shared" si="241"/>
        <v>-258.09947325102877</v>
      </c>
      <c r="CH212">
        <f t="shared" si="242"/>
        <v>789.34344032921808</v>
      </c>
      <c r="CI212">
        <f t="shared" si="243"/>
        <v>57.124634359366958</v>
      </c>
      <c r="CJ212" s="23"/>
      <c r="CK212" s="23"/>
      <c r="CL212" s="23"/>
      <c r="CM212" s="23"/>
      <c r="CN212" s="23"/>
      <c r="CO212" s="23"/>
      <c r="CP212" s="23"/>
    </row>
    <row r="213" spans="11:94" x14ac:dyDescent="0.2">
      <c r="K213" t="s">
        <v>68</v>
      </c>
      <c r="L213" s="2">
        <v>7.67</v>
      </c>
      <c r="M213" s="23">
        <f t="shared" si="206"/>
        <v>7.6566666666666663</v>
      </c>
      <c r="N213" s="23">
        <f t="shared" si="207"/>
        <v>1.5275252316519626E-2</v>
      </c>
      <c r="O213" s="3">
        <v>2.8250000000000002</v>
      </c>
      <c r="P213" s="23">
        <f t="shared" si="208"/>
        <v>2.7520000000000002</v>
      </c>
      <c r="Q213" s="23">
        <f t="shared" si="209"/>
        <v>6.3221831672295073E-2</v>
      </c>
      <c r="R213" s="2">
        <f>O213*640</f>
        <v>1808</v>
      </c>
      <c r="S213" s="23">
        <f t="shared" si="210"/>
        <v>1761.28</v>
      </c>
      <c r="T213" s="23">
        <f t="shared" si="211"/>
        <v>40.461972270268738</v>
      </c>
      <c r="U213">
        <v>2825</v>
      </c>
      <c r="V213" s="4">
        <v>1.1000000000000001</v>
      </c>
      <c r="W213" s="23">
        <f t="shared" si="225"/>
        <v>5.5000000000000009</v>
      </c>
      <c r="X213" s="23">
        <f t="shared" si="226"/>
        <v>335.50000000000006</v>
      </c>
      <c r="Y213" s="23">
        <f t="shared" si="244"/>
        <v>5.833333333333333</v>
      </c>
      <c r="Z213" s="23">
        <f t="shared" si="245"/>
        <v>0.28867513459481237</v>
      </c>
      <c r="AA213" s="23">
        <f t="shared" si="246"/>
        <v>355.83333333333331</v>
      </c>
      <c r="AB213" s="23">
        <f t="shared" si="247"/>
        <v>17.609183210283554</v>
      </c>
      <c r="AC213" s="5">
        <v>15.5</v>
      </c>
      <c r="AD213">
        <v>14.86791913026893</v>
      </c>
      <c r="AE213">
        <v>1496.7919130268899</v>
      </c>
      <c r="AF213">
        <f t="shared" si="212"/>
        <v>65.077909262038688</v>
      </c>
      <c r="AG213">
        <f t="shared" si="213"/>
        <v>64.37342267260415</v>
      </c>
      <c r="AH213">
        <f>STDEV(AF213:AF215)</f>
        <v>0.64436467915010809</v>
      </c>
      <c r="AI213">
        <f>AVERAGE(AE213:AE215)</f>
        <v>1480.5887214698953</v>
      </c>
      <c r="AJ213">
        <f>STDEV(AE213:AE215)</f>
        <v>14.820387620452554</v>
      </c>
      <c r="AL213" t="s">
        <v>68</v>
      </c>
      <c r="AM213" s="6">
        <v>1</v>
      </c>
      <c r="AN213" s="23">
        <f t="shared" si="227"/>
        <v>0.96490207484971868</v>
      </c>
      <c r="AO213" s="23">
        <f t="shared" si="228"/>
        <v>9.6490207484971862</v>
      </c>
      <c r="AP213" s="23">
        <f t="shared" si="214"/>
        <v>9.6490207484971879</v>
      </c>
      <c r="AQ213" s="23">
        <f t="shared" si="215"/>
        <v>1.9391118867558694</v>
      </c>
      <c r="AR213" s="23">
        <f t="shared" si="216"/>
        <v>0.24741078842300476</v>
      </c>
      <c r="AS213" s="23">
        <f t="shared" si="217"/>
        <v>0.24741078842300479</v>
      </c>
      <c r="AT213" s="23">
        <f t="shared" si="198"/>
        <v>4.972081760912473E-2</v>
      </c>
      <c r="AU213" s="7">
        <v>4.3</v>
      </c>
      <c r="AV213">
        <f t="shared" si="229"/>
        <v>418.04599999999999</v>
      </c>
      <c r="AW213">
        <f t="shared" si="230"/>
        <v>34.407078189300407</v>
      </c>
      <c r="AX213">
        <f t="shared" si="218"/>
        <v>33.073470507544577</v>
      </c>
      <c r="AY213">
        <f t="shared" si="219"/>
        <v>1.6656754606427755</v>
      </c>
      <c r="AZ213">
        <f t="shared" si="248"/>
        <v>401.84266666666667</v>
      </c>
      <c r="BA213">
        <f t="shared" si="249"/>
        <v>20.237956846809734</v>
      </c>
      <c r="BB213" s="5">
        <v>0.5</v>
      </c>
      <c r="BC213">
        <f t="shared" si="197"/>
        <v>400.79999999999995</v>
      </c>
      <c r="BD213">
        <f t="shared" si="231"/>
        <v>20.04</v>
      </c>
      <c r="BE213">
        <f t="shared" si="220"/>
        <v>18.704000000000001</v>
      </c>
      <c r="BF213">
        <f t="shared" si="250"/>
        <v>2.3140198789120223</v>
      </c>
      <c r="BG213">
        <f t="shared" si="251"/>
        <v>374.07999999999993</v>
      </c>
      <c r="BH213">
        <f t="shared" si="252"/>
        <v>46.280397578240816</v>
      </c>
      <c r="BI213" t="s">
        <v>68</v>
      </c>
      <c r="BJ213" s="4">
        <v>6.9000000000000006E-2</v>
      </c>
      <c r="BK213" s="24">
        <f t="shared" si="232"/>
        <v>8.6827956989247321E-2</v>
      </c>
      <c r="BL213" s="24">
        <f t="shared" si="233"/>
        <v>0.12403981451612904</v>
      </c>
      <c r="BM213" s="24">
        <f t="shared" si="221"/>
        <v>0.11955953225806452</v>
      </c>
      <c r="BN213" s="24">
        <f t="shared" si="258"/>
        <v>4.8321984673811644E-3</v>
      </c>
      <c r="BO213" s="8">
        <v>0.7</v>
      </c>
      <c r="BP213" s="25">
        <f t="shared" si="234"/>
        <v>9939.9999999999982</v>
      </c>
      <c r="BQ213" s="25">
        <f t="shared" si="222"/>
        <v>279.99999999999994</v>
      </c>
      <c r="BR213" s="23">
        <f t="shared" si="253"/>
        <v>8993.3333333333321</v>
      </c>
      <c r="BS213" s="23">
        <f t="shared" si="254"/>
        <v>1639.6747644985403</v>
      </c>
      <c r="BT213" s="23">
        <f t="shared" si="255"/>
        <v>253.33333333333329</v>
      </c>
      <c r="BU213" s="23">
        <f t="shared" si="256"/>
        <v>46.188021535170009</v>
      </c>
      <c r="BW213" s="6">
        <v>1.9E-2</v>
      </c>
      <c r="BX213" s="23">
        <f t="shared" si="235"/>
        <v>0.75313807531380739</v>
      </c>
      <c r="BY213" s="23">
        <f t="shared" si="236"/>
        <v>37.656903765690366</v>
      </c>
      <c r="BZ213" s="23">
        <f t="shared" si="223"/>
        <v>34.867503486750337</v>
      </c>
      <c r="CA213" s="23">
        <f t="shared" si="199"/>
        <v>3.1956594804433975</v>
      </c>
      <c r="CB213" s="9" t="s">
        <v>68</v>
      </c>
      <c r="CC213">
        <f t="shared" si="237"/>
        <v>12.472723658246846</v>
      </c>
      <c r="CD213">
        <f t="shared" si="238"/>
        <v>54.334646561693454</v>
      </c>
      <c r="CE213">
        <f t="shared" si="239"/>
        <v>63.193617239982345</v>
      </c>
      <c r="CF213">
        <f t="shared" si="240"/>
        <v>1.1952507173254963</v>
      </c>
      <c r="CG213">
        <f t="shared" si="241"/>
        <v>-48.947078189300406</v>
      </c>
      <c r="CH213">
        <f t="shared" si="242"/>
        <v>191.16902057613166</v>
      </c>
      <c r="CI213">
        <f t="shared" si="243"/>
        <v>54.334646561693447</v>
      </c>
      <c r="CJ213" s="23">
        <f t="shared" si="257"/>
        <v>12.657222737761757</v>
      </c>
      <c r="CK213" s="23">
        <f t="shared" si="257"/>
        <v>55.320115541134804</v>
      </c>
      <c r="CL213" s="23">
        <f t="shared" si="257"/>
        <v>63.930401492987414</v>
      </c>
      <c r="CM213" s="23">
        <f t="shared" si="257"/>
        <v>1.2448001552182577</v>
      </c>
      <c r="CN213" s="23">
        <f t="shared" si="257"/>
        <v>-45.944137174211242</v>
      </c>
      <c r="CO213" s="23">
        <f t="shared" si="257"/>
        <v>182.36122908093276</v>
      </c>
      <c r="CP213" s="23">
        <f t="shared" si="257"/>
        <v>55.320115541134804</v>
      </c>
    </row>
    <row r="214" spans="11:94" x14ac:dyDescent="0.2">
      <c r="L214" s="2">
        <v>7.66</v>
      </c>
      <c r="M214" s="23"/>
      <c r="N214" s="23"/>
      <c r="O214" s="3">
        <v>2.7149999999999999</v>
      </c>
      <c r="P214" s="23"/>
      <c r="Q214" s="23"/>
      <c r="R214" s="2">
        <f t="shared" ref="R214:R218" si="259">O214*640</f>
        <v>1737.6</v>
      </c>
      <c r="S214" s="23"/>
      <c r="T214" s="23"/>
      <c r="V214" s="4">
        <v>1.2</v>
      </c>
      <c r="W214" s="23">
        <f t="shared" si="225"/>
        <v>6</v>
      </c>
      <c r="X214" s="23">
        <f t="shared" si="226"/>
        <v>366</v>
      </c>
      <c r="Y214" s="23"/>
      <c r="Z214" s="23"/>
      <c r="AA214" s="23"/>
      <c r="AB214" s="23"/>
      <c r="AC214" s="5">
        <v>15.4</v>
      </c>
      <c r="AD214">
        <v>14.772553881365631</v>
      </c>
      <c r="AE214">
        <v>1477.2553881365632</v>
      </c>
      <c r="AF214">
        <f t="shared" si="212"/>
        <v>64.228495136372317</v>
      </c>
      <c r="AM214" s="6">
        <v>1.2</v>
      </c>
      <c r="AN214" s="23">
        <f t="shared" si="227"/>
        <v>1.1588132635253054</v>
      </c>
      <c r="AO214" s="23">
        <f t="shared" si="228"/>
        <v>11.588132635253054</v>
      </c>
      <c r="AP214" s="23"/>
      <c r="AQ214" s="23"/>
      <c r="AR214" s="23">
        <f t="shared" si="216"/>
        <v>0.29713160603212957</v>
      </c>
      <c r="AS214" s="23"/>
      <c r="AT214" s="23"/>
      <c r="AU214" s="7">
        <v>4.2</v>
      </c>
      <c r="AV214">
        <f t="shared" si="229"/>
        <v>408.32400000000001</v>
      </c>
      <c r="AW214">
        <f t="shared" si="230"/>
        <v>33.606913580246911</v>
      </c>
      <c r="BB214" s="5">
        <v>0.4</v>
      </c>
      <c r="BC214">
        <f t="shared" si="197"/>
        <v>320.64</v>
      </c>
      <c r="BD214">
        <f t="shared" si="231"/>
        <v>16.032</v>
      </c>
      <c r="BJ214" s="4">
        <v>6.7000000000000004E-2</v>
      </c>
      <c r="BK214" s="24">
        <f t="shared" si="232"/>
        <v>8.413978494623657E-2</v>
      </c>
      <c r="BL214" s="24">
        <f t="shared" si="233"/>
        <v>0.12019957258064518</v>
      </c>
      <c r="BM214" s="24"/>
      <c r="BN214" s="24"/>
      <c r="BO214" s="8">
        <v>0.7</v>
      </c>
      <c r="BP214" s="25">
        <f t="shared" si="234"/>
        <v>9939.9999999999982</v>
      </c>
      <c r="BQ214" s="25">
        <f t="shared" si="222"/>
        <v>279.99999999999994</v>
      </c>
      <c r="BR214" s="23"/>
      <c r="BS214" s="23"/>
      <c r="BT214" s="23"/>
      <c r="BU214" s="23"/>
      <c r="BW214" s="6">
        <v>1.7999999999999999E-2</v>
      </c>
      <c r="BX214" s="23">
        <f t="shared" si="235"/>
        <v>0.71129707112970697</v>
      </c>
      <c r="BY214" s="23">
        <f t="shared" si="236"/>
        <v>35.564853556485346</v>
      </c>
      <c r="BZ214" s="23"/>
      <c r="CA214" s="23"/>
      <c r="CB214" s="9"/>
      <c r="CC214">
        <f t="shared" si="237"/>
        <v>12.892335853421139</v>
      </c>
      <c r="CD214">
        <f t="shared" si="238"/>
        <v>56.259583715617836</v>
      </c>
      <c r="CE214">
        <f t="shared" si="239"/>
        <v>67.702758091023767</v>
      </c>
      <c r="CF214">
        <f t="shared" si="240"/>
        <v>1.2939141996437875</v>
      </c>
      <c r="CG214">
        <f t="shared" si="241"/>
        <v>-43.638913580246907</v>
      </c>
      <c r="CH214">
        <f t="shared" si="242"/>
        <v>177.86834567901229</v>
      </c>
      <c r="CI214">
        <f t="shared" si="243"/>
        <v>56.259583715617836</v>
      </c>
      <c r="CJ214" s="23"/>
      <c r="CK214" s="23"/>
      <c r="CL214" s="23"/>
      <c r="CM214" s="23"/>
      <c r="CN214" s="23"/>
      <c r="CO214" s="23"/>
      <c r="CP214" s="23"/>
    </row>
    <row r="215" spans="11:94" x14ac:dyDescent="0.2">
      <c r="L215" s="2">
        <v>7.64</v>
      </c>
      <c r="M215" s="23"/>
      <c r="N215" s="23"/>
      <c r="O215" s="3">
        <v>2.7160000000000002</v>
      </c>
      <c r="P215" s="23"/>
      <c r="Q215" s="23"/>
      <c r="R215" s="2">
        <f t="shared" si="259"/>
        <v>1738.2400000000002</v>
      </c>
      <c r="S215" s="23"/>
      <c r="T215" s="23"/>
      <c r="V215" s="4">
        <v>1.2</v>
      </c>
      <c r="W215" s="23">
        <f t="shared" si="225"/>
        <v>6</v>
      </c>
      <c r="X215" s="23">
        <f t="shared" si="226"/>
        <v>366</v>
      </c>
      <c r="Y215" s="23"/>
      <c r="Z215" s="23"/>
      <c r="AA215" s="23"/>
      <c r="AB215" s="23"/>
      <c r="AC215" s="5">
        <v>15.3</v>
      </c>
      <c r="AD215">
        <v>14.677188632462332</v>
      </c>
      <c r="AE215">
        <v>1467.7188632462332</v>
      </c>
      <c r="AF215">
        <f t="shared" si="212"/>
        <v>63.813863619401445</v>
      </c>
      <c r="AM215" s="6">
        <v>0.8</v>
      </c>
      <c r="AN215" s="23">
        <f t="shared" si="227"/>
        <v>0.77099088617413214</v>
      </c>
      <c r="AO215" s="23">
        <f t="shared" si="228"/>
        <v>7.7099088617413214</v>
      </c>
      <c r="AP215" s="23"/>
      <c r="AQ215" s="23"/>
      <c r="AR215" s="23">
        <f t="shared" si="216"/>
        <v>0.19768997081388004</v>
      </c>
      <c r="AS215" s="23"/>
      <c r="AT215" s="23"/>
      <c r="AU215" s="7">
        <v>3.9</v>
      </c>
      <c r="AV215">
        <f t="shared" si="229"/>
        <v>379.15800000000002</v>
      </c>
      <c r="AW215">
        <f t="shared" si="230"/>
        <v>31.206419753086418</v>
      </c>
      <c r="BB215" s="5">
        <v>0.5</v>
      </c>
      <c r="BC215">
        <f t="shared" si="197"/>
        <v>400.79999999999995</v>
      </c>
      <c r="BD215">
        <f t="shared" si="231"/>
        <v>20.04</v>
      </c>
      <c r="BJ215" s="4">
        <v>6.4000000000000001E-2</v>
      </c>
      <c r="BK215" s="24">
        <f t="shared" si="232"/>
        <v>8.0107526881720431E-2</v>
      </c>
      <c r="BL215" s="24">
        <f t="shared" si="233"/>
        <v>0.11443920967741934</v>
      </c>
      <c r="BM215" s="24"/>
      <c r="BN215" s="24"/>
      <c r="BO215" s="8">
        <v>0.5</v>
      </c>
      <c r="BP215" s="25">
        <f t="shared" si="234"/>
        <v>7100</v>
      </c>
      <c r="BQ215" s="25">
        <f t="shared" si="222"/>
        <v>200</v>
      </c>
      <c r="BR215" s="23"/>
      <c r="BS215" s="23"/>
      <c r="BT215" s="23"/>
      <c r="BU215" s="23"/>
      <c r="BW215" s="6">
        <v>1.6E-2</v>
      </c>
      <c r="BX215" s="23">
        <f t="shared" si="235"/>
        <v>0.62761506276150625</v>
      </c>
      <c r="BY215" s="23">
        <f t="shared" si="236"/>
        <v>31.380753138075313</v>
      </c>
      <c r="BZ215" s="23"/>
      <c r="CA215" s="23"/>
      <c r="CB215" s="9"/>
      <c r="CC215">
        <f t="shared" si="237"/>
        <v>12.606608701617287</v>
      </c>
      <c r="CD215">
        <f t="shared" si="238"/>
        <v>55.366116346093129</v>
      </c>
      <c r="CE215">
        <f t="shared" si="239"/>
        <v>60.894829147956145</v>
      </c>
      <c r="CF215">
        <f t="shared" si="240"/>
        <v>1.2452355486854891</v>
      </c>
      <c r="CG215">
        <f t="shared" si="241"/>
        <v>-45.246419753086414</v>
      </c>
      <c r="CH215">
        <f t="shared" si="242"/>
        <v>178.0463209876543</v>
      </c>
      <c r="CI215">
        <f t="shared" si="243"/>
        <v>55.366116346093122</v>
      </c>
      <c r="CJ215" s="23"/>
      <c r="CK215" s="23"/>
      <c r="CL215" s="23"/>
      <c r="CM215" s="23"/>
      <c r="CN215" s="23"/>
      <c r="CO215" s="23"/>
      <c r="CP215" s="23"/>
    </row>
    <row r="216" spans="11:94" x14ac:dyDescent="0.2">
      <c r="K216" t="s">
        <v>69</v>
      </c>
      <c r="L216" s="2">
        <v>7.12</v>
      </c>
      <c r="M216" s="23">
        <f t="shared" si="206"/>
        <v>7.1433333333333335</v>
      </c>
      <c r="N216" s="23">
        <f t="shared" si="207"/>
        <v>4.0414518843273968E-2</v>
      </c>
      <c r="O216" s="3">
        <v>8.9300000000000004E-2</v>
      </c>
      <c r="P216" s="23">
        <f t="shared" si="208"/>
        <v>8.323333333333334E-2</v>
      </c>
      <c r="Q216" s="23">
        <f t="shared" si="209"/>
        <v>5.3304158687041822E-3</v>
      </c>
      <c r="R216" s="2">
        <f t="shared" si="259"/>
        <v>57.152000000000001</v>
      </c>
      <c r="S216" s="23">
        <f t="shared" si="210"/>
        <v>53.269333333333329</v>
      </c>
      <c r="T216" s="23">
        <f t="shared" si="211"/>
        <v>3.4114661559706763</v>
      </c>
      <c r="U216">
        <v>89.3</v>
      </c>
      <c r="V216" s="4">
        <v>1</v>
      </c>
      <c r="W216" s="23">
        <f t="shared" si="225"/>
        <v>5</v>
      </c>
      <c r="X216" s="23">
        <f t="shared" si="226"/>
        <v>305</v>
      </c>
      <c r="Y216" s="23">
        <f t="shared" si="244"/>
        <v>5.166666666666667</v>
      </c>
      <c r="Z216" s="23">
        <f t="shared" si="245"/>
        <v>0.28867513459481342</v>
      </c>
      <c r="AA216" s="23">
        <f t="shared" si="246"/>
        <v>315.16666666666669</v>
      </c>
      <c r="AB216" s="23">
        <f t="shared" si="247"/>
        <v>17.609183210283618</v>
      </c>
      <c r="AC216" s="5">
        <v>28.5</v>
      </c>
      <c r="AD216">
        <v>27.265401487697883</v>
      </c>
      <c r="AE216">
        <v>2726.5401487697882</v>
      </c>
      <c r="AF216">
        <f t="shared" si="212"/>
        <v>118.545223859556</v>
      </c>
      <c r="AG216">
        <f t="shared" si="213"/>
        <v>118.13059234258515</v>
      </c>
      <c r="AH216">
        <f>STDEV(AF216:AF218)</f>
        <v>0.41463151697086431</v>
      </c>
      <c r="AI216">
        <f>AVERAGE(AE216:AE218)</f>
        <v>2717.0036238794582</v>
      </c>
      <c r="AJ216">
        <f>STDEV(AE216:AE218)</f>
        <v>9.5365248903299289</v>
      </c>
      <c r="AL216" t="s">
        <v>69</v>
      </c>
      <c r="AM216" s="6">
        <v>1.5</v>
      </c>
      <c r="AN216" s="23">
        <f t="shared" si="227"/>
        <v>1.4496800465386852</v>
      </c>
      <c r="AO216" s="23">
        <f t="shared" si="228"/>
        <v>14.496800465386851</v>
      </c>
      <c r="AP216" s="23">
        <f t="shared" si="214"/>
        <v>15.143171094305472</v>
      </c>
      <c r="AQ216" s="23">
        <f t="shared" si="215"/>
        <v>2.0182916419101735</v>
      </c>
      <c r="AR216" s="23">
        <f t="shared" si="216"/>
        <v>0.37171283244581671</v>
      </c>
      <c r="AS216" s="23">
        <f t="shared" si="217"/>
        <v>0.38828643831552495</v>
      </c>
      <c r="AT216" s="23">
        <f t="shared" ref="AT216:AT264" si="260">STDEV(AR216:AR218)</f>
        <v>5.1751067741286266E-2</v>
      </c>
      <c r="AU216" s="7">
        <v>5.0999999999999996</v>
      </c>
      <c r="AV216">
        <f t="shared" si="229"/>
        <v>495.822</v>
      </c>
      <c r="AW216">
        <f t="shared" si="230"/>
        <v>40.808395061728397</v>
      </c>
      <c r="AX216">
        <f t="shared" si="218"/>
        <v>39.741508916323731</v>
      </c>
      <c r="AY216">
        <f t="shared" si="219"/>
        <v>1.2222716298041387</v>
      </c>
      <c r="AZ216">
        <f t="shared" si="248"/>
        <v>482.85933333333332</v>
      </c>
      <c r="BA216">
        <f t="shared" si="249"/>
        <v>14.850600302120256</v>
      </c>
      <c r="BB216" s="5">
        <v>0.5</v>
      </c>
      <c r="BC216">
        <f t="shared" ref="BC216:BC266" si="261">(40.08*0.002*BB216*1000*10)</f>
        <v>400.79999999999995</v>
      </c>
      <c r="BD216">
        <f t="shared" si="231"/>
        <v>20.04</v>
      </c>
      <c r="BE216">
        <f t="shared" si="220"/>
        <v>17.367999999999999</v>
      </c>
      <c r="BF216">
        <f t="shared" si="250"/>
        <v>2.3140198789120343</v>
      </c>
      <c r="BG216">
        <f t="shared" si="251"/>
        <v>347.35999999999996</v>
      </c>
      <c r="BH216">
        <f t="shared" si="252"/>
        <v>46.280397578240503</v>
      </c>
      <c r="BI216" t="s">
        <v>69</v>
      </c>
      <c r="BJ216" s="4">
        <v>2.8000000000000001E-2</v>
      </c>
      <c r="BK216" s="24">
        <f t="shared" si="232"/>
        <v>3.1720430107526884E-2</v>
      </c>
      <c r="BL216" s="24">
        <f t="shared" si="233"/>
        <v>4.531485483870968E-2</v>
      </c>
      <c r="BM216" s="24">
        <f t="shared" si="221"/>
        <v>4.3394733870967733E-2</v>
      </c>
      <c r="BN216" s="24">
        <f t="shared" si="258"/>
        <v>1.9201209677419395E-3</v>
      </c>
      <c r="BO216" s="8">
        <v>1</v>
      </c>
      <c r="BP216" s="25">
        <f t="shared" si="234"/>
        <v>14200</v>
      </c>
      <c r="BQ216" s="25">
        <f t="shared" si="222"/>
        <v>400</v>
      </c>
      <c r="BR216" s="23">
        <f t="shared" si="253"/>
        <v>13253.333333333334</v>
      </c>
      <c r="BS216" s="23">
        <f t="shared" si="254"/>
        <v>1639.6747644985494</v>
      </c>
      <c r="BT216" s="23">
        <f t="shared" si="255"/>
        <v>373.33333333333331</v>
      </c>
      <c r="BU216" s="23">
        <f t="shared" si="256"/>
        <v>46.188021535170478</v>
      </c>
      <c r="BW216" s="6">
        <v>4.2000000000000003E-2</v>
      </c>
      <c r="BX216" s="23">
        <f t="shared" si="235"/>
        <v>1.7154811715481171</v>
      </c>
      <c r="BY216" s="23">
        <f t="shared" si="236"/>
        <v>85.774058577405853</v>
      </c>
      <c r="BZ216" s="23">
        <f t="shared" si="223"/>
        <v>81.589958158995799</v>
      </c>
      <c r="CA216" s="23">
        <f t="shared" ref="CA216:CA264" si="262">STDEV(BY216:BY218)</f>
        <v>5.5350445838171431</v>
      </c>
      <c r="CB216" s="9" t="s">
        <v>69</v>
      </c>
      <c r="CC216">
        <f t="shared" si="237"/>
        <v>21.491884357173788</v>
      </c>
      <c r="CD216">
        <f t="shared" si="238"/>
        <v>65.944430276443526</v>
      </c>
      <c r="CE216">
        <f t="shared" si="239"/>
        <v>67.065688454608903</v>
      </c>
      <c r="CF216">
        <f t="shared" si="240"/>
        <v>1.9482062548945844</v>
      </c>
      <c r="CG216">
        <f t="shared" si="241"/>
        <v>-55.848395061728397</v>
      </c>
      <c r="CH216">
        <f t="shared" si="242"/>
        <v>217.41441975308641</v>
      </c>
      <c r="CI216">
        <f t="shared" si="243"/>
        <v>65.944430276443526</v>
      </c>
      <c r="CJ216" s="23">
        <f t="shared" si="257"/>
        <v>22.123728412254238</v>
      </c>
      <c r="CK216" s="23">
        <f t="shared" si="257"/>
        <v>67.278312015763333</v>
      </c>
      <c r="CL216" s="23">
        <f t="shared" si="257"/>
        <v>69.669560340205209</v>
      </c>
      <c r="CM216" s="23">
        <f t="shared" si="257"/>
        <v>2.0728256959166913</v>
      </c>
      <c r="CN216" s="23">
        <f t="shared" si="257"/>
        <v>-51.942842249657069</v>
      </c>
      <c r="CO216" s="23">
        <f t="shared" si="257"/>
        <v>206.36018655692729</v>
      </c>
      <c r="CP216" s="23">
        <f t="shared" si="257"/>
        <v>67.278312015763333</v>
      </c>
    </row>
    <row r="217" spans="11:94" x14ac:dyDescent="0.2">
      <c r="L217" s="2">
        <v>7.12</v>
      </c>
      <c r="M217" s="23"/>
      <c r="N217" s="23"/>
      <c r="O217" s="3">
        <v>7.9299999999999995E-2</v>
      </c>
      <c r="P217" s="23"/>
      <c r="Q217" s="23"/>
      <c r="R217" s="2">
        <f t="shared" si="259"/>
        <v>50.751999999999995</v>
      </c>
      <c r="S217" s="23"/>
      <c r="T217" s="23"/>
      <c r="V217" s="4">
        <v>1</v>
      </c>
      <c r="W217" s="23">
        <f t="shared" si="225"/>
        <v>5</v>
      </c>
      <c r="X217" s="23">
        <f t="shared" si="226"/>
        <v>305</v>
      </c>
      <c r="Y217" s="23"/>
      <c r="Z217" s="23"/>
      <c r="AA217" s="23"/>
      <c r="AB217" s="23"/>
      <c r="AC217" s="5">
        <v>28.4</v>
      </c>
      <c r="AD217">
        <v>27.17003623879458</v>
      </c>
      <c r="AE217">
        <v>2717.0036238794582</v>
      </c>
      <c r="AF217">
        <f t="shared" si="212"/>
        <v>118.13059234258515</v>
      </c>
      <c r="AM217" s="6">
        <v>1.4</v>
      </c>
      <c r="AN217" s="23">
        <f t="shared" si="227"/>
        <v>1.3527244522008919</v>
      </c>
      <c r="AO217" s="23">
        <f t="shared" si="228"/>
        <v>13.527244522008919</v>
      </c>
      <c r="AP217" s="23"/>
      <c r="AQ217" s="23"/>
      <c r="AR217" s="23">
        <f t="shared" si="216"/>
        <v>0.34685242364125435</v>
      </c>
      <c r="AS217" s="23"/>
      <c r="AT217" s="23"/>
      <c r="AU217" s="7">
        <v>5</v>
      </c>
      <c r="AV217">
        <f t="shared" si="229"/>
        <v>486.1</v>
      </c>
      <c r="AW217">
        <f t="shared" si="230"/>
        <v>40.008230452674901</v>
      </c>
      <c r="BB217" s="5">
        <v>0.4</v>
      </c>
      <c r="BC217">
        <f t="shared" si="261"/>
        <v>320.64</v>
      </c>
      <c r="BD217">
        <f t="shared" si="231"/>
        <v>16.032</v>
      </c>
      <c r="BJ217" s="4">
        <v>2.7E-2</v>
      </c>
      <c r="BK217" s="24">
        <f t="shared" si="232"/>
        <v>3.0376344086021502E-2</v>
      </c>
      <c r="BL217" s="24">
        <f t="shared" si="233"/>
        <v>4.3394733870967733E-2</v>
      </c>
      <c r="BM217" s="24"/>
      <c r="BN217" s="24"/>
      <c r="BO217" s="8">
        <v>1</v>
      </c>
      <c r="BP217" s="25">
        <f t="shared" si="234"/>
        <v>14200</v>
      </c>
      <c r="BQ217" s="25">
        <f t="shared" si="222"/>
        <v>400</v>
      </c>
      <c r="BR217" s="23"/>
      <c r="BS217" s="23"/>
      <c r="BT217" s="23"/>
      <c r="BU217" s="23"/>
      <c r="BW217" s="6">
        <v>4.1000000000000002E-2</v>
      </c>
      <c r="BX217" s="23">
        <f t="shared" si="235"/>
        <v>1.6736401673640167</v>
      </c>
      <c r="BY217" s="23">
        <f t="shared" si="236"/>
        <v>83.682008368200826</v>
      </c>
      <c r="BZ217" s="23"/>
      <c r="CA217" s="23"/>
      <c r="CB217" s="9"/>
      <c r="CC217">
        <f t="shared" si="237"/>
        <v>22.316568857667601</v>
      </c>
      <c r="CD217">
        <f t="shared" si="238"/>
        <v>67.689758183181951</v>
      </c>
      <c r="CE217">
        <f t="shared" si="239"/>
        <v>71.391980599475275</v>
      </c>
      <c r="CF217">
        <f t="shared" si="240"/>
        <v>2.1079605024526904</v>
      </c>
      <c r="CG217">
        <f t="shared" si="241"/>
        <v>-51.040230452674905</v>
      </c>
      <c r="CH217">
        <f t="shared" si="242"/>
        <v>204.11374485596707</v>
      </c>
      <c r="CI217">
        <f t="shared" si="243"/>
        <v>67.689758183181951</v>
      </c>
      <c r="CJ217" s="23"/>
      <c r="CK217" s="23"/>
      <c r="CL217" s="23"/>
      <c r="CM217" s="23"/>
      <c r="CN217" s="23"/>
      <c r="CO217" s="23"/>
      <c r="CP217" s="23"/>
    </row>
    <row r="218" spans="11:94" x14ac:dyDescent="0.2">
      <c r="L218" s="2">
        <v>7.19</v>
      </c>
      <c r="M218" s="23"/>
      <c r="N218" s="23"/>
      <c r="O218" s="3">
        <v>8.1100000000000005E-2</v>
      </c>
      <c r="P218" s="23"/>
      <c r="Q218" s="23"/>
      <c r="R218" s="2">
        <f t="shared" si="259"/>
        <v>51.904000000000003</v>
      </c>
      <c r="S218" s="23"/>
      <c r="T218" s="23"/>
      <c r="V218" s="4">
        <v>1.1000000000000001</v>
      </c>
      <c r="W218" s="23">
        <f t="shared" si="225"/>
        <v>5.5000000000000009</v>
      </c>
      <c r="X218" s="23">
        <f t="shared" si="226"/>
        <v>335.50000000000006</v>
      </c>
      <c r="Y218" s="23"/>
      <c r="Z218" s="23"/>
      <c r="AA218" s="23"/>
      <c r="AB218" s="23"/>
      <c r="AC218" s="5">
        <v>28.3</v>
      </c>
      <c r="AD218">
        <v>27.074670989891285</v>
      </c>
      <c r="AE218">
        <v>2707.4670989891283</v>
      </c>
      <c r="AF218">
        <f t="shared" si="212"/>
        <v>117.71596082561427</v>
      </c>
      <c r="AM218" s="6">
        <v>1.8</v>
      </c>
      <c r="AN218" s="23">
        <f t="shared" si="227"/>
        <v>1.7405468295520652</v>
      </c>
      <c r="AO218" s="23">
        <f t="shared" si="228"/>
        <v>17.405468295520652</v>
      </c>
      <c r="AP218" s="23"/>
      <c r="AQ218" s="23"/>
      <c r="AR218" s="23">
        <f t="shared" si="216"/>
        <v>0.44629405885950391</v>
      </c>
      <c r="AS218" s="23"/>
      <c r="AT218" s="23"/>
      <c r="AU218" s="7">
        <v>4.8</v>
      </c>
      <c r="AV218">
        <f t="shared" si="229"/>
        <v>466.65599999999995</v>
      </c>
      <c r="AW218">
        <f t="shared" si="230"/>
        <v>38.407901234567895</v>
      </c>
      <c r="BB218" s="5">
        <v>0.4</v>
      </c>
      <c r="BC218">
        <f t="shared" si="261"/>
        <v>320.64</v>
      </c>
      <c r="BD218">
        <f t="shared" si="231"/>
        <v>16.032</v>
      </c>
      <c r="BJ218" s="4">
        <v>2.5999999999999999E-2</v>
      </c>
      <c r="BK218" s="24">
        <f t="shared" si="232"/>
        <v>2.9032258064516127E-2</v>
      </c>
      <c r="BL218" s="24">
        <f t="shared" si="233"/>
        <v>4.1474612903225801E-2</v>
      </c>
      <c r="BM218" s="24"/>
      <c r="BN218" s="24"/>
      <c r="BO218" s="8">
        <v>0.8</v>
      </c>
      <c r="BP218" s="25">
        <f t="shared" si="234"/>
        <v>11360.000000000002</v>
      </c>
      <c r="BQ218" s="25">
        <f t="shared" si="222"/>
        <v>320.00000000000006</v>
      </c>
      <c r="BR218" s="23"/>
      <c r="BS218" s="23"/>
      <c r="BT218" s="23"/>
      <c r="BU218" s="23"/>
      <c r="BW218" s="6">
        <v>3.6999999999999998E-2</v>
      </c>
      <c r="BX218" s="23">
        <f t="shared" si="235"/>
        <v>1.5062761506276148</v>
      </c>
      <c r="BY218" s="23">
        <f t="shared" si="236"/>
        <v>75.313807531380732</v>
      </c>
      <c r="BZ218" s="23"/>
      <c r="CA218" s="23"/>
      <c r="CB218" s="9"/>
      <c r="CC218">
        <f t="shared" si="237"/>
        <v>22.562732021921324</v>
      </c>
      <c r="CD218">
        <f t="shared" si="238"/>
        <v>68.200747587664537</v>
      </c>
      <c r="CE218">
        <f t="shared" si="239"/>
        <v>70.551011966531433</v>
      </c>
      <c r="CF218">
        <f t="shared" si="240"/>
        <v>2.1623103304027995</v>
      </c>
      <c r="CG218">
        <f t="shared" si="241"/>
        <v>-48.939901234567898</v>
      </c>
      <c r="CH218">
        <f t="shared" si="242"/>
        <v>197.55239506172836</v>
      </c>
      <c r="CI218">
        <f t="shared" si="243"/>
        <v>68.200747587664523</v>
      </c>
      <c r="CJ218" s="23"/>
      <c r="CK218" s="23"/>
      <c r="CL218" s="23"/>
      <c r="CM218" s="23"/>
      <c r="CN218" s="23"/>
      <c r="CO218" s="23"/>
      <c r="CP218" s="23"/>
    </row>
    <row r="219" spans="11:94" x14ac:dyDescent="0.2">
      <c r="K219" t="s">
        <v>70</v>
      </c>
      <c r="L219" s="2">
        <v>7.12</v>
      </c>
      <c r="M219" s="23">
        <f t="shared" si="206"/>
        <v>7.1366666666666667</v>
      </c>
      <c r="N219" s="23">
        <f t="shared" si="207"/>
        <v>3.7859388972001529E-2</v>
      </c>
      <c r="O219" s="3">
        <v>12.63</v>
      </c>
      <c r="P219" s="23">
        <f t="shared" si="208"/>
        <v>12.639333333333333</v>
      </c>
      <c r="Q219" s="23">
        <f t="shared" si="209"/>
        <v>8.6216781042513947E-3</v>
      </c>
      <c r="R219" s="2">
        <f t="shared" ref="R219:R266" si="263">O219*800</f>
        <v>10104</v>
      </c>
      <c r="S219" s="23">
        <f t="shared" si="210"/>
        <v>10111.466666666665</v>
      </c>
      <c r="T219" s="23">
        <f t="shared" si="211"/>
        <v>6.8973424834014576</v>
      </c>
      <c r="V219" s="4">
        <v>2.4</v>
      </c>
      <c r="W219" s="23">
        <f t="shared" si="225"/>
        <v>12</v>
      </c>
      <c r="X219" s="23">
        <f t="shared" si="226"/>
        <v>732</v>
      </c>
      <c r="Y219" s="23">
        <f t="shared" si="244"/>
        <v>11.5</v>
      </c>
      <c r="Z219" s="23">
        <f t="shared" si="245"/>
        <v>0.49999999999999911</v>
      </c>
      <c r="AA219" s="23">
        <f t="shared" si="246"/>
        <v>701.5</v>
      </c>
      <c r="AB219" s="23">
        <f t="shared" si="247"/>
        <v>30.499999999999943</v>
      </c>
      <c r="AC219" s="5">
        <v>4.9000000000000004</v>
      </c>
      <c r="AD219">
        <v>4.6527950906127149</v>
      </c>
      <c r="AE219">
        <v>46537.950906127102</v>
      </c>
      <c r="AF219">
        <f t="shared" si="212"/>
        <v>2023.3891698316131</v>
      </c>
      <c r="AG219">
        <f t="shared" si="213"/>
        <v>1981.4095450117491</v>
      </c>
      <c r="AH219">
        <f>STDEV(AF219:AF221)</f>
        <v>41.907349002415515</v>
      </c>
      <c r="AI219">
        <f>AVERAGE(AE219:AE221)</f>
        <v>45572.41953527023</v>
      </c>
      <c r="AJ219">
        <f>STDEV(AE219:AE221)</f>
        <v>963.86902705555588</v>
      </c>
      <c r="AL219" t="s">
        <v>70</v>
      </c>
      <c r="AM219" s="6">
        <v>8.1</v>
      </c>
      <c r="AN219" s="23">
        <f t="shared" si="227"/>
        <v>7.8487492728330421</v>
      </c>
      <c r="AO219" s="23">
        <f t="shared" si="228"/>
        <v>78.487492728330423</v>
      </c>
      <c r="AP219" s="23">
        <f t="shared" si="214"/>
        <v>74.932454269278011</v>
      </c>
      <c r="AQ219" s="23">
        <f t="shared" si="215"/>
        <v>4.5819426277415252</v>
      </c>
      <c r="AR219" s="23">
        <f t="shared" si="216"/>
        <v>2.0124998135469339</v>
      </c>
      <c r="AS219" s="23">
        <f t="shared" si="217"/>
        <v>1.9213449812635384</v>
      </c>
      <c r="AT219" s="23">
        <f t="shared" si="260"/>
        <v>0.11748570840362881</v>
      </c>
      <c r="AU219" s="7">
        <v>7.9</v>
      </c>
      <c r="AV219">
        <f t="shared" si="229"/>
        <v>768.03800000000001</v>
      </c>
      <c r="AW219">
        <f t="shared" si="230"/>
        <v>63.213004115226333</v>
      </c>
      <c r="AX219">
        <f t="shared" si="218"/>
        <v>61.079231824417008</v>
      </c>
      <c r="AY219">
        <f t="shared" si="219"/>
        <v>3.0293743175786125</v>
      </c>
      <c r="AZ219">
        <f t="shared" si="248"/>
        <v>742.11266666666677</v>
      </c>
      <c r="BA219">
        <f t="shared" si="249"/>
        <v>36.806897958580166</v>
      </c>
      <c r="BB219" s="5">
        <v>0.5</v>
      </c>
      <c r="BC219">
        <f t="shared" si="261"/>
        <v>400.79999999999995</v>
      </c>
      <c r="BD219">
        <f t="shared" si="231"/>
        <v>20.04</v>
      </c>
      <c r="BE219">
        <f t="shared" si="220"/>
        <v>16.032</v>
      </c>
      <c r="BF219">
        <f t="shared" si="250"/>
        <v>4.0079999999999893</v>
      </c>
      <c r="BG219">
        <f t="shared" si="251"/>
        <v>320.63999999999993</v>
      </c>
      <c r="BH219">
        <f t="shared" si="252"/>
        <v>80.16</v>
      </c>
      <c r="BI219" t="s">
        <v>70</v>
      </c>
      <c r="BJ219" s="4">
        <v>3.4000000000000002E-2</v>
      </c>
      <c r="BK219" s="24">
        <f t="shared" si="232"/>
        <v>3.9784946236559142E-2</v>
      </c>
      <c r="BL219" s="24">
        <f t="shared" si="233"/>
        <v>5.6835580645161289E-2</v>
      </c>
      <c r="BM219" s="24">
        <f t="shared" si="221"/>
        <v>5.6195540322580645E-2</v>
      </c>
      <c r="BN219" s="24">
        <f t="shared" si="258"/>
        <v>1.1085823576024495E-3</v>
      </c>
      <c r="BO219" s="8">
        <v>1.3</v>
      </c>
      <c r="BP219" s="25">
        <f t="shared" si="234"/>
        <v>18460</v>
      </c>
      <c r="BQ219" s="25">
        <f t="shared" si="222"/>
        <v>520</v>
      </c>
      <c r="BR219" s="23">
        <f t="shared" si="253"/>
        <v>17986.666666666668</v>
      </c>
      <c r="BS219" s="23">
        <f t="shared" si="254"/>
        <v>819.83738224926856</v>
      </c>
      <c r="BT219" s="23">
        <f t="shared" si="255"/>
        <v>506.66666666666669</v>
      </c>
      <c r="BU219" s="23">
        <f t="shared" si="256"/>
        <v>23.094010767585029</v>
      </c>
      <c r="BW219" s="6">
        <v>3.5999999999999997E-2</v>
      </c>
      <c r="BX219" s="23">
        <f t="shared" si="235"/>
        <v>1.4644351464435144</v>
      </c>
      <c r="BY219" s="23">
        <f t="shared" si="236"/>
        <v>73.221757322175719</v>
      </c>
      <c r="BZ219" s="23">
        <f t="shared" si="223"/>
        <v>69.037656903765694</v>
      </c>
      <c r="CA219" s="23">
        <f t="shared" si="262"/>
        <v>5.5350445838171298</v>
      </c>
      <c r="CB219" s="9" t="s">
        <v>70</v>
      </c>
      <c r="CC219">
        <f t="shared" si="237"/>
        <v>313.61329261345526</v>
      </c>
      <c r="CD219">
        <f t="shared" si="238"/>
        <v>95.956402677508208</v>
      </c>
      <c r="CE219">
        <f t="shared" si="239"/>
        <v>75.928796548574226</v>
      </c>
      <c r="CF219">
        <f t="shared" si="240"/>
        <v>24.30409798823765</v>
      </c>
      <c r="CG219">
        <f t="shared" si="241"/>
        <v>-71.253004115226332</v>
      </c>
      <c r="CH219">
        <f t="shared" si="242"/>
        <v>309.27331687242793</v>
      </c>
      <c r="CI219">
        <f t="shared" si="243"/>
        <v>95.956402677508208</v>
      </c>
      <c r="CJ219" s="23">
        <f t="shared" si="257"/>
        <v>319.55760070636325</v>
      </c>
      <c r="CK219" s="23">
        <f t="shared" si="257"/>
        <v>96.168118677418462</v>
      </c>
      <c r="CL219" s="23">
        <f t="shared" si="257"/>
        <v>79.408179358141908</v>
      </c>
      <c r="CM219" s="23">
        <f t="shared" si="257"/>
        <v>25.804664131149334</v>
      </c>
      <c r="CN219" s="23">
        <f t="shared" si="257"/>
        <v>-65.611231824417004</v>
      </c>
      <c r="CO219" s="23">
        <f t="shared" si="257"/>
        <v>290.50485048010972</v>
      </c>
      <c r="CP219" s="23">
        <f t="shared" si="257"/>
        <v>96.168118677418462</v>
      </c>
    </row>
    <row r="220" spans="11:94" x14ac:dyDescent="0.2">
      <c r="L220" s="2">
        <v>7.11</v>
      </c>
      <c r="M220" s="23"/>
      <c r="N220" s="23"/>
      <c r="O220" s="3">
        <v>12.647</v>
      </c>
      <c r="P220" s="23"/>
      <c r="Q220" s="23"/>
      <c r="R220" s="2">
        <f t="shared" si="263"/>
        <v>10117.6</v>
      </c>
      <c r="S220" s="23"/>
      <c r="T220" s="23"/>
      <c r="V220" s="4">
        <v>2.2999999999999998</v>
      </c>
      <c r="W220" s="23">
        <f t="shared" si="225"/>
        <v>11.499999999999998</v>
      </c>
      <c r="X220" s="23">
        <f t="shared" si="226"/>
        <v>701.49999999999989</v>
      </c>
      <c r="Y220" s="23"/>
      <c r="Z220" s="23"/>
      <c r="AA220" s="23"/>
      <c r="AB220" s="23"/>
      <c r="AC220" s="5">
        <v>4.8</v>
      </c>
      <c r="AD220">
        <v>4.556908620193691</v>
      </c>
      <c r="AE220">
        <v>45569.086201936909</v>
      </c>
      <c r="AF220">
        <f t="shared" si="212"/>
        <v>1981.2646174755178</v>
      </c>
      <c r="AM220" s="6">
        <v>7.2</v>
      </c>
      <c r="AN220" s="23">
        <f t="shared" si="227"/>
        <v>6.976148923792902</v>
      </c>
      <c r="AO220" s="23">
        <f t="shared" si="228"/>
        <v>69.761489237929027</v>
      </c>
      <c r="AP220" s="23"/>
      <c r="AQ220" s="23"/>
      <c r="AR220" s="23">
        <f t="shared" si="216"/>
        <v>1.7887561343058724</v>
      </c>
      <c r="AS220" s="23"/>
      <c r="AT220" s="23"/>
      <c r="AU220" s="7">
        <v>7.8</v>
      </c>
      <c r="AV220">
        <f t="shared" si="229"/>
        <v>758.31600000000003</v>
      </c>
      <c r="AW220">
        <f t="shared" si="230"/>
        <v>62.412839506172837</v>
      </c>
      <c r="BB220" s="5">
        <v>0.4</v>
      </c>
      <c r="BC220">
        <f t="shared" si="261"/>
        <v>320.64</v>
      </c>
      <c r="BD220">
        <f t="shared" si="231"/>
        <v>16.032</v>
      </c>
      <c r="BJ220" s="4">
        <v>3.3000000000000002E-2</v>
      </c>
      <c r="BK220" s="24">
        <f t="shared" si="232"/>
        <v>3.8440860215053767E-2</v>
      </c>
      <c r="BL220" s="24">
        <f t="shared" si="233"/>
        <v>5.4915459677419357E-2</v>
      </c>
      <c r="BM220" s="24"/>
      <c r="BN220" s="24"/>
      <c r="BO220" s="8">
        <v>1.2</v>
      </c>
      <c r="BP220" s="25">
        <f t="shared" si="234"/>
        <v>17040</v>
      </c>
      <c r="BQ220" s="25">
        <f t="shared" si="222"/>
        <v>480</v>
      </c>
      <c r="BR220" s="23"/>
      <c r="BS220" s="23"/>
      <c r="BT220" s="23"/>
      <c r="BU220" s="23"/>
      <c r="BW220" s="6">
        <v>3.5000000000000003E-2</v>
      </c>
      <c r="BX220" s="23">
        <f t="shared" si="235"/>
        <v>1.4225941422594142</v>
      </c>
      <c r="BY220" s="23">
        <f t="shared" si="236"/>
        <v>71.129707112970706</v>
      </c>
      <c r="BZ220" s="23"/>
      <c r="CA220" s="23"/>
      <c r="CB220" s="9"/>
      <c r="CC220">
        <f t="shared" si="237"/>
        <v>316.35542925163804</v>
      </c>
      <c r="CD220">
        <f t="shared" si="238"/>
        <v>96.107995867762412</v>
      </c>
      <c r="CE220">
        <f t="shared" si="239"/>
        <v>79.562709158531135</v>
      </c>
      <c r="CF220">
        <f t="shared" si="240"/>
        <v>25.256787188908859</v>
      </c>
      <c r="CG220">
        <f t="shared" si="241"/>
        <v>-66.944839506172841</v>
      </c>
      <c r="CH220">
        <f t="shared" si="242"/>
        <v>295.97264197530859</v>
      </c>
      <c r="CI220">
        <f t="shared" si="243"/>
        <v>96.107995867762412</v>
      </c>
      <c r="CJ220" s="23"/>
      <c r="CK220" s="23"/>
      <c r="CL220" s="23"/>
      <c r="CM220" s="23"/>
      <c r="CN220" s="23"/>
      <c r="CO220" s="23"/>
      <c r="CP220" s="23"/>
    </row>
    <row r="221" spans="11:94" x14ac:dyDescent="0.2">
      <c r="L221" s="2">
        <v>7.18</v>
      </c>
      <c r="M221" s="23"/>
      <c r="N221" s="23"/>
      <c r="O221" s="3">
        <v>12.641</v>
      </c>
      <c r="P221" s="23"/>
      <c r="Q221" s="23"/>
      <c r="R221" s="2">
        <f t="shared" si="263"/>
        <v>10112.799999999999</v>
      </c>
      <c r="S221" s="23"/>
      <c r="T221" s="23"/>
      <c r="V221" s="4">
        <v>2.2000000000000002</v>
      </c>
      <c r="W221" s="23">
        <f t="shared" si="225"/>
        <v>11.000000000000002</v>
      </c>
      <c r="X221" s="23">
        <f t="shared" si="226"/>
        <v>671.00000000000011</v>
      </c>
      <c r="Y221" s="23"/>
      <c r="Z221" s="23"/>
      <c r="AA221" s="23"/>
      <c r="AB221" s="23"/>
      <c r="AC221" s="5">
        <v>4.7</v>
      </c>
      <c r="AD221">
        <v>4.4610221497746672</v>
      </c>
      <c r="AE221">
        <v>44610.221497746672</v>
      </c>
      <c r="AF221">
        <f t="shared" si="212"/>
        <v>1939.5748477281161</v>
      </c>
      <c r="AM221" s="6">
        <v>7.9</v>
      </c>
      <c r="AN221" s="23">
        <f t="shared" si="227"/>
        <v>7.654838084157455</v>
      </c>
      <c r="AO221" s="23">
        <f t="shared" si="228"/>
        <v>76.548380841574556</v>
      </c>
      <c r="AP221" s="23"/>
      <c r="AQ221" s="23"/>
      <c r="AR221" s="23">
        <f t="shared" si="216"/>
        <v>1.962778995937809</v>
      </c>
      <c r="AS221" s="23"/>
      <c r="AT221" s="23"/>
      <c r="AU221" s="7">
        <v>7.2</v>
      </c>
      <c r="AV221">
        <f t="shared" si="229"/>
        <v>699.98400000000004</v>
      </c>
      <c r="AW221">
        <f t="shared" si="230"/>
        <v>57.611851851851853</v>
      </c>
      <c r="BB221" s="5">
        <v>0.3</v>
      </c>
      <c r="BC221">
        <f t="shared" si="261"/>
        <v>240.47999999999996</v>
      </c>
      <c r="BD221">
        <f t="shared" si="231"/>
        <v>12.023999999999997</v>
      </c>
      <c r="BJ221" s="4">
        <v>3.4000000000000002E-2</v>
      </c>
      <c r="BK221" s="24">
        <f t="shared" si="232"/>
        <v>3.9784946236559142E-2</v>
      </c>
      <c r="BL221" s="24">
        <f t="shared" si="233"/>
        <v>5.6835580645161289E-2</v>
      </c>
      <c r="BM221" s="24"/>
      <c r="BN221" s="24"/>
      <c r="BO221" s="8">
        <v>1.3</v>
      </c>
      <c r="BP221" s="25">
        <f t="shared" si="234"/>
        <v>18460</v>
      </c>
      <c r="BQ221" s="25">
        <f t="shared" si="222"/>
        <v>520</v>
      </c>
      <c r="BR221" s="23"/>
      <c r="BS221" s="23"/>
      <c r="BT221" s="23"/>
      <c r="BU221" s="23"/>
      <c r="BW221" s="6">
        <v>3.1E-2</v>
      </c>
      <c r="BX221" s="23">
        <f t="shared" si="235"/>
        <v>1.2552301255230125</v>
      </c>
      <c r="BY221" s="23">
        <f t="shared" si="236"/>
        <v>62.761506276150627</v>
      </c>
      <c r="BZ221" s="23"/>
      <c r="CA221" s="23"/>
      <c r="CB221" s="9"/>
      <c r="CC221">
        <f t="shared" si="237"/>
        <v>328.70408025399638</v>
      </c>
      <c r="CD221">
        <f t="shared" si="238"/>
        <v>96.439957486984767</v>
      </c>
      <c r="CE221">
        <f t="shared" si="239"/>
        <v>82.733032367320362</v>
      </c>
      <c r="CF221">
        <f t="shared" si="240"/>
        <v>27.853107216301485</v>
      </c>
      <c r="CG221">
        <f t="shared" si="241"/>
        <v>-58.635851851851854</v>
      </c>
      <c r="CH221">
        <f t="shared" si="242"/>
        <v>266.26859259259254</v>
      </c>
      <c r="CI221">
        <f t="shared" si="243"/>
        <v>96.439957486984767</v>
      </c>
      <c r="CJ221" s="23"/>
      <c r="CK221" s="23"/>
      <c r="CL221" s="23"/>
      <c r="CM221" s="23"/>
      <c r="CN221" s="23"/>
      <c r="CO221" s="23"/>
      <c r="CP221" s="23"/>
    </row>
    <row r="222" spans="11:94" x14ac:dyDescent="0.2">
      <c r="K222" t="s">
        <v>71</v>
      </c>
      <c r="L222" s="2">
        <v>7.15</v>
      </c>
      <c r="M222" s="23">
        <f t="shared" si="206"/>
        <v>7.1333333333333337</v>
      </c>
      <c r="N222" s="23">
        <f t="shared" si="207"/>
        <v>2.081665999466124E-2</v>
      </c>
      <c r="O222" s="3">
        <v>3.8010000000000002</v>
      </c>
      <c r="P222" s="23">
        <f t="shared" si="208"/>
        <v>3.7733333333333334</v>
      </c>
      <c r="Q222" s="23">
        <f t="shared" si="209"/>
        <v>4.1186567389542697E-2</v>
      </c>
      <c r="R222" s="2">
        <f>O222*640</f>
        <v>2432.6400000000003</v>
      </c>
      <c r="S222" s="23">
        <f t="shared" si="210"/>
        <v>2414.9333333333338</v>
      </c>
      <c r="T222" s="23">
        <f t="shared" si="211"/>
        <v>26.359403129307438</v>
      </c>
      <c r="U222">
        <v>3801</v>
      </c>
      <c r="V222" s="4">
        <v>1.2</v>
      </c>
      <c r="W222" s="23">
        <f t="shared" si="225"/>
        <v>6</v>
      </c>
      <c r="X222" s="23">
        <f t="shared" si="226"/>
        <v>366</v>
      </c>
      <c r="Y222" s="23">
        <f t="shared" si="244"/>
        <v>6.166666666666667</v>
      </c>
      <c r="Z222" s="23">
        <f t="shared" si="245"/>
        <v>0.28867513459481287</v>
      </c>
      <c r="AA222" s="23">
        <f t="shared" si="246"/>
        <v>376.16666666666669</v>
      </c>
      <c r="AB222" s="23">
        <f t="shared" si="247"/>
        <v>17.609183210283586</v>
      </c>
      <c r="AC222" s="5">
        <v>8.1</v>
      </c>
      <c r="AD222">
        <v>7.810890711424757</v>
      </c>
      <c r="AE222">
        <v>781.08907114247575</v>
      </c>
      <c r="AF222">
        <f t="shared" si="212"/>
        <v>33.960394397498945</v>
      </c>
      <c r="AG222">
        <f t="shared" si="213"/>
        <v>33.690690416759963</v>
      </c>
      <c r="AH222">
        <f>STDEV(AF222:AF224)</f>
        <v>0.48469708802539702</v>
      </c>
      <c r="AI222">
        <f>AVERAGE(AE222:AE224)</f>
        <v>774.88587958547907</v>
      </c>
      <c r="AJ222">
        <f>STDEV(AE222:AE224)</f>
        <v>11.148033024584139</v>
      </c>
      <c r="AL222" t="s">
        <v>71</v>
      </c>
      <c r="AM222" s="6">
        <v>0.4</v>
      </c>
      <c r="AN222" s="23">
        <f t="shared" si="227"/>
        <v>0.38316850882295905</v>
      </c>
      <c r="AO222" s="23">
        <f t="shared" si="228"/>
        <v>3.8316850882295905</v>
      </c>
      <c r="AP222" s="23">
        <f t="shared" si="214"/>
        <v>4.4780557171482123</v>
      </c>
      <c r="AQ222" s="23">
        <f t="shared" si="215"/>
        <v>1.1195467698073012</v>
      </c>
      <c r="AR222" s="23">
        <f t="shared" si="216"/>
        <v>9.8248335595630523E-2</v>
      </c>
      <c r="AS222" s="23">
        <f t="shared" si="217"/>
        <v>0.11482194146533876</v>
      </c>
      <c r="AT222" s="23">
        <f t="shared" si="260"/>
        <v>2.8706327430956569E-2</v>
      </c>
      <c r="AU222" s="7">
        <v>4</v>
      </c>
      <c r="AV222">
        <f t="shared" si="229"/>
        <v>388.88</v>
      </c>
      <c r="AW222">
        <f t="shared" si="230"/>
        <v>32.006584362139918</v>
      </c>
      <c r="AX222">
        <f t="shared" si="218"/>
        <v>30.406255144032922</v>
      </c>
      <c r="AY222">
        <f t="shared" si="219"/>
        <v>2.1170365634707764</v>
      </c>
      <c r="AZ222">
        <f t="shared" si="248"/>
        <v>369.43599999999998</v>
      </c>
      <c r="BA222">
        <f t="shared" si="249"/>
        <v>25.721994246169931</v>
      </c>
      <c r="BB222" s="5">
        <v>3.1</v>
      </c>
      <c r="BC222">
        <f t="shared" si="261"/>
        <v>2484.96</v>
      </c>
      <c r="BD222">
        <f t="shared" si="231"/>
        <v>124.248</v>
      </c>
      <c r="BE222">
        <f t="shared" si="220"/>
        <v>124.248</v>
      </c>
      <c r="BF222">
        <f t="shared" si="250"/>
        <v>4.0080000000000098</v>
      </c>
      <c r="BG222">
        <f t="shared" si="251"/>
        <v>2484.96</v>
      </c>
      <c r="BH222">
        <f t="shared" si="252"/>
        <v>80.160000000000082</v>
      </c>
      <c r="BI222" t="s">
        <v>71</v>
      </c>
      <c r="BJ222" s="4">
        <v>3.2000000000000001E-2</v>
      </c>
      <c r="BK222" s="24">
        <f t="shared" si="232"/>
        <v>3.7096774193548385E-2</v>
      </c>
      <c r="BL222" s="24">
        <f t="shared" si="233"/>
        <v>5.299533870967741E-2</v>
      </c>
      <c r="BM222" s="24">
        <f t="shared" si="221"/>
        <v>5.1715258064516122E-2</v>
      </c>
      <c r="BN222" s="24">
        <f t="shared" si="258"/>
        <v>2.217164715204899E-3</v>
      </c>
      <c r="BO222" s="8">
        <v>1.2</v>
      </c>
      <c r="BP222" s="25">
        <f t="shared" si="234"/>
        <v>17040</v>
      </c>
      <c r="BQ222" s="25">
        <f t="shared" si="222"/>
        <v>480</v>
      </c>
      <c r="BR222" s="23">
        <f t="shared" si="253"/>
        <v>15620</v>
      </c>
      <c r="BS222" s="23">
        <f t="shared" si="254"/>
        <v>1420</v>
      </c>
      <c r="BT222" s="23">
        <f t="shared" si="255"/>
        <v>440</v>
      </c>
      <c r="BU222" s="23">
        <f t="shared" si="256"/>
        <v>40</v>
      </c>
      <c r="BW222" s="6">
        <v>2.1999999999999999E-2</v>
      </c>
      <c r="BX222" s="23">
        <f t="shared" si="235"/>
        <v>0.87866108786610864</v>
      </c>
      <c r="BY222" s="23">
        <f t="shared" si="236"/>
        <v>43.933054393305433</v>
      </c>
      <c r="BZ222" s="23">
        <f t="shared" si="223"/>
        <v>41.841004184100406</v>
      </c>
      <c r="CA222" s="23">
        <f t="shared" si="262"/>
        <v>2.0920502092050199</v>
      </c>
      <c r="CB222" s="9" t="s">
        <v>71</v>
      </c>
      <c r="CC222">
        <f t="shared" si="237"/>
        <v>3.842123663855967</v>
      </c>
      <c r="CD222">
        <f t="shared" si="238"/>
        <v>17.844474036744096</v>
      </c>
      <c r="CE222">
        <f t="shared" si="239"/>
        <v>20.483613004249897</v>
      </c>
      <c r="CF222">
        <f t="shared" si="240"/>
        <v>0.21734014740195653</v>
      </c>
      <c r="CG222">
        <f t="shared" si="241"/>
        <v>-150.25458436213992</v>
      </c>
      <c r="CH222">
        <f t="shared" si="242"/>
        <v>441.84699588477366</v>
      </c>
      <c r="CI222">
        <f t="shared" si="243"/>
        <v>17.844474036744096</v>
      </c>
      <c r="CJ222" s="23">
        <f t="shared" ref="CJ222:CP237" si="264">AVERAGE(CC222:CC224)</f>
        <v>3.8317651569622257</v>
      </c>
      <c r="CK222" s="23">
        <f t="shared" si="264"/>
        <v>17.879898176870359</v>
      </c>
      <c r="CL222" s="23">
        <f t="shared" si="264"/>
        <v>19.670511843255905</v>
      </c>
      <c r="CM222" s="23">
        <f t="shared" si="264"/>
        <v>0.21791227042163341</v>
      </c>
      <c r="CN222" s="23">
        <f t="shared" si="264"/>
        <v>-148.48758847736624</v>
      </c>
      <c r="CO222" s="23">
        <f t="shared" si="264"/>
        <v>435.28564609053495</v>
      </c>
      <c r="CP222" s="23">
        <f t="shared" si="264"/>
        <v>17.879898176870359</v>
      </c>
    </row>
    <row r="223" spans="11:94" x14ac:dyDescent="0.2">
      <c r="L223" s="2">
        <v>7.11</v>
      </c>
      <c r="M223" s="23"/>
      <c r="N223" s="23"/>
      <c r="O223" s="3">
        <v>3.726</v>
      </c>
      <c r="P223" s="23"/>
      <c r="Q223" s="23"/>
      <c r="R223" s="2">
        <f t="shared" ref="R223:R224" si="265">O223*640</f>
        <v>2384.64</v>
      </c>
      <c r="S223" s="23"/>
      <c r="T223" s="23"/>
      <c r="V223" s="4">
        <v>1.2</v>
      </c>
      <c r="W223" s="23">
        <f t="shared" si="225"/>
        <v>6</v>
      </c>
      <c r="X223" s="23">
        <f t="shared" si="226"/>
        <v>366</v>
      </c>
      <c r="Y223" s="23"/>
      <c r="Z223" s="23"/>
      <c r="AA223" s="23"/>
      <c r="AB223" s="23"/>
      <c r="AC223" s="5">
        <v>8</v>
      </c>
      <c r="AD223">
        <v>7.715525462521458</v>
      </c>
      <c r="AE223">
        <v>781.55254625214604</v>
      </c>
      <c r="AF223">
        <f t="shared" si="212"/>
        <v>33.980545489223744</v>
      </c>
      <c r="AM223" s="6">
        <v>0.6</v>
      </c>
      <c r="AN223" s="23">
        <f t="shared" si="227"/>
        <v>0.5770796974985456</v>
      </c>
      <c r="AO223" s="23">
        <f t="shared" si="228"/>
        <v>5.7707969749854557</v>
      </c>
      <c r="AP223" s="23"/>
      <c r="AQ223" s="23"/>
      <c r="AR223" s="23">
        <f t="shared" si="216"/>
        <v>0.14796915320475529</v>
      </c>
      <c r="AS223" s="23"/>
      <c r="AT223" s="23"/>
      <c r="AU223" s="7">
        <v>3.9</v>
      </c>
      <c r="AV223">
        <f t="shared" si="229"/>
        <v>379.15800000000002</v>
      </c>
      <c r="AW223">
        <f t="shared" si="230"/>
        <v>31.206419753086418</v>
      </c>
      <c r="BB223" s="5">
        <v>3</v>
      </c>
      <c r="BC223">
        <f t="shared" si="261"/>
        <v>2404.7999999999997</v>
      </c>
      <c r="BD223">
        <f t="shared" si="231"/>
        <v>120.23999999999998</v>
      </c>
      <c r="BJ223" s="4">
        <v>0.03</v>
      </c>
      <c r="BK223" s="24">
        <f t="shared" si="232"/>
        <v>3.4408602150537634E-2</v>
      </c>
      <c r="BL223" s="24">
        <f t="shared" si="233"/>
        <v>4.9155096774193545E-2</v>
      </c>
      <c r="BM223" s="24"/>
      <c r="BN223" s="24"/>
      <c r="BO223" s="8">
        <v>1.1000000000000001</v>
      </c>
      <c r="BP223" s="25">
        <f t="shared" si="234"/>
        <v>15620.000000000004</v>
      </c>
      <c r="BQ223" s="25">
        <f t="shared" si="222"/>
        <v>440.00000000000011</v>
      </c>
      <c r="BR223" s="23"/>
      <c r="BS223" s="23"/>
      <c r="BT223" s="23"/>
      <c r="BU223" s="23"/>
      <c r="BW223" s="6">
        <v>2.1000000000000001E-2</v>
      </c>
      <c r="BX223" s="23">
        <f t="shared" si="235"/>
        <v>0.83682008368200833</v>
      </c>
      <c r="BY223" s="23">
        <f t="shared" si="236"/>
        <v>41.841004184100413</v>
      </c>
      <c r="BZ223" s="23"/>
      <c r="CA223" s="23"/>
      <c r="CB223" s="9"/>
      <c r="CC223">
        <f t="shared" si="237"/>
        <v>3.9049532482433529</v>
      </c>
      <c r="CD223">
        <f t="shared" si="238"/>
        <v>18.310956487690941</v>
      </c>
      <c r="CE223">
        <f t="shared" si="239"/>
        <v>20.605584340629783</v>
      </c>
      <c r="CF223">
        <f t="shared" si="240"/>
        <v>0.224373382643344</v>
      </c>
      <c r="CG223">
        <f t="shared" si="241"/>
        <v>-145.44641975308639</v>
      </c>
      <c r="CH223">
        <f t="shared" si="242"/>
        <v>428.54632098765427</v>
      </c>
      <c r="CI223">
        <f t="shared" si="243"/>
        <v>18.310956487690941</v>
      </c>
      <c r="CJ223" s="23"/>
      <c r="CK223" s="23"/>
      <c r="CL223" s="23"/>
      <c r="CM223" s="23"/>
      <c r="CN223" s="23"/>
      <c r="CO223" s="23"/>
      <c r="CP223" s="23"/>
    </row>
    <row r="224" spans="11:94" x14ac:dyDescent="0.2">
      <c r="L224" s="2">
        <v>7.14</v>
      </c>
      <c r="M224" s="23"/>
      <c r="N224" s="23"/>
      <c r="O224" s="3">
        <v>3.7930000000000001</v>
      </c>
      <c r="P224" s="23"/>
      <c r="Q224" s="23"/>
      <c r="R224" s="2">
        <f t="shared" si="265"/>
        <v>2427.52</v>
      </c>
      <c r="S224" s="23"/>
      <c r="T224" s="23"/>
      <c r="V224" s="4">
        <v>1.3</v>
      </c>
      <c r="W224" s="23">
        <f t="shared" si="225"/>
        <v>6.5</v>
      </c>
      <c r="X224" s="23">
        <f t="shared" si="226"/>
        <v>396.5</v>
      </c>
      <c r="Y224" s="23"/>
      <c r="Z224" s="23"/>
      <c r="AA224" s="23"/>
      <c r="AB224" s="23"/>
      <c r="AC224" s="5">
        <v>7.9</v>
      </c>
      <c r="AD224">
        <v>7.6201602136181581</v>
      </c>
      <c r="AE224">
        <v>762.01602136181577</v>
      </c>
      <c r="AF224">
        <f t="shared" si="212"/>
        <v>33.131131363557209</v>
      </c>
      <c r="AM224" s="6">
        <v>0.4</v>
      </c>
      <c r="AN224" s="23">
        <f t="shared" si="227"/>
        <v>0.38316850882295905</v>
      </c>
      <c r="AO224" s="23">
        <f t="shared" si="228"/>
        <v>3.8316850882295905</v>
      </c>
      <c r="AP224" s="23"/>
      <c r="AQ224" s="23"/>
      <c r="AR224" s="23">
        <f t="shared" si="216"/>
        <v>9.8248335595630523E-2</v>
      </c>
      <c r="AS224" s="23"/>
      <c r="AT224" s="23"/>
      <c r="AU224" s="7">
        <v>3.5</v>
      </c>
      <c r="AV224">
        <f t="shared" si="229"/>
        <v>340.27000000000004</v>
      </c>
      <c r="AW224">
        <f t="shared" si="230"/>
        <v>28.00576131687243</v>
      </c>
      <c r="BB224" s="5">
        <v>3.2</v>
      </c>
      <c r="BC224">
        <f t="shared" si="261"/>
        <v>2565.12</v>
      </c>
      <c r="BD224">
        <f t="shared" si="231"/>
        <v>128.256</v>
      </c>
      <c r="BJ224" s="4">
        <v>3.2000000000000001E-2</v>
      </c>
      <c r="BK224" s="24">
        <f t="shared" si="232"/>
        <v>3.7096774193548385E-2</v>
      </c>
      <c r="BL224" s="24">
        <f t="shared" si="233"/>
        <v>5.299533870967741E-2</v>
      </c>
      <c r="BM224" s="24"/>
      <c r="BN224" s="24"/>
      <c r="BO224" s="8">
        <v>1</v>
      </c>
      <c r="BP224" s="25">
        <f t="shared" si="234"/>
        <v>14200</v>
      </c>
      <c r="BQ224" s="25">
        <f t="shared" si="222"/>
        <v>400</v>
      </c>
      <c r="BR224" s="23"/>
      <c r="BS224" s="23"/>
      <c r="BT224" s="23"/>
      <c r="BU224" s="23"/>
      <c r="BW224" s="6">
        <v>0.02</v>
      </c>
      <c r="BX224" s="23">
        <f t="shared" si="235"/>
        <v>0.79497907949790791</v>
      </c>
      <c r="BY224" s="23">
        <f t="shared" si="236"/>
        <v>39.748953974895393</v>
      </c>
      <c r="BZ224" s="23"/>
      <c r="CA224" s="23"/>
      <c r="CB224" s="9"/>
      <c r="CC224">
        <f t="shared" si="237"/>
        <v>3.7482185587873578</v>
      </c>
      <c r="CD224">
        <f t="shared" si="238"/>
        <v>17.484264006176051</v>
      </c>
      <c r="CE224">
        <f t="shared" si="239"/>
        <v>17.922338184888037</v>
      </c>
      <c r="CF224">
        <f t="shared" si="240"/>
        <v>0.21202328121959971</v>
      </c>
      <c r="CG224">
        <f t="shared" si="241"/>
        <v>-149.76176131687242</v>
      </c>
      <c r="CH224">
        <f t="shared" si="242"/>
        <v>435.46362139917693</v>
      </c>
      <c r="CI224">
        <f t="shared" si="243"/>
        <v>17.484264006176051</v>
      </c>
      <c r="CJ224" s="23"/>
      <c r="CK224" s="23"/>
      <c r="CL224" s="23"/>
      <c r="CM224" s="23"/>
      <c r="CN224" s="23"/>
      <c r="CO224" s="23"/>
      <c r="CP224" s="23"/>
    </row>
    <row r="225" spans="11:94" x14ac:dyDescent="0.2">
      <c r="K225" t="s">
        <v>72</v>
      </c>
      <c r="L225" s="2">
        <v>7.09</v>
      </c>
      <c r="M225" s="23">
        <f t="shared" si="206"/>
        <v>7.1000000000000005</v>
      </c>
      <c r="N225" s="23">
        <f t="shared" si="207"/>
        <v>1.7320508075688915E-2</v>
      </c>
      <c r="O225" s="3">
        <v>12.44</v>
      </c>
      <c r="P225" s="23">
        <f t="shared" si="208"/>
        <v>12.429666666666668</v>
      </c>
      <c r="Q225" s="23">
        <f t="shared" si="209"/>
        <v>1.5373136743466163E-2</v>
      </c>
      <c r="R225" s="2">
        <f t="shared" si="263"/>
        <v>9952</v>
      </c>
      <c r="S225" s="23">
        <f t="shared" si="210"/>
        <v>9943.7333333333318</v>
      </c>
      <c r="T225" s="23">
        <f t="shared" si="211"/>
        <v>12.298509394773429</v>
      </c>
      <c r="V225" s="4">
        <v>2.6</v>
      </c>
      <c r="W225" s="23">
        <f t="shared" si="225"/>
        <v>13</v>
      </c>
      <c r="X225" s="23">
        <f t="shared" si="226"/>
        <v>793</v>
      </c>
      <c r="Y225" s="23">
        <f t="shared" si="244"/>
        <v>13.333333333333334</v>
      </c>
      <c r="Z225" s="23">
        <f t="shared" si="245"/>
        <v>0.28867513459481292</v>
      </c>
      <c r="AA225" s="23">
        <f t="shared" si="246"/>
        <v>813.33333333333337</v>
      </c>
      <c r="AB225" s="23">
        <f t="shared" si="247"/>
        <v>17.609183210283586</v>
      </c>
      <c r="AC225" s="5">
        <v>10.5</v>
      </c>
      <c r="AD225">
        <v>10.022437434078054</v>
      </c>
      <c r="AE225">
        <v>10124.374340781</v>
      </c>
      <c r="AF225">
        <f t="shared" si="212"/>
        <v>440.19018872960868</v>
      </c>
      <c r="AG225">
        <f t="shared" si="213"/>
        <v>491.25404217060003</v>
      </c>
      <c r="AH225">
        <f>STDEV(AF225:AF227)</f>
        <v>47.853935905560284</v>
      </c>
      <c r="AI225">
        <f>AVERAGE(AE225:AE227)</f>
        <v>11298.842969923799</v>
      </c>
      <c r="AJ225">
        <f>STDEV(AE225:AE227)</f>
        <v>1100.6405258278864</v>
      </c>
      <c r="AL225" t="s">
        <v>72</v>
      </c>
      <c r="AM225" s="6">
        <v>3.5</v>
      </c>
      <c r="AN225" s="23">
        <f t="shared" si="227"/>
        <v>3.3887919332945509</v>
      </c>
      <c r="AO225" s="23">
        <f t="shared" si="228"/>
        <v>33.887919332945508</v>
      </c>
      <c r="AP225" s="23">
        <f t="shared" si="214"/>
        <v>31.948807446189647</v>
      </c>
      <c r="AQ225" s="23">
        <f t="shared" si="215"/>
        <v>2.5652039083426299</v>
      </c>
      <c r="AR225" s="23">
        <f t="shared" si="216"/>
        <v>0.86892100853706433</v>
      </c>
      <c r="AS225" s="23">
        <f t="shared" si="217"/>
        <v>0.81920019092793961</v>
      </c>
      <c r="AT225" s="23">
        <f t="shared" si="260"/>
        <v>6.5774459188272585E-2</v>
      </c>
      <c r="AU225" s="7">
        <v>7.8</v>
      </c>
      <c r="AV225">
        <f t="shared" si="229"/>
        <v>758.31600000000003</v>
      </c>
      <c r="AW225">
        <f t="shared" si="230"/>
        <v>62.412839506172837</v>
      </c>
      <c r="AX225">
        <f t="shared" si="218"/>
        <v>59.212181069958838</v>
      </c>
      <c r="AY225">
        <f t="shared" si="219"/>
        <v>4.8672113020213361</v>
      </c>
      <c r="AZ225">
        <f t="shared" si="248"/>
        <v>719.42799999999988</v>
      </c>
      <c r="BA225">
        <f t="shared" si="249"/>
        <v>59.136617319559271</v>
      </c>
      <c r="BB225" s="5">
        <v>0.5</v>
      </c>
      <c r="BC225">
        <f t="shared" si="261"/>
        <v>400.79999999999995</v>
      </c>
      <c r="BD225">
        <f t="shared" si="231"/>
        <v>20.04</v>
      </c>
      <c r="BE225">
        <f t="shared" si="220"/>
        <v>18.704000000000001</v>
      </c>
      <c r="BF225">
        <f t="shared" si="250"/>
        <v>2.3140198789120223</v>
      </c>
      <c r="BG225">
        <f t="shared" si="251"/>
        <v>374.07999999999993</v>
      </c>
      <c r="BH225">
        <f t="shared" si="252"/>
        <v>46.280397578240816</v>
      </c>
      <c r="BI225" t="s">
        <v>72</v>
      </c>
      <c r="BJ225" s="4">
        <v>3.5999999999999997E-2</v>
      </c>
      <c r="BK225" s="24">
        <f t="shared" si="232"/>
        <v>4.2473118279569885E-2</v>
      </c>
      <c r="BL225" s="24">
        <f t="shared" si="233"/>
        <v>6.0675822580645147E-2</v>
      </c>
      <c r="BM225" s="24">
        <f t="shared" si="221"/>
        <v>6.0675822580645154E-2</v>
      </c>
      <c r="BN225" s="24">
        <f t="shared" si="258"/>
        <v>8.4983747219407389E-18</v>
      </c>
      <c r="BO225" s="8">
        <v>1.2</v>
      </c>
      <c r="BP225" s="25">
        <f t="shared" si="234"/>
        <v>17040</v>
      </c>
      <c r="BQ225" s="25">
        <f t="shared" si="222"/>
        <v>480</v>
      </c>
      <c r="BR225" s="23">
        <f t="shared" si="253"/>
        <v>17513.333333333332</v>
      </c>
      <c r="BS225" s="23">
        <f t="shared" si="254"/>
        <v>2169.0858289457597</v>
      </c>
      <c r="BT225" s="23">
        <f t="shared" si="255"/>
        <v>493.33333333333331</v>
      </c>
      <c r="BU225" s="23">
        <f t="shared" si="256"/>
        <v>61.10100926607771</v>
      </c>
      <c r="BW225" s="6">
        <v>0.01</v>
      </c>
      <c r="BX225" s="23">
        <f t="shared" si="235"/>
        <v>0.3765690376569038</v>
      </c>
      <c r="BY225" s="23">
        <f t="shared" si="236"/>
        <v>18.82845188284519</v>
      </c>
      <c r="BZ225" s="23">
        <f t="shared" si="223"/>
        <v>18.131101813110181</v>
      </c>
      <c r="CA225" s="23">
        <f t="shared" si="262"/>
        <v>1.2078457514427332</v>
      </c>
      <c r="CB225" s="9" t="s">
        <v>72</v>
      </c>
      <c r="CC225">
        <f t="shared" si="237"/>
        <v>68.557117308200617</v>
      </c>
      <c r="CD225">
        <f t="shared" si="238"/>
        <v>84.084076660526364</v>
      </c>
      <c r="CE225">
        <f t="shared" si="239"/>
        <v>75.69519725454731</v>
      </c>
      <c r="CF225">
        <f t="shared" si="240"/>
        <v>5.3386904728327007</v>
      </c>
      <c r="CG225">
        <f t="shared" si="241"/>
        <v>-69.452839506172836</v>
      </c>
      <c r="CH225">
        <f t="shared" si="242"/>
        <v>305.99264197530863</v>
      </c>
      <c r="CI225">
        <f t="shared" si="243"/>
        <v>84.084076660526364</v>
      </c>
      <c r="CJ225" s="23">
        <f t="shared" si="264"/>
        <v>78.912292110225536</v>
      </c>
      <c r="CK225" s="23">
        <f t="shared" si="264"/>
        <v>86.091416737019145</v>
      </c>
      <c r="CL225" s="23">
        <f t="shared" si="264"/>
        <v>75.945964903461601</v>
      </c>
      <c r="CM225" s="23">
        <f t="shared" si="264"/>
        <v>6.3413084065882792</v>
      </c>
      <c r="CN225" s="23">
        <f t="shared" si="264"/>
        <v>-64.58284773662551</v>
      </c>
      <c r="CO225" s="23">
        <f t="shared" si="264"/>
        <v>289.52994238683124</v>
      </c>
      <c r="CP225" s="23">
        <f t="shared" si="264"/>
        <v>86.091416737019145</v>
      </c>
    </row>
    <row r="226" spans="11:94" x14ac:dyDescent="0.2">
      <c r="L226" s="2">
        <v>7.09</v>
      </c>
      <c r="M226" s="23"/>
      <c r="N226" s="23"/>
      <c r="O226" s="3">
        <v>12.412000000000001</v>
      </c>
      <c r="P226" s="23"/>
      <c r="Q226" s="23"/>
      <c r="R226" s="2">
        <f t="shared" si="263"/>
        <v>9929.6</v>
      </c>
      <c r="S226" s="23"/>
      <c r="T226" s="23"/>
      <c r="V226" s="4">
        <v>2.7</v>
      </c>
      <c r="W226" s="23">
        <f t="shared" si="225"/>
        <v>13.5</v>
      </c>
      <c r="X226" s="23">
        <f t="shared" si="226"/>
        <v>823.5</v>
      </c>
      <c r="Y226" s="23"/>
      <c r="Z226" s="23"/>
      <c r="AA226" s="23"/>
      <c r="AB226" s="23"/>
      <c r="AC226" s="5">
        <v>10.4</v>
      </c>
      <c r="AD226">
        <v>9.9265509636590288</v>
      </c>
      <c r="AE226">
        <v>11465.509636590299</v>
      </c>
      <c r="AF226">
        <f t="shared" si="212"/>
        <v>498.50041898218694</v>
      </c>
      <c r="AM226" s="6">
        <v>3.4</v>
      </c>
      <c r="AN226" s="23">
        <f t="shared" si="227"/>
        <v>3.2918363389567573</v>
      </c>
      <c r="AO226" s="23">
        <f t="shared" si="228"/>
        <v>32.918363389567574</v>
      </c>
      <c r="AP226" s="23"/>
      <c r="AQ226" s="23"/>
      <c r="AR226" s="23">
        <f t="shared" si="216"/>
        <v>0.84406059973250191</v>
      </c>
      <c r="AS226" s="23"/>
      <c r="AT226" s="23"/>
      <c r="AU226" s="7">
        <v>7.7</v>
      </c>
      <c r="AV226">
        <f t="shared" si="229"/>
        <v>748.59399999999994</v>
      </c>
      <c r="AW226">
        <f t="shared" si="230"/>
        <v>61.612674897119334</v>
      </c>
      <c r="BB226" s="5">
        <v>0.4</v>
      </c>
      <c r="BC226">
        <f t="shared" si="261"/>
        <v>320.64</v>
      </c>
      <c r="BD226">
        <f t="shared" si="231"/>
        <v>16.032</v>
      </c>
      <c r="BJ226" s="4">
        <v>3.5999999999999997E-2</v>
      </c>
      <c r="BK226" s="24">
        <f t="shared" si="232"/>
        <v>4.2473118279569885E-2</v>
      </c>
      <c r="BL226" s="24">
        <f t="shared" si="233"/>
        <v>6.0675822580645147E-2</v>
      </c>
      <c r="BM226" s="24"/>
      <c r="BN226" s="24"/>
      <c r="BO226" s="8">
        <v>1.1000000000000001</v>
      </c>
      <c r="BP226" s="25">
        <f t="shared" si="234"/>
        <v>15620.000000000004</v>
      </c>
      <c r="BQ226" s="25">
        <f t="shared" si="222"/>
        <v>440.00000000000011</v>
      </c>
      <c r="BR226" s="23"/>
      <c r="BS226" s="23"/>
      <c r="BT226" s="23"/>
      <c r="BU226" s="23"/>
      <c r="BW226" s="6">
        <v>8.9999999999999993E-3</v>
      </c>
      <c r="BX226" s="23">
        <f t="shared" si="235"/>
        <v>0.33472803347280333</v>
      </c>
      <c r="BY226" s="23">
        <f t="shared" si="236"/>
        <v>16.736401673640167</v>
      </c>
      <c r="BZ226" s="23"/>
      <c r="CA226" s="23"/>
      <c r="CB226" s="9"/>
      <c r="CC226">
        <f t="shared" si="237"/>
        <v>80.006392336037521</v>
      </c>
      <c r="CD226">
        <f t="shared" si="238"/>
        <v>86.396843876949632</v>
      </c>
      <c r="CE226">
        <f t="shared" si="239"/>
        <v>79.352093338992404</v>
      </c>
      <c r="CF226">
        <f t="shared" si="240"/>
        <v>6.4202782694719174</v>
      </c>
      <c r="CG226">
        <f t="shared" si="241"/>
        <v>-64.14467489711933</v>
      </c>
      <c r="CH226">
        <f t="shared" si="242"/>
        <v>292.69196707818924</v>
      </c>
      <c r="CI226">
        <f t="shared" si="243"/>
        <v>86.396843876949632</v>
      </c>
      <c r="CJ226" s="23"/>
      <c r="CK226" s="23"/>
      <c r="CL226" s="23"/>
      <c r="CM226" s="23"/>
      <c r="CN226" s="23"/>
      <c r="CO226" s="23"/>
      <c r="CP226" s="23"/>
    </row>
    <row r="227" spans="11:94" x14ac:dyDescent="0.2">
      <c r="L227" s="2">
        <v>7.12</v>
      </c>
      <c r="M227" s="23"/>
      <c r="N227" s="23"/>
      <c r="O227" s="3">
        <v>12.436999999999999</v>
      </c>
      <c r="P227" s="23"/>
      <c r="Q227" s="23"/>
      <c r="R227" s="2">
        <f t="shared" si="263"/>
        <v>9949.6</v>
      </c>
      <c r="S227" s="23"/>
      <c r="T227" s="23"/>
      <c r="V227" s="4">
        <v>2.7</v>
      </c>
      <c r="W227" s="23">
        <f t="shared" si="225"/>
        <v>13.5</v>
      </c>
      <c r="X227" s="23">
        <f t="shared" si="226"/>
        <v>823.5</v>
      </c>
      <c r="Y227" s="23"/>
      <c r="Z227" s="23"/>
      <c r="AA227" s="23"/>
      <c r="AB227" s="23"/>
      <c r="AC227" s="5">
        <v>10.3</v>
      </c>
      <c r="AD227">
        <v>9.8306644932400058</v>
      </c>
      <c r="AE227">
        <v>12306.644932400101</v>
      </c>
      <c r="AF227">
        <f t="shared" si="212"/>
        <v>535.07151880000436</v>
      </c>
      <c r="AM227" s="6">
        <v>3</v>
      </c>
      <c r="AN227" s="23">
        <f t="shared" si="227"/>
        <v>2.9040139616055844</v>
      </c>
      <c r="AO227" s="23">
        <f t="shared" si="228"/>
        <v>29.040139616055846</v>
      </c>
      <c r="AP227" s="23"/>
      <c r="AQ227" s="23"/>
      <c r="AR227" s="23">
        <f t="shared" si="216"/>
        <v>0.74461896451425247</v>
      </c>
      <c r="AS227" s="23"/>
      <c r="AT227" s="23"/>
      <c r="AU227" s="7">
        <v>6.7</v>
      </c>
      <c r="AV227">
        <f t="shared" si="229"/>
        <v>651.37400000000002</v>
      </c>
      <c r="AW227">
        <f t="shared" si="230"/>
        <v>53.611028806584365</v>
      </c>
      <c r="BB227" s="5">
        <v>0.5</v>
      </c>
      <c r="BC227">
        <f t="shared" si="261"/>
        <v>400.79999999999995</v>
      </c>
      <c r="BD227">
        <f t="shared" si="231"/>
        <v>20.04</v>
      </c>
      <c r="BJ227" s="4">
        <v>3.5999999999999997E-2</v>
      </c>
      <c r="BK227" s="24">
        <f t="shared" si="232"/>
        <v>4.2473118279569885E-2</v>
      </c>
      <c r="BL227" s="24">
        <f t="shared" si="233"/>
        <v>6.0675822580645147E-2</v>
      </c>
      <c r="BM227" s="24"/>
      <c r="BN227" s="24"/>
      <c r="BO227" s="8">
        <v>1.4</v>
      </c>
      <c r="BP227" s="25">
        <f t="shared" si="234"/>
        <v>19879.999999999996</v>
      </c>
      <c r="BQ227" s="25">
        <f t="shared" si="222"/>
        <v>559.99999999999989</v>
      </c>
      <c r="BR227" s="23"/>
      <c r="BS227" s="23"/>
      <c r="BT227" s="23"/>
      <c r="BU227" s="23"/>
      <c r="BW227" s="6">
        <v>0.01</v>
      </c>
      <c r="BX227" s="23">
        <f t="shared" si="235"/>
        <v>0.3765690376569038</v>
      </c>
      <c r="BY227" s="23">
        <f t="shared" si="236"/>
        <v>18.82845188284519</v>
      </c>
      <c r="BZ227" s="23"/>
      <c r="CA227" s="23"/>
      <c r="CB227" s="9"/>
      <c r="CC227">
        <f t="shared" si="237"/>
        <v>88.17336668643847</v>
      </c>
      <c r="CD227">
        <f t="shared" si="238"/>
        <v>87.793329673581468</v>
      </c>
      <c r="CE227">
        <f t="shared" si="239"/>
        <v>72.790604116845088</v>
      </c>
      <c r="CF227">
        <f t="shared" si="240"/>
        <v>7.2649564774602204</v>
      </c>
      <c r="CG227">
        <f t="shared" si="241"/>
        <v>-60.151028806584364</v>
      </c>
      <c r="CH227">
        <f t="shared" si="242"/>
        <v>269.9052181069959</v>
      </c>
      <c r="CI227">
        <f t="shared" si="243"/>
        <v>87.793329673581468</v>
      </c>
      <c r="CJ227" s="23"/>
      <c r="CK227" s="23"/>
      <c r="CL227" s="23"/>
      <c r="CM227" s="23"/>
      <c r="CN227" s="23"/>
      <c r="CO227" s="23"/>
      <c r="CP227" s="23"/>
    </row>
    <row r="228" spans="11:94" x14ac:dyDescent="0.2">
      <c r="K228" t="s">
        <v>73</v>
      </c>
      <c r="L228" s="2">
        <v>7.84</v>
      </c>
      <c r="M228" s="23">
        <f t="shared" si="206"/>
        <v>7.8966666666666674</v>
      </c>
      <c r="N228" s="23">
        <f t="shared" si="207"/>
        <v>6.0277137733417148E-2</v>
      </c>
      <c r="O228" s="3">
        <v>9.7000000000000003E-2</v>
      </c>
      <c r="P228" s="23">
        <f t="shared" si="208"/>
        <v>9.6666666666666679E-2</v>
      </c>
      <c r="Q228" s="23">
        <f t="shared" si="209"/>
        <v>1.5275252316519479E-3</v>
      </c>
      <c r="R228" s="2">
        <f>O228*640</f>
        <v>62.08</v>
      </c>
      <c r="S228" s="23">
        <f t="shared" si="210"/>
        <v>61.866666666666667</v>
      </c>
      <c r="T228" s="23">
        <f t="shared" si="211"/>
        <v>0.97761614825724674</v>
      </c>
      <c r="U228">
        <v>97.5</v>
      </c>
      <c r="V228" s="4">
        <v>2.6</v>
      </c>
      <c r="W228" s="23">
        <f t="shared" si="225"/>
        <v>13</v>
      </c>
      <c r="X228" s="23">
        <f t="shared" si="226"/>
        <v>793</v>
      </c>
      <c r="Y228" s="23">
        <f t="shared" si="244"/>
        <v>13.166666666666666</v>
      </c>
      <c r="Z228" s="23">
        <f t="shared" si="245"/>
        <v>0.28867513459481292</v>
      </c>
      <c r="AA228" s="23">
        <f t="shared" si="246"/>
        <v>803.16666666666663</v>
      </c>
      <c r="AB228" s="23">
        <f t="shared" si="247"/>
        <v>17.609183210283586</v>
      </c>
      <c r="AC228" s="5">
        <v>36.4</v>
      </c>
      <c r="AD228">
        <v>34.79925615105855</v>
      </c>
      <c r="AE228">
        <v>3279.9256151058498</v>
      </c>
      <c r="AF228">
        <f t="shared" si="212"/>
        <v>142.60546152634129</v>
      </c>
      <c r="AG228">
        <f t="shared" si="213"/>
        <v>147.98793145864593</v>
      </c>
      <c r="AH228">
        <f>STDEV(AF228:AF230)</f>
        <v>4.6659636467549994</v>
      </c>
      <c r="AI228">
        <f>AVERAGE(AE228:AE230)</f>
        <v>3403.722423548857</v>
      </c>
      <c r="AJ228">
        <f>STDEV(AE228:AE230)</f>
        <v>107.31716387536493</v>
      </c>
      <c r="AL228" t="s">
        <v>73</v>
      </c>
      <c r="AM228" s="6">
        <v>1.6</v>
      </c>
      <c r="AN228" s="23">
        <f t="shared" si="227"/>
        <v>1.5466356408764785</v>
      </c>
      <c r="AO228" s="23">
        <f t="shared" si="228"/>
        <v>15.466356408764785</v>
      </c>
      <c r="AP228" s="23">
        <f t="shared" si="214"/>
        <v>16.112727037683406</v>
      </c>
      <c r="AQ228" s="23">
        <f t="shared" si="215"/>
        <v>2.0182916419101455</v>
      </c>
      <c r="AR228" s="23">
        <f t="shared" si="216"/>
        <v>0.39657324125037913</v>
      </c>
      <c r="AS228" s="23">
        <f t="shared" si="217"/>
        <v>0.41314684712008737</v>
      </c>
      <c r="AT228" s="23">
        <f t="shared" si="260"/>
        <v>5.1751067741285461E-2</v>
      </c>
      <c r="AU228" s="7">
        <v>3.6</v>
      </c>
      <c r="AV228">
        <f t="shared" si="229"/>
        <v>349.99200000000002</v>
      </c>
      <c r="AW228">
        <f t="shared" si="230"/>
        <v>28.805925925925926</v>
      </c>
      <c r="AX228">
        <f t="shared" si="218"/>
        <v>26.93887517146776</v>
      </c>
      <c r="AY228">
        <f t="shared" si="219"/>
        <v>2.0137034397723528</v>
      </c>
      <c r="AZ228">
        <f t="shared" si="248"/>
        <v>327.30733333333336</v>
      </c>
      <c r="BA228">
        <f t="shared" si="249"/>
        <v>24.466496793234082</v>
      </c>
      <c r="BB228" s="5">
        <v>0.7</v>
      </c>
      <c r="BC228">
        <f t="shared" si="261"/>
        <v>561.11999999999989</v>
      </c>
      <c r="BD228">
        <f t="shared" si="231"/>
        <v>28.055999999999994</v>
      </c>
      <c r="BE228">
        <f t="shared" si="220"/>
        <v>26.719999999999995</v>
      </c>
      <c r="BF228">
        <f t="shared" si="250"/>
        <v>2.3140198789120197</v>
      </c>
      <c r="BG228">
        <f t="shared" si="251"/>
        <v>534.4</v>
      </c>
      <c r="BH228">
        <f t="shared" si="252"/>
        <v>46.280397578240382</v>
      </c>
      <c r="BI228" t="s">
        <v>73</v>
      </c>
      <c r="BJ228" s="4">
        <v>2.1999999999999999E-2</v>
      </c>
      <c r="BK228" s="24">
        <f t="shared" si="232"/>
        <v>2.3655913978494619E-2</v>
      </c>
      <c r="BL228" s="24">
        <f t="shared" si="233"/>
        <v>3.3794129032258056E-2</v>
      </c>
      <c r="BM228" s="24">
        <f t="shared" si="221"/>
        <v>3.2514048387096768E-2</v>
      </c>
      <c r="BN228" s="24">
        <f t="shared" si="258"/>
        <v>2.2171647152049011E-3</v>
      </c>
      <c r="BO228" s="8">
        <v>0.9</v>
      </c>
      <c r="BP228" s="25">
        <f t="shared" si="234"/>
        <v>12780</v>
      </c>
      <c r="BQ228" s="25">
        <f t="shared" si="222"/>
        <v>360</v>
      </c>
      <c r="BR228" s="23">
        <f t="shared" si="253"/>
        <v>11360</v>
      </c>
      <c r="BS228" s="23">
        <f t="shared" si="254"/>
        <v>1420</v>
      </c>
      <c r="BT228" s="23">
        <f t="shared" si="255"/>
        <v>320</v>
      </c>
      <c r="BU228" s="23">
        <f t="shared" si="256"/>
        <v>40</v>
      </c>
      <c r="BW228" s="6">
        <v>0.10199999999999999</v>
      </c>
      <c r="BX228" s="23">
        <f t="shared" si="235"/>
        <v>4.2259414225941416</v>
      </c>
      <c r="BY228" s="23">
        <f t="shared" si="236"/>
        <v>211.29707112970709</v>
      </c>
      <c r="BZ228" s="23">
        <f t="shared" si="223"/>
        <v>208.50767085076708</v>
      </c>
      <c r="CA228" s="23">
        <f t="shared" si="262"/>
        <v>2.4156915028854375</v>
      </c>
      <c r="CB228" s="9" t="s">
        <v>73</v>
      </c>
      <c r="CC228">
        <f t="shared" si="237"/>
        <v>26.744862762641169</v>
      </c>
      <c r="CD228">
        <f t="shared" si="238"/>
        <v>71.351263645285385</v>
      </c>
      <c r="CE228">
        <f t="shared" si="239"/>
        <v>50.659427124314135</v>
      </c>
      <c r="CF228">
        <f t="shared" si="240"/>
        <v>2.5079252804787786</v>
      </c>
      <c r="CG228">
        <f t="shared" si="241"/>
        <v>-43.861925925925917</v>
      </c>
      <c r="CH228">
        <f t="shared" si="242"/>
        <v>188.24429629629628</v>
      </c>
      <c r="CI228">
        <f t="shared" si="243"/>
        <v>71.3512636452854</v>
      </c>
      <c r="CJ228" s="23">
        <f t="shared" si="264"/>
        <v>28.633397410271627</v>
      </c>
      <c r="CK228" s="23">
        <f t="shared" si="264"/>
        <v>73.241551860951674</v>
      </c>
      <c r="CL228" s="23">
        <f t="shared" si="264"/>
        <v>50.221623283040294</v>
      </c>
      <c r="CM228" s="23">
        <f t="shared" si="264"/>
        <v>2.7731337902489579</v>
      </c>
      <c r="CN228" s="23">
        <f t="shared" si="264"/>
        <v>-40.492208504801091</v>
      </c>
      <c r="CO228" s="23">
        <f t="shared" si="264"/>
        <v>177.24938820301782</v>
      </c>
      <c r="CP228" s="23">
        <f t="shared" si="264"/>
        <v>73.241551860951674</v>
      </c>
    </row>
    <row r="229" spans="11:94" x14ac:dyDescent="0.2">
      <c r="L229" s="2">
        <v>7.89</v>
      </c>
      <c r="M229" s="23"/>
      <c r="N229" s="23"/>
      <c r="O229" s="3">
        <v>9.8000000000000004E-2</v>
      </c>
      <c r="P229" s="23"/>
      <c r="Q229" s="23"/>
      <c r="R229" s="2">
        <f t="shared" ref="R229:R233" si="266">O229*640</f>
        <v>62.72</v>
      </c>
      <c r="S229" s="23"/>
      <c r="T229" s="23"/>
      <c r="V229" s="4">
        <v>2.6</v>
      </c>
      <c r="W229" s="23">
        <f t="shared" si="225"/>
        <v>13</v>
      </c>
      <c r="X229" s="23">
        <f t="shared" si="226"/>
        <v>793</v>
      </c>
      <c r="Y229" s="23"/>
      <c r="Z229" s="23"/>
      <c r="AA229" s="23"/>
      <c r="AB229" s="23"/>
      <c r="AC229" s="5">
        <v>36.299999999999997</v>
      </c>
      <c r="AD229">
        <v>34.703890902155251</v>
      </c>
      <c r="AE229">
        <v>3470.3890902155254</v>
      </c>
      <c r="AF229">
        <f t="shared" si="212"/>
        <v>150.8864821832837</v>
      </c>
      <c r="AM229" s="6">
        <v>1.5</v>
      </c>
      <c r="AN229" s="23">
        <f t="shared" si="227"/>
        <v>1.4496800465386852</v>
      </c>
      <c r="AO229" s="23">
        <f t="shared" si="228"/>
        <v>14.496800465386851</v>
      </c>
      <c r="AP229" s="23"/>
      <c r="AQ229" s="23"/>
      <c r="AR229" s="23">
        <f t="shared" si="216"/>
        <v>0.37171283244581671</v>
      </c>
      <c r="AS229" s="23"/>
      <c r="AT229" s="23"/>
      <c r="AU229" s="7">
        <v>3.1</v>
      </c>
      <c r="AV229">
        <f t="shared" si="229"/>
        <v>301.38200000000001</v>
      </c>
      <c r="AW229">
        <f t="shared" si="230"/>
        <v>24.805102880658435</v>
      </c>
      <c r="BB229" s="5">
        <v>0.6</v>
      </c>
      <c r="BC229">
        <f t="shared" si="261"/>
        <v>480.95999999999992</v>
      </c>
      <c r="BD229">
        <f t="shared" si="231"/>
        <v>24.047999999999995</v>
      </c>
      <c r="BJ229" s="4">
        <v>2.1999999999999999E-2</v>
      </c>
      <c r="BK229" s="24">
        <f t="shared" si="232"/>
        <v>2.3655913978494619E-2</v>
      </c>
      <c r="BL229" s="24">
        <f t="shared" si="233"/>
        <v>3.3794129032258056E-2</v>
      </c>
      <c r="BM229" s="24"/>
      <c r="BN229" s="24"/>
      <c r="BO229" s="8">
        <v>0.8</v>
      </c>
      <c r="BP229" s="25">
        <f t="shared" si="234"/>
        <v>11360.000000000002</v>
      </c>
      <c r="BQ229" s="25">
        <f t="shared" si="222"/>
        <v>320.00000000000006</v>
      </c>
      <c r="BR229" s="23"/>
      <c r="BS229" s="23"/>
      <c r="BT229" s="23"/>
      <c r="BU229" s="23"/>
      <c r="BW229" s="6">
        <v>0.1</v>
      </c>
      <c r="BX229" s="23">
        <f t="shared" si="235"/>
        <v>4.1422594142259417</v>
      </c>
      <c r="BY229" s="23">
        <f t="shared" si="236"/>
        <v>207.11297071129709</v>
      </c>
      <c r="BZ229" s="23"/>
      <c r="CA229" s="23"/>
      <c r="CB229" s="9"/>
      <c r="CC229">
        <f t="shared" si="237"/>
        <v>30.52946928630908</v>
      </c>
      <c r="CD229">
        <f t="shared" si="238"/>
        <v>75.401281071800611</v>
      </c>
      <c r="CE229">
        <f t="shared" si="239"/>
        <v>50.774876963811231</v>
      </c>
      <c r="CF229">
        <f t="shared" si="240"/>
        <v>3.0885752037466103</v>
      </c>
      <c r="CG229">
        <f t="shared" si="241"/>
        <v>-35.853102880658426</v>
      </c>
      <c r="CH229">
        <f t="shared" si="242"/>
        <v>161.82092181069956</v>
      </c>
      <c r="CI229">
        <f t="shared" si="243"/>
        <v>75.401281071800611</v>
      </c>
      <c r="CJ229" s="23"/>
      <c r="CK229" s="23"/>
      <c r="CL229" s="23"/>
      <c r="CM229" s="23"/>
      <c r="CN229" s="23"/>
      <c r="CO229" s="23"/>
      <c r="CP229" s="23"/>
    </row>
    <row r="230" spans="11:94" x14ac:dyDescent="0.2">
      <c r="L230" s="2">
        <v>7.96</v>
      </c>
      <c r="M230" s="23"/>
      <c r="N230" s="23"/>
      <c r="O230" s="3">
        <v>9.5000000000000001E-2</v>
      </c>
      <c r="P230" s="23"/>
      <c r="Q230" s="23"/>
      <c r="R230" s="2">
        <f t="shared" si="266"/>
        <v>60.8</v>
      </c>
      <c r="S230" s="23"/>
      <c r="T230" s="23"/>
      <c r="V230" s="4">
        <v>2.7</v>
      </c>
      <c r="W230" s="23">
        <f t="shared" si="225"/>
        <v>13.5</v>
      </c>
      <c r="X230" s="23">
        <f t="shared" si="226"/>
        <v>823.5</v>
      </c>
      <c r="Y230" s="23"/>
      <c r="Z230" s="23"/>
      <c r="AA230" s="23"/>
      <c r="AB230" s="23"/>
      <c r="AC230" s="5">
        <v>36.200000000000003</v>
      </c>
      <c r="AD230">
        <v>34.608525653251959</v>
      </c>
      <c r="AE230">
        <v>3460.8525653251959</v>
      </c>
      <c r="AF230">
        <f t="shared" si="212"/>
        <v>150.47185066631286</v>
      </c>
      <c r="AM230" s="6">
        <v>1.9</v>
      </c>
      <c r="AN230" s="23">
        <f t="shared" si="227"/>
        <v>1.8375024238898583</v>
      </c>
      <c r="AO230" s="23">
        <f t="shared" si="228"/>
        <v>18.375024238898582</v>
      </c>
      <c r="AP230" s="23"/>
      <c r="AQ230" s="23"/>
      <c r="AR230" s="23">
        <f t="shared" si="216"/>
        <v>0.47115446766406621</v>
      </c>
      <c r="AS230" s="23"/>
      <c r="AT230" s="23"/>
      <c r="AU230" s="7">
        <v>3.4</v>
      </c>
      <c r="AV230">
        <f t="shared" si="229"/>
        <v>330.548</v>
      </c>
      <c r="AW230">
        <f t="shared" si="230"/>
        <v>27.20559670781893</v>
      </c>
      <c r="BB230" s="5">
        <v>0.7</v>
      </c>
      <c r="BC230">
        <f t="shared" si="261"/>
        <v>561.11999999999989</v>
      </c>
      <c r="BD230">
        <f t="shared" si="231"/>
        <v>28.055999999999994</v>
      </c>
      <c r="BJ230" s="4">
        <v>0.02</v>
      </c>
      <c r="BK230" s="24">
        <f t="shared" si="232"/>
        <v>2.0967741935483869E-2</v>
      </c>
      <c r="BL230" s="24">
        <f t="shared" si="233"/>
        <v>2.9953887096774188E-2</v>
      </c>
      <c r="BM230" s="24"/>
      <c r="BN230" s="24"/>
      <c r="BO230" s="8">
        <v>0.7</v>
      </c>
      <c r="BP230" s="25">
        <f t="shared" si="234"/>
        <v>9939.9999999999982</v>
      </c>
      <c r="BQ230" s="25">
        <f t="shared" si="222"/>
        <v>279.99999999999994</v>
      </c>
      <c r="BR230" s="23"/>
      <c r="BS230" s="23"/>
      <c r="BT230" s="23"/>
      <c r="BU230" s="23"/>
      <c r="BW230" s="6">
        <v>0.1</v>
      </c>
      <c r="BX230" s="23">
        <f t="shared" si="235"/>
        <v>4.1422594142259417</v>
      </c>
      <c r="BY230" s="23">
        <f t="shared" si="236"/>
        <v>207.11297071129709</v>
      </c>
      <c r="BZ230" s="23"/>
      <c r="CA230" s="23"/>
      <c r="CB230" s="9"/>
      <c r="CC230">
        <f t="shared" si="237"/>
        <v>28.625860181864635</v>
      </c>
      <c r="CD230">
        <f t="shared" si="238"/>
        <v>72.972110865769011</v>
      </c>
      <c r="CE230">
        <f t="shared" si="239"/>
        <v>49.230565760995518</v>
      </c>
      <c r="CF230">
        <f t="shared" si="240"/>
        <v>2.7229008865214839</v>
      </c>
      <c r="CG230">
        <f t="shared" si="241"/>
        <v>-41.761596707818924</v>
      </c>
      <c r="CH230">
        <f t="shared" si="242"/>
        <v>181.68294650205758</v>
      </c>
      <c r="CI230">
        <f t="shared" si="243"/>
        <v>72.972110865769025</v>
      </c>
      <c r="CJ230" s="23"/>
      <c r="CK230" s="23"/>
      <c r="CL230" s="23"/>
      <c r="CM230" s="23"/>
      <c r="CN230" s="23"/>
      <c r="CO230" s="23"/>
      <c r="CP230" s="23"/>
    </row>
    <row r="231" spans="11:94" x14ac:dyDescent="0.2">
      <c r="K231" t="s">
        <v>74</v>
      </c>
      <c r="L231" s="2">
        <v>7.72</v>
      </c>
      <c r="M231" s="23">
        <f t="shared" si="206"/>
        <v>7.666666666666667</v>
      </c>
      <c r="N231" s="23">
        <f t="shared" si="207"/>
        <v>4.725815626252592E-2</v>
      </c>
      <c r="O231" s="3">
        <v>0.45100000000000001</v>
      </c>
      <c r="P231" s="23">
        <f t="shared" si="208"/>
        <v>0.45533333333333337</v>
      </c>
      <c r="Q231" s="23">
        <f t="shared" si="209"/>
        <v>4.0414518843273836E-3</v>
      </c>
      <c r="R231" s="2">
        <f t="shared" si="266"/>
        <v>288.64</v>
      </c>
      <c r="S231" s="23">
        <f t="shared" si="210"/>
        <v>291.41333333333336</v>
      </c>
      <c r="T231" s="23">
        <f t="shared" si="211"/>
        <v>2.5865292059695295</v>
      </c>
      <c r="U231">
        <v>451</v>
      </c>
      <c r="V231" s="4">
        <v>1.1000000000000001</v>
      </c>
      <c r="W231" s="23">
        <f t="shared" si="225"/>
        <v>5.5000000000000009</v>
      </c>
      <c r="X231" s="23">
        <f t="shared" si="226"/>
        <v>335.50000000000006</v>
      </c>
      <c r="Y231" s="23">
        <f t="shared" si="244"/>
        <v>5.666666666666667</v>
      </c>
      <c r="Z231" s="23">
        <f t="shared" si="245"/>
        <v>0.28867513459481237</v>
      </c>
      <c r="AA231" s="23">
        <f t="shared" si="246"/>
        <v>345.66666666666669</v>
      </c>
      <c r="AB231" s="23">
        <f t="shared" si="247"/>
        <v>17.609183210283554</v>
      </c>
      <c r="AC231" s="5">
        <v>2.4</v>
      </c>
      <c r="AD231">
        <v>2.3750715239366773</v>
      </c>
      <c r="AE231">
        <v>237.50715239366772</v>
      </c>
      <c r="AF231">
        <f t="shared" si="212"/>
        <v>10.326397930159466</v>
      </c>
      <c r="AG231">
        <f t="shared" si="213"/>
        <v>9.9117664131885999</v>
      </c>
      <c r="AH231">
        <f>STDEV(AF231:AF233)</f>
        <v>0.41463151697086698</v>
      </c>
      <c r="AI231">
        <f>AVERAGE(AE231:AE233)</f>
        <v>227.97062750333779</v>
      </c>
      <c r="AJ231">
        <f>STDEV(AE231:AE233)</f>
        <v>9.5365248903299431</v>
      </c>
      <c r="AL231" t="s">
        <v>74</v>
      </c>
      <c r="AM231" s="6">
        <v>7.3</v>
      </c>
      <c r="AN231" s="23">
        <f t="shared" si="227"/>
        <v>7.0731045181306946</v>
      </c>
      <c r="AO231" s="23">
        <f t="shared" si="228"/>
        <v>70.731045181306939</v>
      </c>
      <c r="AP231" s="23">
        <f t="shared" si="214"/>
        <v>72.670157068062807</v>
      </c>
      <c r="AQ231" s="23">
        <f t="shared" si="215"/>
        <v>4.2261963772936531</v>
      </c>
      <c r="AR231" s="23">
        <f t="shared" si="216"/>
        <v>1.8136165431104343</v>
      </c>
      <c r="AS231" s="23">
        <f t="shared" si="217"/>
        <v>1.8633373607195594</v>
      </c>
      <c r="AT231" s="23">
        <f t="shared" si="260"/>
        <v>0.10836400967419625</v>
      </c>
      <c r="AU231" s="7">
        <v>6.5</v>
      </c>
      <c r="AV231">
        <f t="shared" si="229"/>
        <v>631.93000000000006</v>
      </c>
      <c r="AW231">
        <f t="shared" si="230"/>
        <v>52.010699588477372</v>
      </c>
      <c r="AX231">
        <f t="shared" si="218"/>
        <v>50.677091906721536</v>
      </c>
      <c r="AY231">
        <f t="shared" si="219"/>
        <v>1.2222716298041387</v>
      </c>
      <c r="AZ231">
        <f t="shared" si="248"/>
        <v>615.72666666666657</v>
      </c>
      <c r="BA231">
        <f t="shared" si="249"/>
        <v>14.850600302120256</v>
      </c>
      <c r="BB231" s="5">
        <v>1.8</v>
      </c>
      <c r="BC231">
        <f t="shared" si="261"/>
        <v>1442.88</v>
      </c>
      <c r="BD231">
        <f t="shared" si="231"/>
        <v>72.144000000000005</v>
      </c>
      <c r="BE231">
        <f t="shared" si="220"/>
        <v>68.135999999999981</v>
      </c>
      <c r="BF231">
        <f t="shared" si="250"/>
        <v>4.0080000000000027</v>
      </c>
      <c r="BG231">
        <f t="shared" si="251"/>
        <v>1362.7199999999998</v>
      </c>
      <c r="BH231">
        <f t="shared" si="252"/>
        <v>80.160000000000082</v>
      </c>
      <c r="BI231" t="s">
        <v>74</v>
      </c>
      <c r="BJ231" s="4">
        <v>8.3000000000000004E-2</v>
      </c>
      <c r="BK231" s="24">
        <f t="shared" si="232"/>
        <v>0.10564516129032259</v>
      </c>
      <c r="BL231" s="24">
        <f t="shared" si="233"/>
        <v>0.15092150806451612</v>
      </c>
      <c r="BM231" s="24">
        <f t="shared" si="221"/>
        <v>0.14516114516129031</v>
      </c>
      <c r="BN231" s="24">
        <f t="shared" si="258"/>
        <v>1.3440846774193561E-2</v>
      </c>
      <c r="BO231" s="8">
        <v>0.6</v>
      </c>
      <c r="BP231" s="25">
        <f t="shared" si="234"/>
        <v>8520</v>
      </c>
      <c r="BQ231" s="25">
        <f t="shared" si="222"/>
        <v>240</v>
      </c>
      <c r="BR231" s="23">
        <f t="shared" si="253"/>
        <v>7100</v>
      </c>
      <c r="BS231" s="23">
        <f t="shared" si="254"/>
        <v>1420</v>
      </c>
      <c r="BT231" s="23">
        <f t="shared" si="255"/>
        <v>200</v>
      </c>
      <c r="BU231" s="23">
        <f t="shared" si="256"/>
        <v>40.000000000000092</v>
      </c>
      <c r="BW231" s="6">
        <v>1.6E-2</v>
      </c>
      <c r="BX231" s="23">
        <f t="shared" si="235"/>
        <v>0.62761506276150625</v>
      </c>
      <c r="BY231" s="23">
        <f t="shared" si="236"/>
        <v>31.380753138075313</v>
      </c>
      <c r="BZ231" s="23">
        <f t="shared" si="223"/>
        <v>29.28870292887029</v>
      </c>
      <c r="CA231" s="23">
        <f t="shared" si="262"/>
        <v>2.0920502092050217</v>
      </c>
      <c r="CB231" s="9" t="s">
        <v>74</v>
      </c>
      <c r="CC231">
        <f t="shared" si="237"/>
        <v>1.3106365432009721</v>
      </c>
      <c r="CD231">
        <f t="shared" si="238"/>
        <v>7.5765212181898498</v>
      </c>
      <c r="CE231">
        <f t="shared" si="239"/>
        <v>41.891849250066102</v>
      </c>
      <c r="CF231">
        <f t="shared" si="240"/>
        <v>8.317363711875024E-2</v>
      </c>
      <c r="CG231">
        <f t="shared" si="241"/>
        <v>-118.65469958847737</v>
      </c>
      <c r="CH231">
        <f t="shared" si="242"/>
        <v>393.60386831275719</v>
      </c>
      <c r="CI231">
        <f t="shared" si="243"/>
        <v>7.5765212181898498</v>
      </c>
      <c r="CJ231" s="23">
        <f t="shared" si="264"/>
        <v>1.2857983255832737</v>
      </c>
      <c r="CK231" s="23">
        <f t="shared" si="264"/>
        <v>7.5898563649446418</v>
      </c>
      <c r="CL231" s="23">
        <f t="shared" si="264"/>
        <v>42.6789306376265</v>
      </c>
      <c r="CM231" s="23">
        <f t="shared" si="264"/>
        <v>8.3423110996299135E-2</v>
      </c>
      <c r="CN231" s="23">
        <f t="shared" si="264"/>
        <v>-113.14642524005485</v>
      </c>
      <c r="CO231" s="23">
        <f t="shared" si="264"/>
        <v>378.11607681755822</v>
      </c>
      <c r="CP231" s="23">
        <f t="shared" si="264"/>
        <v>7.5898563649446418</v>
      </c>
    </row>
    <row r="232" spans="11:94" x14ac:dyDescent="0.2">
      <c r="L232" s="2">
        <v>7.63</v>
      </c>
      <c r="M232" s="23"/>
      <c r="N232" s="23"/>
      <c r="O232" s="3">
        <v>0.45600000000000002</v>
      </c>
      <c r="P232" s="23"/>
      <c r="Q232" s="23"/>
      <c r="R232" s="2">
        <f t="shared" si="266"/>
        <v>291.84000000000003</v>
      </c>
      <c r="S232" s="23"/>
      <c r="T232" s="23"/>
      <c r="V232" s="4">
        <v>1.2</v>
      </c>
      <c r="W232" s="23">
        <f t="shared" si="225"/>
        <v>6</v>
      </c>
      <c r="X232" s="23">
        <f t="shared" si="226"/>
        <v>366</v>
      </c>
      <c r="Y232" s="23"/>
      <c r="Z232" s="23"/>
      <c r="AA232" s="23"/>
      <c r="AB232" s="23"/>
      <c r="AC232" s="5">
        <v>2.2999999999999998</v>
      </c>
      <c r="AD232">
        <v>2.2797062750333779</v>
      </c>
      <c r="AE232">
        <v>227.97062750333779</v>
      </c>
      <c r="AF232">
        <f t="shared" si="212"/>
        <v>9.9117664131885999</v>
      </c>
      <c r="AM232" s="6">
        <v>7.2</v>
      </c>
      <c r="AN232" s="23">
        <f t="shared" si="227"/>
        <v>6.976148923792902</v>
      </c>
      <c r="AO232" s="23">
        <f t="shared" si="228"/>
        <v>69.761489237929027</v>
      </c>
      <c r="AP232" s="23"/>
      <c r="AQ232" s="23"/>
      <c r="AR232" s="23">
        <f t="shared" si="216"/>
        <v>1.7887561343058724</v>
      </c>
      <c r="AS232" s="23"/>
      <c r="AT232" s="23"/>
      <c r="AU232" s="7">
        <v>6.2</v>
      </c>
      <c r="AV232">
        <f t="shared" si="229"/>
        <v>602.76400000000001</v>
      </c>
      <c r="AW232">
        <f t="shared" si="230"/>
        <v>49.61020576131687</v>
      </c>
      <c r="BB232" s="5">
        <v>1.7</v>
      </c>
      <c r="BC232">
        <f t="shared" si="261"/>
        <v>1362.7199999999996</v>
      </c>
      <c r="BD232">
        <f t="shared" si="231"/>
        <v>68.135999999999981</v>
      </c>
      <c r="BJ232" s="4">
        <v>7.1999999999999995E-2</v>
      </c>
      <c r="BK232" s="24">
        <f t="shared" si="232"/>
        <v>9.0860215053763432E-2</v>
      </c>
      <c r="BL232" s="24">
        <f t="shared" si="233"/>
        <v>0.12980017741935482</v>
      </c>
      <c r="BM232" s="24"/>
      <c r="BN232" s="24"/>
      <c r="BO232" s="8">
        <v>0.5</v>
      </c>
      <c r="BP232" s="25">
        <f t="shared" si="234"/>
        <v>7100</v>
      </c>
      <c r="BQ232" s="25">
        <f t="shared" si="222"/>
        <v>200</v>
      </c>
      <c r="BR232" s="23"/>
      <c r="BS232" s="23"/>
      <c r="BT232" s="23"/>
      <c r="BU232" s="23"/>
      <c r="BW232" s="6">
        <v>1.4999999999999999E-2</v>
      </c>
      <c r="BX232" s="23">
        <f t="shared" si="235"/>
        <v>0.58577405857740572</v>
      </c>
      <c r="BY232" s="23">
        <f t="shared" si="236"/>
        <v>29.288702928870286</v>
      </c>
      <c r="BZ232" s="23"/>
      <c r="CA232" s="23"/>
      <c r="CB232" s="9"/>
      <c r="CC232">
        <f t="shared" si="237"/>
        <v>1.2917920152521021</v>
      </c>
      <c r="CD232">
        <f t="shared" si="238"/>
        <v>7.6570235050999855</v>
      </c>
      <c r="CE232">
        <f t="shared" si="239"/>
        <v>42.133167213796803</v>
      </c>
      <c r="CF232">
        <f t="shared" si="240"/>
        <v>8.4179072685201653E-2</v>
      </c>
      <c r="CG232">
        <f t="shared" si="241"/>
        <v>-111.74620576131684</v>
      </c>
      <c r="CH232">
        <f t="shared" si="242"/>
        <v>373.74184362139908</v>
      </c>
      <c r="CI232">
        <f t="shared" si="243"/>
        <v>7.6570235050999855</v>
      </c>
      <c r="CJ232" s="23"/>
      <c r="CK232" s="23"/>
      <c r="CL232" s="23"/>
      <c r="CM232" s="23"/>
      <c r="CN232" s="23"/>
      <c r="CO232" s="23"/>
      <c r="CP232" s="23"/>
    </row>
    <row r="233" spans="11:94" x14ac:dyDescent="0.2">
      <c r="L233" s="2">
        <v>7.65</v>
      </c>
      <c r="M233" s="23"/>
      <c r="N233" s="23"/>
      <c r="O233" s="3">
        <v>0.45900000000000002</v>
      </c>
      <c r="P233" s="23"/>
      <c r="Q233" s="23"/>
      <c r="R233" s="2">
        <f t="shared" si="266"/>
        <v>293.76</v>
      </c>
      <c r="S233" s="23"/>
      <c r="T233" s="23"/>
      <c r="V233" s="4">
        <v>1.1000000000000001</v>
      </c>
      <c r="W233" s="23">
        <f t="shared" si="225"/>
        <v>5.5000000000000009</v>
      </c>
      <c r="X233" s="23">
        <f t="shared" si="226"/>
        <v>335.50000000000006</v>
      </c>
      <c r="Y233" s="23"/>
      <c r="Z233" s="23"/>
      <c r="AA233" s="23"/>
      <c r="AB233" s="23"/>
      <c r="AC233" s="5">
        <v>2.2000000000000002</v>
      </c>
      <c r="AD233">
        <v>2.1843410261300784</v>
      </c>
      <c r="AE233">
        <v>218.43410261300784</v>
      </c>
      <c r="AF233">
        <f t="shared" si="212"/>
        <v>9.497134896217732</v>
      </c>
      <c r="AM233" s="6">
        <v>8</v>
      </c>
      <c r="AN233" s="23">
        <f t="shared" si="227"/>
        <v>7.7517936784952477</v>
      </c>
      <c r="AO233" s="23">
        <f t="shared" si="228"/>
        <v>77.517936784952482</v>
      </c>
      <c r="AP233" s="23"/>
      <c r="AQ233" s="23"/>
      <c r="AR233" s="23">
        <f t="shared" si="216"/>
        <v>1.9876394047423713</v>
      </c>
      <c r="AS233" s="23"/>
      <c r="AT233" s="23"/>
      <c r="AU233" s="7">
        <v>6.3</v>
      </c>
      <c r="AV233">
        <f t="shared" si="229"/>
        <v>612.48599999999999</v>
      </c>
      <c r="AW233">
        <f t="shared" si="230"/>
        <v>50.410370370370366</v>
      </c>
      <c r="BB233" s="5">
        <v>1.6</v>
      </c>
      <c r="BC233">
        <f t="shared" si="261"/>
        <v>1282.56</v>
      </c>
      <c r="BD233">
        <f t="shared" si="231"/>
        <v>64.128</v>
      </c>
      <c r="BJ233" s="4">
        <v>8.5000000000000006E-2</v>
      </c>
      <c r="BK233" s="24">
        <f t="shared" si="232"/>
        <v>0.10833333333333334</v>
      </c>
      <c r="BL233" s="24">
        <f t="shared" si="233"/>
        <v>0.15476175</v>
      </c>
      <c r="BM233" s="24"/>
      <c r="BN233" s="24"/>
      <c r="BO233" s="8">
        <v>0.4</v>
      </c>
      <c r="BP233" s="25">
        <f t="shared" si="234"/>
        <v>5680.0000000000009</v>
      </c>
      <c r="BQ233" s="25">
        <f t="shared" si="222"/>
        <v>160.00000000000003</v>
      </c>
      <c r="BR233" s="23"/>
      <c r="BS233" s="23"/>
      <c r="BT233" s="23"/>
      <c r="BU233" s="23"/>
      <c r="BW233" s="6">
        <v>1.4E-2</v>
      </c>
      <c r="BX233" s="23">
        <f t="shared" si="235"/>
        <v>0.54393305439330542</v>
      </c>
      <c r="BY233" s="23">
        <f t="shared" si="236"/>
        <v>27.19665271966527</v>
      </c>
      <c r="BZ233" s="23"/>
      <c r="CA233" s="23"/>
      <c r="CB233" s="9"/>
      <c r="CC233">
        <f t="shared" si="237"/>
        <v>1.2549664182967468</v>
      </c>
      <c r="CD233">
        <f t="shared" si="238"/>
        <v>7.5360243715440909</v>
      </c>
      <c r="CE233">
        <f t="shared" si="239"/>
        <v>44.011775449016596</v>
      </c>
      <c r="CF233">
        <f t="shared" si="240"/>
        <v>8.2916623184945554E-2</v>
      </c>
      <c r="CG233">
        <f t="shared" si="241"/>
        <v>-109.03837037037036</v>
      </c>
      <c r="CH233">
        <f t="shared" si="242"/>
        <v>367.00251851851851</v>
      </c>
      <c r="CI233">
        <f t="shared" si="243"/>
        <v>7.5360243715440909</v>
      </c>
      <c r="CJ233" s="23"/>
      <c r="CK233" s="23"/>
      <c r="CL233" s="23"/>
      <c r="CM233" s="23"/>
      <c r="CN233" s="23"/>
      <c r="CO233" s="23"/>
      <c r="CP233" s="23"/>
    </row>
    <row r="234" spans="11:94" x14ac:dyDescent="0.2">
      <c r="K234" t="s">
        <v>75</v>
      </c>
      <c r="L234" s="2">
        <v>6.94</v>
      </c>
      <c r="M234" s="23">
        <f t="shared" si="206"/>
        <v>6.8766666666666678</v>
      </c>
      <c r="N234" s="23">
        <f t="shared" si="207"/>
        <v>6.0277137733417141E-2</v>
      </c>
      <c r="O234" s="3">
        <v>13.45</v>
      </c>
      <c r="P234" s="23">
        <f t="shared" si="208"/>
        <v>13.438000000000001</v>
      </c>
      <c r="Q234" s="23">
        <f t="shared" si="209"/>
        <v>3.6510272527057325E-2</v>
      </c>
      <c r="R234" s="2">
        <f t="shared" si="263"/>
        <v>10760</v>
      </c>
      <c r="S234" s="23">
        <f t="shared" si="210"/>
        <v>10750.4</v>
      </c>
      <c r="T234" s="23">
        <f t="shared" si="211"/>
        <v>29.208218021645834</v>
      </c>
      <c r="V234" s="4">
        <v>2.9</v>
      </c>
      <c r="W234" s="23">
        <f t="shared" si="225"/>
        <v>14.5</v>
      </c>
      <c r="X234" s="23">
        <f t="shared" si="226"/>
        <v>884.5</v>
      </c>
      <c r="Y234" s="23">
        <f t="shared" si="244"/>
        <v>14.666666666666666</v>
      </c>
      <c r="Z234" s="23">
        <f t="shared" si="245"/>
        <v>0.28867513459481492</v>
      </c>
      <c r="AA234" s="23">
        <f t="shared" si="246"/>
        <v>894.66666666666663</v>
      </c>
      <c r="AB234" s="23">
        <f t="shared" si="247"/>
        <v>17.609183210283717</v>
      </c>
      <c r="AC234" s="5">
        <v>11.3</v>
      </c>
      <c r="AD234">
        <v>10.789529197430245</v>
      </c>
      <c r="AE234">
        <v>10789.291974301999</v>
      </c>
      <c r="AF234">
        <f t="shared" si="212"/>
        <v>469.09965105660865</v>
      </c>
      <c r="AG234">
        <f t="shared" si="213"/>
        <v>464.93162043965214</v>
      </c>
      <c r="AH234">
        <f>STDEV(AF234:AF236)</f>
        <v>4.1680306169564858</v>
      </c>
      <c r="AI234">
        <f>AVERAGE(AE234:AE236)</f>
        <v>10693.427270112001</v>
      </c>
      <c r="AJ234">
        <f>STDEV(AE234:AE236)</f>
        <v>95.864704189999429</v>
      </c>
      <c r="AL234" t="s">
        <v>75</v>
      </c>
      <c r="AM234" s="6">
        <v>16</v>
      </c>
      <c r="AN234" s="23">
        <f t="shared" si="227"/>
        <v>15.508241225518711</v>
      </c>
      <c r="AO234" s="23">
        <f t="shared" si="228"/>
        <v>155.08241225518711</v>
      </c>
      <c r="AP234" s="23">
        <f t="shared" si="214"/>
        <v>153.46648568289058</v>
      </c>
      <c r="AQ234" s="23">
        <f t="shared" si="215"/>
        <v>1.4810211670078952</v>
      </c>
      <c r="AR234" s="23">
        <f t="shared" si="216"/>
        <v>3.9764721091073616</v>
      </c>
      <c r="AS234" s="23">
        <f t="shared" si="217"/>
        <v>3.9350380944330916</v>
      </c>
      <c r="AT234" s="23">
        <f t="shared" si="260"/>
        <v>3.7974901718150988E-2</v>
      </c>
      <c r="AU234" s="7">
        <v>7.6</v>
      </c>
      <c r="AV234">
        <f t="shared" si="229"/>
        <v>738.87199999999996</v>
      </c>
      <c r="AW234">
        <f t="shared" si="230"/>
        <v>60.812510288065837</v>
      </c>
      <c r="AX234">
        <f t="shared" si="218"/>
        <v>54.144471879286698</v>
      </c>
      <c r="AY234">
        <f t="shared" si="219"/>
        <v>5.8981051888953582</v>
      </c>
      <c r="AZ234">
        <f t="shared" si="248"/>
        <v>657.85533333333342</v>
      </c>
      <c r="BA234">
        <f t="shared" si="249"/>
        <v>71.661978045078612</v>
      </c>
      <c r="BB234" s="5">
        <v>0.4</v>
      </c>
      <c r="BC234">
        <f t="shared" si="261"/>
        <v>320.64</v>
      </c>
      <c r="BD234">
        <f t="shared" si="231"/>
        <v>16.032</v>
      </c>
      <c r="BE234">
        <f t="shared" si="220"/>
        <v>16.032</v>
      </c>
      <c r="BF234">
        <f t="shared" si="250"/>
        <v>4.0079999999999965</v>
      </c>
      <c r="BG234">
        <f t="shared" si="251"/>
        <v>320.63999999999993</v>
      </c>
      <c r="BH234">
        <f t="shared" si="252"/>
        <v>80.16</v>
      </c>
      <c r="BI234" t="s">
        <v>75</v>
      </c>
      <c r="BJ234" s="4">
        <v>0.04</v>
      </c>
      <c r="BK234" s="24">
        <f t="shared" si="232"/>
        <v>4.78494623655914E-2</v>
      </c>
      <c r="BL234" s="24">
        <f t="shared" si="233"/>
        <v>6.8356306451612905E-2</v>
      </c>
      <c r="BM234" s="24">
        <f t="shared" si="221"/>
        <v>7.0916467741935482E-2</v>
      </c>
      <c r="BN234" s="24">
        <f t="shared" si="258"/>
        <v>6.1723253439210177E-3</v>
      </c>
      <c r="BO234" s="8">
        <v>0.9</v>
      </c>
      <c r="BP234" s="25">
        <f t="shared" si="234"/>
        <v>12780</v>
      </c>
      <c r="BQ234" s="25">
        <f t="shared" si="222"/>
        <v>360</v>
      </c>
      <c r="BR234" s="23">
        <f t="shared" si="253"/>
        <v>12780</v>
      </c>
      <c r="BS234" s="23">
        <f t="shared" si="254"/>
        <v>2840.0000000000105</v>
      </c>
      <c r="BT234" s="23">
        <f t="shared" si="255"/>
        <v>360</v>
      </c>
      <c r="BU234" s="23">
        <f t="shared" si="256"/>
        <v>80.000000000000369</v>
      </c>
      <c r="BW234" s="6">
        <v>5.8000000000000003E-2</v>
      </c>
      <c r="BX234" s="23">
        <f t="shared" si="235"/>
        <v>2.3849372384937237</v>
      </c>
      <c r="BY234" s="23">
        <f t="shared" si="236"/>
        <v>119.24686192468619</v>
      </c>
      <c r="BZ234" s="23">
        <f t="shared" si="223"/>
        <v>107.39191073919106</v>
      </c>
      <c r="CA234" s="23">
        <f t="shared" si="262"/>
        <v>12.610279860547507</v>
      </c>
      <c r="CB234" s="9" t="s">
        <v>75</v>
      </c>
      <c r="CC234">
        <f t="shared" si="237"/>
        <v>75.678703639613062</v>
      </c>
      <c r="CD234">
        <f t="shared" si="238"/>
        <v>85.303155131754878</v>
      </c>
      <c r="CE234">
        <f t="shared" si="239"/>
        <v>79.137091329099391</v>
      </c>
      <c r="CF234">
        <f t="shared" si="240"/>
        <v>6.1045304251156267</v>
      </c>
      <c r="CG234">
        <f t="shared" si="241"/>
        <v>-62.344510288065834</v>
      </c>
      <c r="CH234">
        <f t="shared" si="242"/>
        <v>289.41129218106988</v>
      </c>
      <c r="CI234">
        <f t="shared" si="243"/>
        <v>85.303155131754878</v>
      </c>
      <c r="CJ234" s="23">
        <f t="shared" si="264"/>
        <v>78.64136504097003</v>
      </c>
      <c r="CK234" s="23">
        <f t="shared" si="264"/>
        <v>86.261416897052456</v>
      </c>
      <c r="CL234" s="23">
        <f t="shared" si="264"/>
        <v>77.195807813138074</v>
      </c>
      <c r="CM234" s="23">
        <f t="shared" si="264"/>
        <v>6.6601816494170452</v>
      </c>
      <c r="CN234" s="23">
        <f t="shared" si="264"/>
        <v>-55.509805212620023</v>
      </c>
      <c r="CO234" s="23">
        <f t="shared" si="264"/>
        <v>262.07233470507543</v>
      </c>
      <c r="CP234" s="23">
        <f t="shared" si="264"/>
        <v>86.261416897052456</v>
      </c>
    </row>
    <row r="235" spans="11:94" x14ac:dyDescent="0.2">
      <c r="L235" s="2">
        <v>6.82</v>
      </c>
      <c r="M235" s="23"/>
      <c r="N235" s="23"/>
      <c r="O235" s="3">
        <v>13.467000000000001</v>
      </c>
      <c r="P235" s="23"/>
      <c r="Q235" s="23"/>
      <c r="R235" s="2">
        <f t="shared" si="263"/>
        <v>10773.6</v>
      </c>
      <c r="S235" s="23"/>
      <c r="T235" s="23"/>
      <c r="V235" s="4">
        <v>2.9</v>
      </c>
      <c r="W235" s="23">
        <f t="shared" si="225"/>
        <v>14.5</v>
      </c>
      <c r="X235" s="23">
        <f t="shared" si="226"/>
        <v>884.5</v>
      </c>
      <c r="Y235" s="23"/>
      <c r="Z235" s="23"/>
      <c r="AA235" s="23"/>
      <c r="AB235" s="23"/>
      <c r="AC235" s="5">
        <v>11.2</v>
      </c>
      <c r="AD235">
        <v>10.69364272701122</v>
      </c>
      <c r="AE235">
        <v>10693.427270112001</v>
      </c>
      <c r="AF235">
        <f t="shared" si="212"/>
        <v>464.93162043965219</v>
      </c>
      <c r="AM235" s="6">
        <v>15.7</v>
      </c>
      <c r="AN235" s="23">
        <f t="shared" si="227"/>
        <v>15.217374442505331</v>
      </c>
      <c r="AO235" s="23">
        <f t="shared" si="228"/>
        <v>152.17374442505331</v>
      </c>
      <c r="AP235" s="23"/>
      <c r="AQ235" s="23"/>
      <c r="AR235" s="23">
        <f t="shared" si="216"/>
        <v>3.9018908826936749</v>
      </c>
      <c r="AS235" s="23"/>
      <c r="AT235" s="23"/>
      <c r="AU235" s="7">
        <v>6.5</v>
      </c>
      <c r="AV235">
        <f t="shared" si="229"/>
        <v>631.93000000000006</v>
      </c>
      <c r="AW235">
        <f t="shared" si="230"/>
        <v>52.010699588477372</v>
      </c>
      <c r="BB235" s="5">
        <v>0.3</v>
      </c>
      <c r="BC235">
        <f t="shared" si="261"/>
        <v>240.47999999999996</v>
      </c>
      <c r="BD235">
        <f t="shared" si="231"/>
        <v>12.023999999999997</v>
      </c>
      <c r="BJ235" s="4">
        <v>3.9E-2</v>
      </c>
      <c r="BK235" s="24">
        <f t="shared" si="232"/>
        <v>4.6505376344086018E-2</v>
      </c>
      <c r="BL235" s="24">
        <f t="shared" si="233"/>
        <v>6.6436185483870952E-2</v>
      </c>
      <c r="BM235" s="24"/>
      <c r="BN235" s="24"/>
      <c r="BO235" s="8">
        <v>1.1000000000000001</v>
      </c>
      <c r="BP235" s="25">
        <f t="shared" si="234"/>
        <v>15620.000000000004</v>
      </c>
      <c r="BQ235" s="25">
        <f t="shared" si="222"/>
        <v>440.00000000000011</v>
      </c>
      <c r="BR235" s="23"/>
      <c r="BS235" s="23"/>
      <c r="BT235" s="23"/>
      <c r="BU235" s="23"/>
      <c r="BW235" s="6">
        <v>5.2999999999999999E-2</v>
      </c>
      <c r="BX235" s="23">
        <f t="shared" si="235"/>
        <v>2.1757322175732217</v>
      </c>
      <c r="BY235" s="23">
        <f t="shared" si="236"/>
        <v>108.78661087866108</v>
      </c>
      <c r="BZ235" s="23"/>
      <c r="CA235" s="23"/>
      <c r="CB235" s="9"/>
      <c r="CC235">
        <f t="shared" si="237"/>
        <v>82.166803775843093</v>
      </c>
      <c r="CD235">
        <f t="shared" si="238"/>
        <v>87.25077062580857</v>
      </c>
      <c r="CE235">
        <f t="shared" si="239"/>
        <v>81.222680707065209</v>
      </c>
      <c r="CF235">
        <f t="shared" si="240"/>
        <v>7.2606199986501325</v>
      </c>
      <c r="CG235">
        <f t="shared" si="241"/>
        <v>-49.534699588477366</v>
      </c>
      <c r="CH235">
        <f t="shared" si="242"/>
        <v>243.3038683127572</v>
      </c>
      <c r="CI235">
        <f t="shared" si="243"/>
        <v>87.25077062580857</v>
      </c>
      <c r="CJ235" s="23"/>
      <c r="CK235" s="23"/>
      <c r="CL235" s="23"/>
      <c r="CM235" s="23"/>
      <c r="CN235" s="23"/>
      <c r="CO235" s="23"/>
      <c r="CP235" s="23"/>
    </row>
    <row r="236" spans="11:94" x14ac:dyDescent="0.2">
      <c r="L236" s="2">
        <v>6.87</v>
      </c>
      <c r="M236" s="23"/>
      <c r="N236" s="23"/>
      <c r="O236" s="3">
        <v>13.397</v>
      </c>
      <c r="P236" s="23"/>
      <c r="Q236" s="23"/>
      <c r="R236" s="2">
        <f t="shared" si="263"/>
        <v>10717.6</v>
      </c>
      <c r="S236" s="23"/>
      <c r="T236" s="23"/>
      <c r="V236" s="4">
        <v>3</v>
      </c>
      <c r="W236" s="23">
        <f t="shared" si="225"/>
        <v>15.000000000000004</v>
      </c>
      <c r="X236" s="23">
        <f t="shared" si="226"/>
        <v>915.00000000000023</v>
      </c>
      <c r="Y236" s="23"/>
      <c r="Z236" s="23"/>
      <c r="AA236" s="23"/>
      <c r="AB236" s="23"/>
      <c r="AC236" s="5">
        <v>11.1</v>
      </c>
      <c r="AD236">
        <v>10.597756256592197</v>
      </c>
      <c r="AE236">
        <v>10597.562565922</v>
      </c>
      <c r="AF236">
        <f t="shared" si="212"/>
        <v>460.76358982269568</v>
      </c>
      <c r="AM236" s="6">
        <v>15.8</v>
      </c>
      <c r="AN236" s="23">
        <f t="shared" si="227"/>
        <v>15.314330036843126</v>
      </c>
      <c r="AO236" s="23">
        <f t="shared" si="228"/>
        <v>153.14330036843126</v>
      </c>
      <c r="AP236" s="23"/>
      <c r="AQ236" s="23"/>
      <c r="AR236" s="23">
        <f t="shared" si="216"/>
        <v>3.9267512914982374</v>
      </c>
      <c r="AS236" s="23"/>
      <c r="AT236" s="23"/>
      <c r="AU236" s="7">
        <v>6.2</v>
      </c>
      <c r="AV236">
        <f t="shared" si="229"/>
        <v>602.76400000000001</v>
      </c>
      <c r="AW236">
        <f t="shared" si="230"/>
        <v>49.61020576131687</v>
      </c>
      <c r="BB236" s="5">
        <v>0.5</v>
      </c>
      <c r="BC236">
        <f t="shared" si="261"/>
        <v>400.79999999999995</v>
      </c>
      <c r="BD236">
        <f t="shared" si="231"/>
        <v>20.04</v>
      </c>
      <c r="BJ236" s="4">
        <v>4.4999999999999998E-2</v>
      </c>
      <c r="BK236" s="24">
        <f t="shared" si="232"/>
        <v>5.4569892473118276E-2</v>
      </c>
      <c r="BL236" s="24">
        <f t="shared" si="233"/>
        <v>7.7956911290322575E-2</v>
      </c>
      <c r="BM236" s="24"/>
      <c r="BN236" s="24"/>
      <c r="BO236" s="8">
        <v>0.7</v>
      </c>
      <c r="BP236" s="25">
        <f t="shared" si="234"/>
        <v>9939.9999999999982</v>
      </c>
      <c r="BQ236" s="25">
        <f t="shared" si="222"/>
        <v>279.99999999999994</v>
      </c>
      <c r="BR236" s="23"/>
      <c r="BS236" s="23"/>
      <c r="BT236" s="23"/>
      <c r="BU236" s="23"/>
      <c r="BW236" s="6">
        <v>4.5999999999999999E-2</v>
      </c>
      <c r="BX236" s="23">
        <f t="shared" si="235"/>
        <v>1.8828451882845187</v>
      </c>
      <c r="BY236" s="23">
        <f t="shared" si="236"/>
        <v>94.142259414225933</v>
      </c>
      <c r="BZ236" s="23"/>
      <c r="CA236" s="23"/>
      <c r="CB236" s="9"/>
      <c r="CC236">
        <f t="shared" si="237"/>
        <v>78.078587707453934</v>
      </c>
      <c r="CD236">
        <f t="shared" si="238"/>
        <v>86.23032493359392</v>
      </c>
      <c r="CE236">
        <f t="shared" si="239"/>
        <v>71.227651403249624</v>
      </c>
      <c r="CF236">
        <f t="shared" si="240"/>
        <v>6.6153945244853798</v>
      </c>
      <c r="CG236">
        <f t="shared" si="241"/>
        <v>-54.650205761316869</v>
      </c>
      <c r="CH236">
        <f t="shared" si="242"/>
        <v>253.50184362139913</v>
      </c>
      <c r="CI236">
        <f t="shared" si="243"/>
        <v>86.23032493359392</v>
      </c>
      <c r="CJ236" s="23"/>
      <c r="CK236" s="23"/>
      <c r="CL236" s="23"/>
      <c r="CM236" s="23"/>
      <c r="CN236" s="23"/>
      <c r="CO236" s="23"/>
      <c r="CP236" s="23"/>
    </row>
    <row r="237" spans="11:94" x14ac:dyDescent="0.2">
      <c r="K237" t="s">
        <v>76</v>
      </c>
      <c r="L237" s="2">
        <v>7.02</v>
      </c>
      <c r="M237" s="23">
        <f t="shared" si="206"/>
        <v>7.07</v>
      </c>
      <c r="N237" s="23">
        <f t="shared" si="207"/>
        <v>5.0000000000000266E-2</v>
      </c>
      <c r="O237" s="3">
        <v>0.70799999999999996</v>
      </c>
      <c r="P237" s="23">
        <f t="shared" si="208"/>
        <v>0.71066666666666656</v>
      </c>
      <c r="Q237" s="23">
        <f t="shared" si="209"/>
        <v>4.6188021535170107E-3</v>
      </c>
      <c r="R237" s="2">
        <f>O237*640</f>
        <v>453.12</v>
      </c>
      <c r="S237" s="23">
        <f t="shared" si="210"/>
        <v>454.82666666666665</v>
      </c>
      <c r="T237" s="23">
        <f t="shared" si="211"/>
        <v>2.9560333782508863</v>
      </c>
      <c r="U237">
        <v>707.5</v>
      </c>
      <c r="V237" s="4">
        <v>3</v>
      </c>
      <c r="W237" s="23">
        <f t="shared" si="225"/>
        <v>15.000000000000004</v>
      </c>
      <c r="X237" s="23">
        <f t="shared" si="226"/>
        <v>915.00000000000023</v>
      </c>
      <c r="Y237" s="23">
        <f t="shared" si="244"/>
        <v>15.166666666666671</v>
      </c>
      <c r="Z237" s="23">
        <f t="shared" si="245"/>
        <v>0.28867513459481292</v>
      </c>
      <c r="AA237" s="23">
        <f t="shared" si="246"/>
        <v>925.16666666666697</v>
      </c>
      <c r="AB237" s="23">
        <f t="shared" si="247"/>
        <v>17.609183210283586</v>
      </c>
      <c r="AC237" s="5">
        <v>5.0999999999999996</v>
      </c>
      <c r="AD237">
        <v>4.8445680314507618</v>
      </c>
      <c r="AE237">
        <v>10445.680314507599</v>
      </c>
      <c r="AF237">
        <f t="shared" si="212"/>
        <v>454.16001367424343</v>
      </c>
      <c r="AG237">
        <f t="shared" si="213"/>
        <v>470.44125841959567</v>
      </c>
      <c r="AH237">
        <f>STDEV(AF237:AF239)</f>
        <v>25.165818549004982</v>
      </c>
      <c r="AI237">
        <f>AVERAGE(AE237:AE239)</f>
        <v>10820.148943650702</v>
      </c>
      <c r="AJ237">
        <f>STDEV(AE237:AE239)</f>
        <v>578.81382662711417</v>
      </c>
      <c r="AL237" t="s">
        <v>76</v>
      </c>
      <c r="AM237" s="6">
        <v>13.4</v>
      </c>
      <c r="AN237" s="23">
        <f t="shared" si="227"/>
        <v>12.987395772736086</v>
      </c>
      <c r="AO237" s="23">
        <f t="shared" si="228"/>
        <v>129.87395772736085</v>
      </c>
      <c r="AP237" s="23">
        <f t="shared" si="214"/>
        <v>131.16669898519811</v>
      </c>
      <c r="AQ237" s="23">
        <f t="shared" si="215"/>
        <v>4.0365832838203133</v>
      </c>
      <c r="AR237" s="23">
        <f t="shared" si="216"/>
        <v>3.3301014801887399</v>
      </c>
      <c r="AS237" s="23">
        <f t="shared" si="217"/>
        <v>3.3632486919281566</v>
      </c>
      <c r="AT237" s="23">
        <f t="shared" si="260"/>
        <v>0.10350213548257217</v>
      </c>
      <c r="AU237" s="7">
        <v>8.6</v>
      </c>
      <c r="AV237">
        <f t="shared" si="229"/>
        <v>836.09199999999998</v>
      </c>
      <c r="AW237">
        <f t="shared" si="230"/>
        <v>68.814156378600813</v>
      </c>
      <c r="AX237">
        <f t="shared" si="218"/>
        <v>66.680384087791495</v>
      </c>
      <c r="AY237">
        <f t="shared" si="219"/>
        <v>3.0293743175786152</v>
      </c>
      <c r="AZ237">
        <f t="shared" si="248"/>
        <v>810.16666666666663</v>
      </c>
      <c r="BA237">
        <f t="shared" si="249"/>
        <v>36.806897958580187</v>
      </c>
      <c r="BB237" s="5">
        <v>0.3</v>
      </c>
      <c r="BC237">
        <f t="shared" si="261"/>
        <v>240.47999999999996</v>
      </c>
      <c r="BD237">
        <f t="shared" si="231"/>
        <v>12.023999999999997</v>
      </c>
      <c r="BE237">
        <f t="shared" si="220"/>
        <v>10.687999999999997</v>
      </c>
      <c r="BF237">
        <f t="shared" si="250"/>
        <v>2.3140198789120285</v>
      </c>
      <c r="BG237">
        <f t="shared" si="251"/>
        <v>213.76</v>
      </c>
      <c r="BH237">
        <f t="shared" si="252"/>
        <v>46.280397578240191</v>
      </c>
      <c r="BI237" t="s">
        <v>76</v>
      </c>
      <c r="BJ237" s="4">
        <v>2.7E-2</v>
      </c>
      <c r="BK237" s="24">
        <f t="shared" si="232"/>
        <v>3.0376344086021502E-2</v>
      </c>
      <c r="BL237" s="24">
        <f t="shared" si="233"/>
        <v>4.3394733870967733E-2</v>
      </c>
      <c r="BM237" s="24">
        <f t="shared" si="221"/>
        <v>4.1474612903225801E-2</v>
      </c>
      <c r="BN237" s="24">
        <f t="shared" si="258"/>
        <v>1.9201209677419326E-3</v>
      </c>
      <c r="BO237" s="8">
        <v>1</v>
      </c>
      <c r="BP237" s="25">
        <f t="shared" si="234"/>
        <v>14200</v>
      </c>
      <c r="BQ237" s="25">
        <f t="shared" si="222"/>
        <v>400</v>
      </c>
      <c r="BR237" s="23">
        <f t="shared" si="253"/>
        <v>12780</v>
      </c>
      <c r="BS237" s="23">
        <f t="shared" si="254"/>
        <v>1419.9999999999991</v>
      </c>
      <c r="BT237" s="23">
        <f t="shared" si="255"/>
        <v>360</v>
      </c>
      <c r="BU237" s="23">
        <f t="shared" si="256"/>
        <v>39.999999999999972</v>
      </c>
      <c r="BW237" s="6">
        <v>0.23699999999999999</v>
      </c>
      <c r="BX237" s="23">
        <f t="shared" si="235"/>
        <v>9.8744769874476983</v>
      </c>
      <c r="BY237" s="23">
        <f t="shared" si="236"/>
        <v>493.7238493723849</v>
      </c>
      <c r="BZ237" s="23">
        <f t="shared" si="223"/>
        <v>481.17154811715483</v>
      </c>
      <c r="CA237" s="23">
        <f t="shared" si="262"/>
        <v>12.552301255230105</v>
      </c>
      <c r="CB237" s="9" t="s">
        <v>76</v>
      </c>
      <c r="CC237">
        <f t="shared" si="237"/>
        <v>71.435763694220142</v>
      </c>
      <c r="CD237">
        <f t="shared" si="238"/>
        <v>84.364882487204682</v>
      </c>
      <c r="CE237">
        <f t="shared" si="239"/>
        <v>85.12583594350383</v>
      </c>
      <c r="CF237">
        <f t="shared" si="240"/>
        <v>5.6181391810472689</v>
      </c>
      <c r="CG237">
        <f t="shared" si="241"/>
        <v>-65.838156378600814</v>
      </c>
      <c r="CH237">
        <f t="shared" si="242"/>
        <v>312.19804115226333</v>
      </c>
      <c r="CI237">
        <f t="shared" si="243"/>
        <v>84.364882487204682</v>
      </c>
      <c r="CJ237" s="23">
        <f t="shared" si="264"/>
        <v>75.689271880689461</v>
      </c>
      <c r="CK237" s="23">
        <f t="shared" si="264"/>
        <v>85.329793158662667</v>
      </c>
      <c r="CL237" s="23">
        <f t="shared" si="264"/>
        <v>86.200376860832421</v>
      </c>
      <c r="CM237" s="23">
        <f t="shared" si="264"/>
        <v>6.0902953768676538</v>
      </c>
      <c r="CN237" s="23">
        <f t="shared" si="264"/>
        <v>-62.201717421124819</v>
      </c>
      <c r="CO237" s="23">
        <f t="shared" si="264"/>
        <v>300.10957475994513</v>
      </c>
      <c r="CP237" s="23">
        <f t="shared" si="264"/>
        <v>85.329793158662667</v>
      </c>
    </row>
    <row r="238" spans="11:94" x14ac:dyDescent="0.2">
      <c r="L238" s="2">
        <v>7.07</v>
      </c>
      <c r="M238" s="23"/>
      <c r="N238" s="23"/>
      <c r="O238" s="3">
        <v>0.71599999999999997</v>
      </c>
      <c r="P238" s="23"/>
      <c r="Q238" s="23"/>
      <c r="R238" s="2">
        <f t="shared" ref="R238:R239" si="267">O238*640</f>
        <v>458.24</v>
      </c>
      <c r="S238" s="23"/>
      <c r="T238" s="23"/>
      <c r="V238" s="4">
        <v>3</v>
      </c>
      <c r="W238" s="23">
        <f t="shared" si="225"/>
        <v>15.000000000000004</v>
      </c>
      <c r="X238" s="23">
        <f t="shared" si="226"/>
        <v>915.00000000000023</v>
      </c>
      <c r="Y238" s="23"/>
      <c r="Z238" s="23"/>
      <c r="AA238" s="23"/>
      <c r="AB238" s="23"/>
      <c r="AC238" s="5">
        <v>5</v>
      </c>
      <c r="AD238">
        <v>4.7486815610317388</v>
      </c>
      <c r="AE238">
        <v>11486.815610317401</v>
      </c>
      <c r="AF238">
        <f t="shared" si="212"/>
        <v>499.42676566597396</v>
      </c>
      <c r="AM238" s="6">
        <v>14</v>
      </c>
      <c r="AN238" s="23">
        <f t="shared" si="227"/>
        <v>13.569129338762846</v>
      </c>
      <c r="AO238" s="23">
        <f t="shared" si="228"/>
        <v>135.69129338762846</v>
      </c>
      <c r="AP238" s="23"/>
      <c r="AQ238" s="23"/>
      <c r="AR238" s="23">
        <f t="shared" si="216"/>
        <v>3.4792639330161146</v>
      </c>
      <c r="AS238" s="23"/>
      <c r="AT238" s="23"/>
      <c r="AU238" s="7">
        <v>8.5</v>
      </c>
      <c r="AV238">
        <f t="shared" si="229"/>
        <v>826.37000000000012</v>
      </c>
      <c r="AW238">
        <f t="shared" si="230"/>
        <v>68.013991769547332</v>
      </c>
      <c r="BB238" s="5">
        <v>0.2</v>
      </c>
      <c r="BC238">
        <f t="shared" si="261"/>
        <v>160.32</v>
      </c>
      <c r="BD238">
        <f t="shared" si="231"/>
        <v>8.016</v>
      </c>
      <c r="BJ238" s="4">
        <v>2.5999999999999999E-2</v>
      </c>
      <c r="BK238" s="24">
        <f t="shared" si="232"/>
        <v>2.9032258064516127E-2</v>
      </c>
      <c r="BL238" s="24">
        <f t="shared" si="233"/>
        <v>4.1474612903225801E-2</v>
      </c>
      <c r="BM238" s="24"/>
      <c r="BN238" s="24"/>
      <c r="BO238" s="8">
        <v>0.9</v>
      </c>
      <c r="BP238" s="25">
        <f t="shared" si="234"/>
        <v>12780</v>
      </c>
      <c r="BQ238" s="25">
        <f t="shared" si="222"/>
        <v>360</v>
      </c>
      <c r="BR238" s="23"/>
      <c r="BS238" s="23"/>
      <c r="BT238" s="23"/>
      <c r="BU238" s="23"/>
      <c r="BW238" s="6">
        <v>0.23100000000000001</v>
      </c>
      <c r="BX238" s="23">
        <f t="shared" si="235"/>
        <v>9.6234309623430967</v>
      </c>
      <c r="BY238" s="23">
        <f t="shared" si="236"/>
        <v>481.17154811715483</v>
      </c>
      <c r="BZ238" s="23"/>
      <c r="CA238" s="23"/>
      <c r="CB238" s="9"/>
      <c r="CC238">
        <f t="shared" si="237"/>
        <v>81.001738454418529</v>
      </c>
      <c r="CD238">
        <f t="shared" si="238"/>
        <v>86.266313933167808</v>
      </c>
      <c r="CE238">
        <f t="shared" si="239"/>
        <v>89.456792229707048</v>
      </c>
      <c r="CF238">
        <f t="shared" si="240"/>
        <v>6.5688125704363394</v>
      </c>
      <c r="CG238">
        <f t="shared" si="241"/>
        <v>-61.029991769547337</v>
      </c>
      <c r="CH238">
        <f t="shared" si="242"/>
        <v>298.89736625514405</v>
      </c>
      <c r="CI238">
        <f t="shared" si="243"/>
        <v>86.266313933167822</v>
      </c>
      <c r="CJ238" s="23"/>
      <c r="CK238" s="23"/>
      <c r="CL238" s="23"/>
      <c r="CM238" s="23"/>
      <c r="CN238" s="23"/>
      <c r="CO238" s="23"/>
      <c r="CP238" s="23"/>
    </row>
    <row r="239" spans="11:94" x14ac:dyDescent="0.2">
      <c r="L239" s="2">
        <v>7.12</v>
      </c>
      <c r="M239" s="23"/>
      <c r="N239" s="23"/>
      <c r="O239" s="3">
        <v>0.70799999999999996</v>
      </c>
      <c r="P239" s="23"/>
      <c r="Q239" s="23"/>
      <c r="R239" s="2">
        <f t="shared" si="267"/>
        <v>453.12</v>
      </c>
      <c r="S239" s="23"/>
      <c r="T239" s="23"/>
      <c r="V239" s="4">
        <v>3.1</v>
      </c>
      <c r="W239" s="23">
        <f t="shared" si="225"/>
        <v>15.500000000000004</v>
      </c>
      <c r="X239" s="23">
        <f t="shared" si="226"/>
        <v>945.50000000000023</v>
      </c>
      <c r="Y239" s="23"/>
      <c r="Z239" s="23"/>
      <c r="AA239" s="23"/>
      <c r="AB239" s="23"/>
      <c r="AC239" s="5">
        <v>4.9000000000000004</v>
      </c>
      <c r="AD239">
        <v>4.6527950906127149</v>
      </c>
      <c r="AE239">
        <v>10527.9509061271</v>
      </c>
      <c r="AF239">
        <f t="shared" si="212"/>
        <v>457.73699591856956</v>
      </c>
      <c r="AM239" s="6">
        <v>13.2</v>
      </c>
      <c r="AN239" s="23">
        <f t="shared" si="227"/>
        <v>12.793484584060499</v>
      </c>
      <c r="AO239" s="23">
        <f t="shared" si="228"/>
        <v>127.93484584060499</v>
      </c>
      <c r="AP239" s="23"/>
      <c r="AQ239" s="23"/>
      <c r="AR239" s="23">
        <f t="shared" si="216"/>
        <v>3.2803806625796152</v>
      </c>
      <c r="AS239" s="23"/>
      <c r="AT239" s="23"/>
      <c r="AU239" s="7">
        <v>7.9</v>
      </c>
      <c r="AV239">
        <f t="shared" si="229"/>
        <v>768.03800000000001</v>
      </c>
      <c r="AW239">
        <f t="shared" si="230"/>
        <v>63.213004115226333</v>
      </c>
      <c r="BB239" s="5">
        <v>0.3</v>
      </c>
      <c r="BC239">
        <f t="shared" si="261"/>
        <v>240.47999999999996</v>
      </c>
      <c r="BD239">
        <f t="shared" si="231"/>
        <v>12.023999999999997</v>
      </c>
      <c r="BJ239" s="4">
        <v>2.5000000000000001E-2</v>
      </c>
      <c r="BK239" s="24">
        <f t="shared" si="232"/>
        <v>2.7688172043010752E-2</v>
      </c>
      <c r="BL239" s="24">
        <f t="shared" si="233"/>
        <v>3.9554491935483868E-2</v>
      </c>
      <c r="BM239" s="24"/>
      <c r="BN239" s="24"/>
      <c r="BO239" s="8">
        <v>0.8</v>
      </c>
      <c r="BP239" s="25">
        <f t="shared" si="234"/>
        <v>11360.000000000002</v>
      </c>
      <c r="BQ239" s="25">
        <f t="shared" si="222"/>
        <v>320.00000000000006</v>
      </c>
      <c r="BR239" s="23"/>
      <c r="BS239" s="23"/>
      <c r="BT239" s="23"/>
      <c r="BU239" s="23"/>
      <c r="BW239" s="6">
        <v>0.22500000000000001</v>
      </c>
      <c r="BX239" s="23">
        <f t="shared" si="235"/>
        <v>9.3723849372384933</v>
      </c>
      <c r="BY239" s="23">
        <f t="shared" si="236"/>
        <v>468.61924686192469</v>
      </c>
      <c r="BZ239" s="23"/>
      <c r="CA239" s="23"/>
      <c r="CB239" s="9"/>
      <c r="CC239">
        <f t="shared" si="237"/>
        <v>74.630313493429725</v>
      </c>
      <c r="CD239">
        <f t="shared" si="238"/>
        <v>85.358183055615527</v>
      </c>
      <c r="CE239">
        <f t="shared" si="239"/>
        <v>84.018502409286384</v>
      </c>
      <c r="CF239">
        <f t="shared" si="240"/>
        <v>6.0839343791193512</v>
      </c>
      <c r="CG239">
        <f t="shared" si="241"/>
        <v>-59.737004115226327</v>
      </c>
      <c r="CH239">
        <f t="shared" si="242"/>
        <v>289.23331687242796</v>
      </c>
      <c r="CI239">
        <f t="shared" si="243"/>
        <v>85.358183055615527</v>
      </c>
      <c r="CJ239" s="23"/>
      <c r="CK239" s="23"/>
      <c r="CL239" s="23"/>
      <c r="CM239" s="23"/>
      <c r="CN239" s="23"/>
      <c r="CO239" s="23"/>
      <c r="CP239" s="23"/>
    </row>
    <row r="240" spans="11:94" x14ac:dyDescent="0.2">
      <c r="K240" t="s">
        <v>77</v>
      </c>
      <c r="L240" s="2">
        <v>7.08</v>
      </c>
      <c r="M240" s="23">
        <f t="shared" si="206"/>
        <v>7.1166666666666671</v>
      </c>
      <c r="N240" s="23">
        <f t="shared" si="207"/>
        <v>4.0414518843273822E-2</v>
      </c>
      <c r="O240" s="3">
        <v>9.2370000000000001</v>
      </c>
      <c r="P240" s="23">
        <f t="shared" si="208"/>
        <v>9.2080000000000002</v>
      </c>
      <c r="Q240" s="23">
        <f t="shared" si="209"/>
        <v>5.3730810528038214E-2</v>
      </c>
      <c r="R240" s="2">
        <f t="shared" si="263"/>
        <v>7389.6</v>
      </c>
      <c r="S240" s="23">
        <f t="shared" si="210"/>
        <v>7366.4000000000005</v>
      </c>
      <c r="T240" s="23">
        <f t="shared" si="211"/>
        <v>42.984648422430247</v>
      </c>
      <c r="U240">
        <v>9237</v>
      </c>
      <c r="V240" s="4">
        <v>1.8</v>
      </c>
      <c r="W240" s="23">
        <f t="shared" si="225"/>
        <v>9.0000000000000018</v>
      </c>
      <c r="X240" s="23">
        <f t="shared" si="226"/>
        <v>549.00000000000011</v>
      </c>
      <c r="Y240" s="23">
        <f t="shared" si="244"/>
        <v>9.5</v>
      </c>
      <c r="Z240" s="23">
        <f t="shared" si="245"/>
        <v>0.49999999999999911</v>
      </c>
      <c r="AA240" s="23">
        <f t="shared" si="246"/>
        <v>579.5</v>
      </c>
      <c r="AB240" s="23">
        <f t="shared" si="247"/>
        <v>30.499999999999943</v>
      </c>
      <c r="AC240" s="5">
        <v>9.1</v>
      </c>
      <c r="AD240">
        <v>8.6800268482117175</v>
      </c>
      <c r="AE240">
        <v>12800.268482117201</v>
      </c>
      <c r="AF240">
        <f t="shared" si="212"/>
        <v>556.53341226596524</v>
      </c>
      <c r="AG240">
        <f t="shared" si="213"/>
        <v>558.32190338812745</v>
      </c>
      <c r="AH240">
        <f>STDEV(AF240:AF242)</f>
        <v>1.7884911221630091</v>
      </c>
      <c r="AI240">
        <f>AVERAGE(AE240:AE242)</f>
        <v>12841.403777926933</v>
      </c>
      <c r="AJ240">
        <f>STDEV(AE240:AE242)</f>
        <v>41.13529580974955</v>
      </c>
      <c r="AL240" t="s">
        <v>77</v>
      </c>
      <c r="AM240" s="6">
        <v>1.5</v>
      </c>
      <c r="AN240" s="23">
        <f t="shared" si="227"/>
        <v>1.4496800465386852</v>
      </c>
      <c r="AO240" s="23">
        <f t="shared" si="228"/>
        <v>14.496800465386851</v>
      </c>
      <c r="AP240" s="23">
        <f t="shared" si="214"/>
        <v>15.143171094305472</v>
      </c>
      <c r="AQ240" s="23">
        <f t="shared" si="215"/>
        <v>2.0182916419101735</v>
      </c>
      <c r="AR240" s="23">
        <f t="shared" si="216"/>
        <v>0.37171283244581671</v>
      </c>
      <c r="AS240" s="23">
        <f t="shared" si="217"/>
        <v>0.38828643831552495</v>
      </c>
      <c r="AT240" s="23">
        <f t="shared" si="260"/>
        <v>5.1751067741286266E-2</v>
      </c>
      <c r="AU240" s="7">
        <v>7.7</v>
      </c>
      <c r="AV240">
        <f t="shared" si="229"/>
        <v>748.59399999999994</v>
      </c>
      <c r="AW240">
        <f t="shared" si="230"/>
        <v>61.612674897119334</v>
      </c>
      <c r="AX240">
        <f t="shared" si="218"/>
        <v>59.212181069958838</v>
      </c>
      <c r="AY240">
        <f t="shared" si="219"/>
        <v>3.4878366690619247</v>
      </c>
      <c r="AZ240">
        <f t="shared" si="248"/>
        <v>719.42799999999988</v>
      </c>
      <c r="BA240">
        <f t="shared" si="249"/>
        <v>42.377215529102408</v>
      </c>
      <c r="BB240" s="5">
        <v>0.3</v>
      </c>
      <c r="BC240">
        <f t="shared" si="261"/>
        <v>240.47999999999996</v>
      </c>
      <c r="BD240">
        <f t="shared" si="231"/>
        <v>12.023999999999997</v>
      </c>
      <c r="BE240">
        <f t="shared" si="220"/>
        <v>10.687999999999997</v>
      </c>
      <c r="BF240">
        <f t="shared" si="250"/>
        <v>2.3140198789120285</v>
      </c>
      <c r="BG240">
        <f t="shared" si="251"/>
        <v>213.76</v>
      </c>
      <c r="BH240">
        <f t="shared" si="252"/>
        <v>46.280397578240191</v>
      </c>
      <c r="BI240" t="s">
        <v>77</v>
      </c>
      <c r="BJ240" s="4">
        <v>2.8000000000000001E-2</v>
      </c>
      <c r="BK240" s="24">
        <f t="shared" si="232"/>
        <v>3.1720430107526884E-2</v>
      </c>
      <c r="BL240" s="24">
        <f t="shared" si="233"/>
        <v>4.531485483870968E-2</v>
      </c>
      <c r="BM240" s="24">
        <f t="shared" si="221"/>
        <v>4.5314854838709673E-2</v>
      </c>
      <c r="BN240" s="24">
        <f t="shared" si="258"/>
        <v>1.9201209677419395E-3</v>
      </c>
      <c r="BO240" s="8">
        <v>0.7</v>
      </c>
      <c r="BP240" s="25">
        <f t="shared" si="234"/>
        <v>9939.9999999999982</v>
      </c>
      <c r="BQ240" s="25">
        <f t="shared" si="222"/>
        <v>279.99999999999994</v>
      </c>
      <c r="BR240" s="23">
        <f t="shared" si="253"/>
        <v>8520</v>
      </c>
      <c r="BS240" s="23">
        <f t="shared" si="254"/>
        <v>1419.9999999999948</v>
      </c>
      <c r="BT240" s="23">
        <f t="shared" si="255"/>
        <v>240</v>
      </c>
      <c r="BU240" s="23">
        <f t="shared" si="256"/>
        <v>39.999999999999815</v>
      </c>
      <c r="BW240" s="6">
        <v>6.0000000000000001E-3</v>
      </c>
      <c r="BX240" s="23">
        <f t="shared" si="235"/>
        <v>0.20920502092050208</v>
      </c>
      <c r="BY240" s="23">
        <f t="shared" si="236"/>
        <v>10.460251046025103</v>
      </c>
      <c r="BZ240" s="23">
        <f t="shared" si="223"/>
        <v>8.3682008368200833</v>
      </c>
      <c r="CA240" s="23">
        <f t="shared" si="262"/>
        <v>2.0920502092050191</v>
      </c>
      <c r="CB240" s="9" t="s">
        <v>77</v>
      </c>
      <c r="CC240">
        <f t="shared" si="237"/>
        <v>91.718967264819469</v>
      </c>
      <c r="CD240">
        <f t="shared" si="238"/>
        <v>88.262730919648817</v>
      </c>
      <c r="CE240">
        <f t="shared" si="239"/>
        <v>83.671180132998671</v>
      </c>
      <c r="CF240">
        <f t="shared" si="240"/>
        <v>7.5578292073008422</v>
      </c>
      <c r="CG240">
        <f t="shared" si="241"/>
        <v>-64.636674897119335</v>
      </c>
      <c r="CH240">
        <f t="shared" si="242"/>
        <v>282.67196707818925</v>
      </c>
      <c r="CI240">
        <f t="shared" si="243"/>
        <v>88.262730919648817</v>
      </c>
      <c r="CJ240" s="23">
        <f t="shared" ref="CJ240:CP255" si="268">AVERAGE(CC240:CC242)</f>
        <v>94.498385434337095</v>
      </c>
      <c r="CK240" s="23">
        <f t="shared" si="268"/>
        <v>88.819272541850395</v>
      </c>
      <c r="CL240" s="23">
        <f t="shared" si="268"/>
        <v>84.713798647446851</v>
      </c>
      <c r="CM240" s="23">
        <f t="shared" si="268"/>
        <v>8.0000681850637534</v>
      </c>
      <c r="CN240" s="23">
        <f t="shared" si="268"/>
        <v>-60.40018106995884</v>
      </c>
      <c r="CO240" s="23">
        <f t="shared" si="268"/>
        <v>269.48994238683127</v>
      </c>
      <c r="CP240" s="23">
        <f t="shared" si="268"/>
        <v>88.819272541850395</v>
      </c>
    </row>
    <row r="241" spans="11:94" x14ac:dyDescent="0.2">
      <c r="L241" s="2">
        <v>7.16</v>
      </c>
      <c r="M241" s="23"/>
      <c r="N241" s="23"/>
      <c r="O241" s="3">
        <v>9.1460000000000008</v>
      </c>
      <c r="P241" s="23"/>
      <c r="Q241" s="23"/>
      <c r="R241" s="2">
        <f t="shared" si="263"/>
        <v>7316.8000000000011</v>
      </c>
      <c r="S241" s="23"/>
      <c r="T241" s="23"/>
      <c r="V241" s="4">
        <v>2</v>
      </c>
      <c r="W241" s="23">
        <f t="shared" si="225"/>
        <v>10</v>
      </c>
      <c r="X241" s="23">
        <f t="shared" si="226"/>
        <v>610</v>
      </c>
      <c r="Y241" s="23"/>
      <c r="Z241" s="23"/>
      <c r="AA241" s="23"/>
      <c r="AB241" s="23"/>
      <c r="AC241" s="5">
        <v>9</v>
      </c>
      <c r="AD241">
        <v>8.5841403777926946</v>
      </c>
      <c r="AE241">
        <v>12841.4037779269</v>
      </c>
      <c r="AF241">
        <f t="shared" si="212"/>
        <v>558.32190338812609</v>
      </c>
      <c r="AM241" s="6">
        <v>1.4</v>
      </c>
      <c r="AN241" s="23">
        <f t="shared" si="227"/>
        <v>1.3527244522008919</v>
      </c>
      <c r="AO241" s="23">
        <f t="shared" si="228"/>
        <v>13.527244522008919</v>
      </c>
      <c r="AP241" s="23"/>
      <c r="AQ241" s="23"/>
      <c r="AR241" s="23">
        <f t="shared" si="216"/>
        <v>0.34685242364125435</v>
      </c>
      <c r="AS241" s="23"/>
      <c r="AT241" s="23"/>
      <c r="AU241" s="7">
        <v>7.6</v>
      </c>
      <c r="AV241">
        <f t="shared" si="229"/>
        <v>738.87199999999996</v>
      </c>
      <c r="AW241">
        <f t="shared" si="230"/>
        <v>60.812510288065837</v>
      </c>
      <c r="BB241" s="5">
        <v>0.2</v>
      </c>
      <c r="BC241">
        <f t="shared" si="261"/>
        <v>160.32</v>
      </c>
      <c r="BD241">
        <f t="shared" si="231"/>
        <v>8.016</v>
      </c>
      <c r="BJ241" s="4">
        <v>2.7E-2</v>
      </c>
      <c r="BK241" s="24">
        <f t="shared" si="232"/>
        <v>3.0376344086021502E-2</v>
      </c>
      <c r="BL241" s="24">
        <f t="shared" si="233"/>
        <v>4.3394733870967733E-2</v>
      </c>
      <c r="BM241" s="24"/>
      <c r="BN241" s="24"/>
      <c r="BO241" s="8">
        <v>0.6</v>
      </c>
      <c r="BP241" s="25">
        <f t="shared" si="234"/>
        <v>8520</v>
      </c>
      <c r="BQ241" s="25">
        <f t="shared" si="222"/>
        <v>240</v>
      </c>
      <c r="BR241" s="23"/>
      <c r="BS241" s="23"/>
      <c r="BT241" s="23"/>
      <c r="BU241" s="23"/>
      <c r="BW241" s="6">
        <v>5.0000000000000001E-3</v>
      </c>
      <c r="BX241" s="23">
        <f t="shared" si="235"/>
        <v>0.16736401673640167</v>
      </c>
      <c r="BY241" s="23">
        <f t="shared" si="236"/>
        <v>8.3682008368200833</v>
      </c>
      <c r="BZ241" s="23"/>
      <c r="CA241" s="23"/>
      <c r="CB241" s="9"/>
      <c r="CC241">
        <f t="shared" si="237"/>
        <v>95.173376845841787</v>
      </c>
      <c r="CD241">
        <f t="shared" si="238"/>
        <v>88.975989785316216</v>
      </c>
      <c r="CE241">
        <f t="shared" si="239"/>
        <v>88.353663378081421</v>
      </c>
      <c r="CF241">
        <f t="shared" si="240"/>
        <v>8.1117824728647854</v>
      </c>
      <c r="CG241">
        <f t="shared" si="241"/>
        <v>-58.828510288065843</v>
      </c>
      <c r="CH241">
        <f t="shared" si="242"/>
        <v>269.37129218106992</v>
      </c>
      <c r="CI241">
        <f t="shared" si="243"/>
        <v>88.975989785316216</v>
      </c>
      <c r="CJ241" s="23"/>
      <c r="CK241" s="23"/>
      <c r="CL241" s="23"/>
      <c r="CM241" s="23"/>
      <c r="CN241" s="23"/>
      <c r="CO241" s="23"/>
      <c r="CP241" s="23"/>
    </row>
    <row r="242" spans="11:94" x14ac:dyDescent="0.2">
      <c r="L242" s="2">
        <v>7.11</v>
      </c>
      <c r="M242" s="23"/>
      <c r="N242" s="23"/>
      <c r="O242" s="3">
        <v>9.2409999999999997</v>
      </c>
      <c r="P242" s="23"/>
      <c r="Q242" s="23"/>
      <c r="R242" s="2">
        <f t="shared" si="263"/>
        <v>7392.7999999999993</v>
      </c>
      <c r="S242" s="23"/>
      <c r="T242" s="23"/>
      <c r="V242" s="4">
        <v>1.9</v>
      </c>
      <c r="W242" s="23">
        <f t="shared" si="225"/>
        <v>9.5</v>
      </c>
      <c r="X242" s="23">
        <f t="shared" si="226"/>
        <v>579.5</v>
      </c>
      <c r="Y242" s="23"/>
      <c r="Z242" s="23"/>
      <c r="AA242" s="23"/>
      <c r="AB242" s="23"/>
      <c r="AC242" s="5">
        <v>8.9</v>
      </c>
      <c r="AD242">
        <v>8.4882539073736716</v>
      </c>
      <c r="AE242">
        <v>12882.5390737367</v>
      </c>
      <c r="AF242">
        <f t="shared" si="212"/>
        <v>560.11039451029126</v>
      </c>
      <c r="AM242" s="6">
        <v>1.8</v>
      </c>
      <c r="AN242" s="23">
        <f t="shared" si="227"/>
        <v>1.7405468295520652</v>
      </c>
      <c r="AO242" s="23">
        <f t="shared" si="228"/>
        <v>17.405468295520652</v>
      </c>
      <c r="AP242" s="23"/>
      <c r="AQ242" s="23"/>
      <c r="AR242" s="23">
        <f t="shared" si="216"/>
        <v>0.44629405885950391</v>
      </c>
      <c r="AS242" s="23"/>
      <c r="AT242" s="23"/>
      <c r="AU242" s="7">
        <v>6.9</v>
      </c>
      <c r="AV242">
        <f t="shared" si="229"/>
        <v>670.81799999999998</v>
      </c>
      <c r="AW242">
        <f t="shared" si="230"/>
        <v>55.211358024691357</v>
      </c>
      <c r="BB242" s="5">
        <v>0.3</v>
      </c>
      <c r="BC242">
        <f t="shared" si="261"/>
        <v>240.47999999999996</v>
      </c>
      <c r="BD242">
        <f t="shared" si="231"/>
        <v>12.023999999999997</v>
      </c>
      <c r="BJ242" s="4">
        <v>2.9000000000000001E-2</v>
      </c>
      <c r="BK242" s="24">
        <f t="shared" si="232"/>
        <v>3.3064516129032259E-2</v>
      </c>
      <c r="BL242" s="24">
        <f t="shared" si="233"/>
        <v>4.7234975806451612E-2</v>
      </c>
      <c r="BM242" s="24"/>
      <c r="BN242" s="24"/>
      <c r="BO242" s="8">
        <v>0.5</v>
      </c>
      <c r="BP242" s="25">
        <f t="shared" si="234"/>
        <v>7100</v>
      </c>
      <c r="BQ242" s="25">
        <f t="shared" si="222"/>
        <v>200</v>
      </c>
      <c r="BR242" s="23"/>
      <c r="BS242" s="23"/>
      <c r="BT242" s="23"/>
      <c r="BU242" s="23"/>
      <c r="BW242" s="6">
        <v>4.0000000000000001E-3</v>
      </c>
      <c r="BX242" s="23">
        <f t="shared" si="235"/>
        <v>0.12552301255230125</v>
      </c>
      <c r="BY242" s="23">
        <f t="shared" si="236"/>
        <v>6.2761506276150625</v>
      </c>
      <c r="BZ242" s="23"/>
      <c r="CA242" s="23"/>
      <c r="CB242" s="9"/>
      <c r="CC242">
        <f t="shared" si="237"/>
        <v>96.602812192350058</v>
      </c>
      <c r="CD242">
        <f t="shared" si="238"/>
        <v>89.219096920586139</v>
      </c>
      <c r="CE242">
        <f t="shared" si="239"/>
        <v>82.116552431260459</v>
      </c>
      <c r="CF242">
        <f t="shared" si="240"/>
        <v>8.3305928750256317</v>
      </c>
      <c r="CG242">
        <f t="shared" si="241"/>
        <v>-57.735358024691351</v>
      </c>
      <c r="CH242">
        <f t="shared" si="242"/>
        <v>256.42656790123453</v>
      </c>
      <c r="CI242">
        <f t="shared" si="243"/>
        <v>89.219096920586139</v>
      </c>
      <c r="CJ242" s="23"/>
      <c r="CK242" s="23"/>
      <c r="CL242" s="23"/>
      <c r="CM242" s="23"/>
      <c r="CN242" s="23"/>
      <c r="CO242" s="23"/>
      <c r="CP242" s="23"/>
    </row>
    <row r="243" spans="11:94" x14ac:dyDescent="0.2">
      <c r="K243" t="s">
        <v>78</v>
      </c>
      <c r="L243" s="2">
        <v>7.13</v>
      </c>
      <c r="M243" s="23">
        <f t="shared" si="206"/>
        <v>7.0766666666666671</v>
      </c>
      <c r="N243" s="23">
        <f t="shared" si="207"/>
        <v>6.1101009266077921E-2</v>
      </c>
      <c r="O243" s="3">
        <v>0.06</v>
      </c>
      <c r="P243" s="23">
        <f t="shared" si="208"/>
        <v>7.166666666666667E-2</v>
      </c>
      <c r="Q243" s="23">
        <f t="shared" si="209"/>
        <v>1.0408329997330591E-2</v>
      </c>
      <c r="R243" s="2">
        <f>O243*640</f>
        <v>38.4</v>
      </c>
      <c r="S243" s="23">
        <f t="shared" si="210"/>
        <v>45.866666666666667</v>
      </c>
      <c r="T243" s="23">
        <f t="shared" si="211"/>
        <v>6.6613311982916334</v>
      </c>
      <c r="U243">
        <v>60.22</v>
      </c>
      <c r="V243" s="4">
        <v>2.8</v>
      </c>
      <c r="W243" s="23">
        <f t="shared" si="225"/>
        <v>13.999999999999996</v>
      </c>
      <c r="X243" s="23">
        <f t="shared" si="226"/>
        <v>853.99999999999977</v>
      </c>
      <c r="Y243" s="23">
        <f t="shared" si="244"/>
        <v>14.333333333333334</v>
      </c>
      <c r="Z243" s="23">
        <f t="shared" si="245"/>
        <v>0.57735026918962984</v>
      </c>
      <c r="AA243" s="23">
        <f t="shared" si="246"/>
        <v>874.33333333333337</v>
      </c>
      <c r="AB243" s="23">
        <f t="shared" si="247"/>
        <v>35.218366420567435</v>
      </c>
      <c r="AC243" s="5">
        <v>5.7</v>
      </c>
      <c r="AD243">
        <v>5.4198868539649059</v>
      </c>
      <c r="AE243">
        <v>11198.868539649</v>
      </c>
      <c r="AF243">
        <f t="shared" si="212"/>
        <v>486.90732781082608</v>
      </c>
      <c r="AG243">
        <f t="shared" si="213"/>
        <v>446.95668849820868</v>
      </c>
      <c r="AH243">
        <f>STDEV(AF243:AF245)</f>
        <v>39.523031751060664</v>
      </c>
      <c r="AI243">
        <f>AVERAGE(AE243:AE245)</f>
        <v>10280.0038354588</v>
      </c>
      <c r="AJ243">
        <f>STDEV(AE243:AE245)</f>
        <v>909.02973027439566</v>
      </c>
      <c r="AL243" t="s">
        <v>78</v>
      </c>
      <c r="AM243" s="6">
        <v>12</v>
      </c>
      <c r="AN243" s="23">
        <f t="shared" si="227"/>
        <v>11.63001745200698</v>
      </c>
      <c r="AO243" s="23">
        <f t="shared" si="228"/>
        <v>116.3001745200698</v>
      </c>
      <c r="AP243" s="23">
        <f t="shared" si="214"/>
        <v>112.09876543209874</v>
      </c>
      <c r="AQ243" s="23">
        <f t="shared" si="215"/>
        <v>3.6706795590461345</v>
      </c>
      <c r="AR243" s="23">
        <f t="shared" si="216"/>
        <v>2.9820557569248667</v>
      </c>
      <c r="AS243" s="23">
        <f t="shared" si="217"/>
        <v>2.8743273187717633</v>
      </c>
      <c r="AT243" s="23">
        <f t="shared" si="260"/>
        <v>9.4119988693490655E-2</v>
      </c>
      <c r="AU243" s="7">
        <v>11.3</v>
      </c>
      <c r="AV243">
        <f t="shared" si="229"/>
        <v>1098.586</v>
      </c>
      <c r="AW243">
        <f t="shared" si="230"/>
        <v>90.418600823045267</v>
      </c>
      <c r="AX243">
        <f t="shared" si="218"/>
        <v>88.818271604938261</v>
      </c>
      <c r="AY243">
        <f t="shared" si="219"/>
        <v>2.1170365634707706</v>
      </c>
      <c r="AZ243">
        <f t="shared" si="248"/>
        <v>1079.1420000000001</v>
      </c>
      <c r="BA243">
        <f t="shared" si="249"/>
        <v>25.721994246169857</v>
      </c>
      <c r="BB243" s="5">
        <v>0.4</v>
      </c>
      <c r="BC243">
        <f t="shared" si="261"/>
        <v>320.64</v>
      </c>
      <c r="BD243">
        <f t="shared" si="231"/>
        <v>16.032</v>
      </c>
      <c r="BE243">
        <f t="shared" si="220"/>
        <v>16.032</v>
      </c>
      <c r="BF243">
        <f t="shared" si="250"/>
        <v>4.0079999999999965</v>
      </c>
      <c r="BG243">
        <f t="shared" si="251"/>
        <v>320.63999999999993</v>
      </c>
      <c r="BH243">
        <f t="shared" si="252"/>
        <v>80.16</v>
      </c>
      <c r="BI243" t="s">
        <v>78</v>
      </c>
      <c r="BJ243" s="4">
        <v>5.1999999999999998E-2</v>
      </c>
      <c r="BK243" s="24">
        <f t="shared" si="232"/>
        <v>6.3978494623655915E-2</v>
      </c>
      <c r="BL243" s="24">
        <f t="shared" si="233"/>
        <v>9.1397758064516124E-2</v>
      </c>
      <c r="BM243" s="24">
        <f t="shared" si="221"/>
        <v>9.6518080645161278E-2</v>
      </c>
      <c r="BN243" s="24">
        <f t="shared" si="258"/>
        <v>1.0575201689161966E-2</v>
      </c>
      <c r="BO243" s="8">
        <v>0.8</v>
      </c>
      <c r="BP243" s="25">
        <f t="shared" si="234"/>
        <v>11360.000000000002</v>
      </c>
      <c r="BQ243" s="25">
        <f t="shared" si="222"/>
        <v>320.00000000000006</v>
      </c>
      <c r="BR243" s="23">
        <f t="shared" si="253"/>
        <v>10886.666666666666</v>
      </c>
      <c r="BS243" s="23">
        <f t="shared" si="254"/>
        <v>2169.0858289457733</v>
      </c>
      <c r="BT243" s="23">
        <f t="shared" si="255"/>
        <v>306.66666666666669</v>
      </c>
      <c r="BU243" s="23">
        <f t="shared" si="256"/>
        <v>61.101009266078186</v>
      </c>
      <c r="BW243" s="6">
        <v>0.129</v>
      </c>
      <c r="BX243" s="23">
        <f t="shared" si="235"/>
        <v>5.3556485355648533</v>
      </c>
      <c r="BY243" s="23">
        <f t="shared" si="236"/>
        <v>267.78242677824267</v>
      </c>
      <c r="BZ243" s="23">
        <f t="shared" si="223"/>
        <v>253.83542538354254</v>
      </c>
      <c r="CA243" s="23">
        <f t="shared" si="262"/>
        <v>12.782637921773606</v>
      </c>
      <c r="CB243" s="9" t="s">
        <v>78</v>
      </c>
      <c r="CC243">
        <f t="shared" si="237"/>
        <v>66.740160991075442</v>
      </c>
      <c r="CD243">
        <f t="shared" si="238"/>
        <v>81.649284058696253</v>
      </c>
      <c r="CE243">
        <f t="shared" si="239"/>
        <v>84.939493177074439</v>
      </c>
      <c r="CF243">
        <f t="shared" si="240"/>
        <v>4.5740214150620044</v>
      </c>
      <c r="CG243">
        <f t="shared" si="241"/>
        <v>-92.450600823045264</v>
      </c>
      <c r="CH243">
        <f t="shared" si="242"/>
        <v>410.79626337448553</v>
      </c>
      <c r="CI243">
        <f t="shared" si="243"/>
        <v>81.649284058696239</v>
      </c>
      <c r="CJ243" s="23">
        <f t="shared" si="268"/>
        <v>61.740021069731341</v>
      </c>
      <c r="CK243" s="23">
        <f t="shared" si="268"/>
        <v>80.514789642114565</v>
      </c>
      <c r="CL243" s="23">
        <f t="shared" si="268"/>
        <v>84.761808049986101</v>
      </c>
      <c r="CM243" s="23">
        <f t="shared" si="268"/>
        <v>4.2647155070575318</v>
      </c>
      <c r="CN243" s="23">
        <f t="shared" si="268"/>
        <v>-90.516938271604928</v>
      </c>
      <c r="CO243" s="23">
        <f t="shared" si="268"/>
        <v>404.23491358024694</v>
      </c>
      <c r="CP243" s="23">
        <f t="shared" si="268"/>
        <v>80.514789642114565</v>
      </c>
    </row>
    <row r="244" spans="11:94" x14ac:dyDescent="0.2">
      <c r="L244" s="2">
        <v>7.01</v>
      </c>
      <c r="M244" s="23"/>
      <c r="N244" s="23"/>
      <c r="O244" s="3">
        <v>0.08</v>
      </c>
      <c r="P244" s="23"/>
      <c r="Q244" s="23"/>
      <c r="R244" s="2">
        <f t="shared" ref="R244:R245" si="269">O244*640</f>
        <v>51.2</v>
      </c>
      <c r="S244" s="23"/>
      <c r="T244" s="23"/>
      <c r="V244" s="4">
        <v>2.8</v>
      </c>
      <c r="W244" s="23">
        <f t="shared" si="225"/>
        <v>13.999999999999996</v>
      </c>
      <c r="X244" s="23">
        <f t="shared" si="226"/>
        <v>853.99999999999977</v>
      </c>
      <c r="Y244" s="23"/>
      <c r="Z244" s="23"/>
      <c r="AA244" s="23"/>
      <c r="AB244" s="23"/>
      <c r="AC244" s="5">
        <v>5.6</v>
      </c>
      <c r="AD244">
        <v>5.324000383545882</v>
      </c>
      <c r="AE244">
        <v>10260.0038354588</v>
      </c>
      <c r="AF244">
        <f t="shared" si="212"/>
        <v>446.08712328081737</v>
      </c>
      <c r="AM244" s="6">
        <v>11.4</v>
      </c>
      <c r="AN244" s="23">
        <f t="shared" si="227"/>
        <v>11.04828388598022</v>
      </c>
      <c r="AO244" s="23">
        <f t="shared" si="228"/>
        <v>110.4828388598022</v>
      </c>
      <c r="AP244" s="23"/>
      <c r="AQ244" s="23"/>
      <c r="AR244" s="23">
        <f t="shared" si="216"/>
        <v>2.8328933040974924</v>
      </c>
      <c r="AS244" s="23"/>
      <c r="AT244" s="23"/>
      <c r="AU244" s="7">
        <v>11.2</v>
      </c>
      <c r="AV244">
        <f t="shared" si="229"/>
        <v>1088.8639999999998</v>
      </c>
      <c r="AW244">
        <f t="shared" si="230"/>
        <v>89.618436213991757</v>
      </c>
      <c r="BB244" s="5">
        <v>0.3</v>
      </c>
      <c r="BC244">
        <f t="shared" si="261"/>
        <v>240.47999999999996</v>
      </c>
      <c r="BD244">
        <f t="shared" si="231"/>
        <v>12.023999999999997</v>
      </c>
      <c r="BJ244" s="4">
        <v>5.0999999999999997E-2</v>
      </c>
      <c r="BK244" s="24">
        <f t="shared" si="232"/>
        <v>6.2634408602150526E-2</v>
      </c>
      <c r="BL244" s="24">
        <f t="shared" si="233"/>
        <v>8.9477637096774171E-2</v>
      </c>
      <c r="BM244" s="24"/>
      <c r="BN244" s="24"/>
      <c r="BO244" s="8">
        <v>0.9</v>
      </c>
      <c r="BP244" s="25">
        <f t="shared" si="234"/>
        <v>12780</v>
      </c>
      <c r="BQ244" s="25">
        <f t="shared" si="222"/>
        <v>360</v>
      </c>
      <c r="BR244" s="23"/>
      <c r="BS244" s="23"/>
      <c r="BT244" s="23"/>
      <c r="BU244" s="23"/>
      <c r="BW244" s="6">
        <v>0.121</v>
      </c>
      <c r="BX244" s="23">
        <f t="shared" si="235"/>
        <v>5.02092050209205</v>
      </c>
      <c r="BY244" s="23">
        <f t="shared" si="236"/>
        <v>251.04602510460251</v>
      </c>
      <c r="BZ244" s="23"/>
      <c r="CA244" s="23"/>
      <c r="CB244" s="9"/>
      <c r="CC244">
        <f t="shared" si="237"/>
        <v>62.574465985848569</v>
      </c>
      <c r="CD244">
        <f t="shared" si="238"/>
        <v>81.02389129753297</v>
      </c>
      <c r="CE244">
        <f t="shared" si="239"/>
        <v>88.170295353128481</v>
      </c>
      <c r="CF244">
        <f t="shared" si="240"/>
        <v>4.3887881862812979</v>
      </c>
      <c r="CG244">
        <f t="shared" si="241"/>
        <v>-87.642436213991758</v>
      </c>
      <c r="CH244">
        <f t="shared" si="242"/>
        <v>397.4955884773662</v>
      </c>
      <c r="CI244">
        <f t="shared" si="243"/>
        <v>81.02389129753297</v>
      </c>
      <c r="CJ244" s="23"/>
      <c r="CK244" s="23"/>
      <c r="CL244" s="23"/>
      <c r="CM244" s="23"/>
      <c r="CN244" s="23"/>
      <c r="CO244" s="23"/>
      <c r="CP244" s="23"/>
    </row>
    <row r="245" spans="11:94" x14ac:dyDescent="0.2">
      <c r="L245" s="2">
        <v>7.09</v>
      </c>
      <c r="M245" s="23"/>
      <c r="N245" s="23"/>
      <c r="O245" s="3">
        <v>7.4999999999999997E-2</v>
      </c>
      <c r="P245" s="23"/>
      <c r="Q245" s="23"/>
      <c r="R245" s="2">
        <f t="shared" si="269"/>
        <v>48</v>
      </c>
      <c r="S245" s="23"/>
      <c r="T245" s="23"/>
      <c r="V245" s="4">
        <v>3</v>
      </c>
      <c r="W245" s="23">
        <f t="shared" si="225"/>
        <v>15.000000000000004</v>
      </c>
      <c r="X245" s="23">
        <f t="shared" si="226"/>
        <v>915.00000000000023</v>
      </c>
      <c r="Y245" s="23"/>
      <c r="Z245" s="23"/>
      <c r="AA245" s="23"/>
      <c r="AB245" s="23"/>
      <c r="AC245" s="5">
        <v>5.5</v>
      </c>
      <c r="AD245">
        <v>5.2281139131268581</v>
      </c>
      <c r="AE245">
        <v>9381.1391312685992</v>
      </c>
      <c r="AF245">
        <f t="shared" si="212"/>
        <v>407.87561440298259</v>
      </c>
      <c r="AM245" s="6">
        <v>11.3</v>
      </c>
      <c r="AN245" s="23">
        <f t="shared" si="227"/>
        <v>10.951328291642428</v>
      </c>
      <c r="AO245" s="23">
        <f t="shared" si="228"/>
        <v>109.51328291642427</v>
      </c>
      <c r="AP245" s="23"/>
      <c r="AQ245" s="23"/>
      <c r="AR245" s="23">
        <f t="shared" si="216"/>
        <v>2.8080328952929299</v>
      </c>
      <c r="AS245" s="23"/>
      <c r="AT245" s="23"/>
      <c r="AU245" s="7">
        <v>10.8</v>
      </c>
      <c r="AV245">
        <f t="shared" si="229"/>
        <v>1049.9760000000001</v>
      </c>
      <c r="AW245">
        <f t="shared" si="230"/>
        <v>86.417777777777786</v>
      </c>
      <c r="BB245" s="5">
        <v>0.5</v>
      </c>
      <c r="BC245">
        <f t="shared" si="261"/>
        <v>400.79999999999995</v>
      </c>
      <c r="BD245">
        <f t="shared" si="231"/>
        <v>20.04</v>
      </c>
      <c r="BJ245" s="4">
        <v>6.0999999999999999E-2</v>
      </c>
      <c r="BK245" s="24">
        <f t="shared" si="232"/>
        <v>7.6075268817204292E-2</v>
      </c>
      <c r="BL245" s="24">
        <f t="shared" si="233"/>
        <v>0.10867884677419352</v>
      </c>
      <c r="BM245" s="24"/>
      <c r="BN245" s="24"/>
      <c r="BO245" s="8">
        <v>0.6</v>
      </c>
      <c r="BP245" s="25">
        <f t="shared" si="234"/>
        <v>8520</v>
      </c>
      <c r="BQ245" s="25">
        <f t="shared" si="222"/>
        <v>240</v>
      </c>
      <c r="BR245" s="23"/>
      <c r="BS245" s="23"/>
      <c r="BT245" s="23"/>
      <c r="BU245" s="23"/>
      <c r="BW245" s="6">
        <v>0.11700000000000001</v>
      </c>
      <c r="BX245" s="23">
        <f t="shared" si="235"/>
        <v>4.8535564853556483</v>
      </c>
      <c r="BY245" s="23">
        <f t="shared" si="236"/>
        <v>242.67782426778243</v>
      </c>
      <c r="BZ245" s="23"/>
      <c r="CA245" s="23"/>
      <c r="CB245" s="9"/>
      <c r="CC245">
        <f t="shared" si="237"/>
        <v>55.905436232270013</v>
      </c>
      <c r="CD245">
        <f t="shared" si="238"/>
        <v>78.871193570114485</v>
      </c>
      <c r="CE245">
        <f t="shared" si="239"/>
        <v>81.175635619755354</v>
      </c>
      <c r="CF245">
        <f t="shared" si="240"/>
        <v>3.8313369198292944</v>
      </c>
      <c r="CG245">
        <f t="shared" si="241"/>
        <v>-91.457777777777778</v>
      </c>
      <c r="CH245">
        <f t="shared" si="242"/>
        <v>404.41288888888892</v>
      </c>
      <c r="CI245">
        <f t="shared" si="243"/>
        <v>78.871193570114499</v>
      </c>
      <c r="CJ245" s="23"/>
      <c r="CK245" s="23"/>
      <c r="CL245" s="23"/>
      <c r="CM245" s="23"/>
      <c r="CN245" s="23"/>
      <c r="CO245" s="23"/>
      <c r="CP245" s="23"/>
    </row>
    <row r="246" spans="11:94" x14ac:dyDescent="0.2">
      <c r="K246" t="s">
        <v>79</v>
      </c>
      <c r="L246" s="2">
        <v>6.93</v>
      </c>
      <c r="M246" s="23">
        <f t="shared" si="206"/>
        <v>6.876666666666666</v>
      </c>
      <c r="N246" s="23">
        <f t="shared" si="207"/>
        <v>5.5075705472860732E-2</v>
      </c>
      <c r="O246" s="3">
        <v>11.47</v>
      </c>
      <c r="P246" s="23">
        <f t="shared" si="208"/>
        <v>11.432333333333332</v>
      </c>
      <c r="Q246" s="23">
        <f t="shared" si="209"/>
        <v>3.9068316233661519E-2</v>
      </c>
      <c r="R246" s="2">
        <f t="shared" si="263"/>
        <v>9176</v>
      </c>
      <c r="S246" s="23">
        <f t="shared" si="210"/>
        <v>9145.8666666666668</v>
      </c>
      <c r="T246" s="23">
        <f t="shared" si="211"/>
        <v>31.254652986928548</v>
      </c>
      <c r="V246" s="4">
        <v>2.2999999999999998</v>
      </c>
      <c r="W246" s="23">
        <f t="shared" si="225"/>
        <v>11.499999999999998</v>
      </c>
      <c r="X246" s="23">
        <f t="shared" si="226"/>
        <v>701.49999999999989</v>
      </c>
      <c r="Y246" s="23">
        <f t="shared" si="244"/>
        <v>11.833333333333334</v>
      </c>
      <c r="Z246" s="23">
        <f t="shared" si="245"/>
        <v>0.57735026918962673</v>
      </c>
      <c r="AA246" s="23">
        <f t="shared" si="246"/>
        <v>721.83333333333337</v>
      </c>
      <c r="AB246" s="23">
        <f t="shared" si="247"/>
        <v>35.218366420567236</v>
      </c>
      <c r="AC246" s="5">
        <v>10.4</v>
      </c>
      <c r="AD246">
        <v>9.9265509636590288</v>
      </c>
      <c r="AE246">
        <v>12265.509636590299</v>
      </c>
      <c r="AF246">
        <f t="shared" si="212"/>
        <v>533.28302767783907</v>
      </c>
      <c r="AG246">
        <f t="shared" si="213"/>
        <v>535.07151880000288</v>
      </c>
      <c r="AH246">
        <f>STDEV(AF246:AF248)</f>
        <v>42.612174142653309</v>
      </c>
      <c r="AI246">
        <f>AVERAGE(AE246:AE248)</f>
        <v>12306.644932400066</v>
      </c>
      <c r="AJ246">
        <f>STDEV(AE246:AE248)</f>
        <v>980.08000528102605</v>
      </c>
      <c r="AL246" t="s">
        <v>79</v>
      </c>
      <c r="AM246" s="6">
        <v>3</v>
      </c>
      <c r="AN246" s="23">
        <f t="shared" si="227"/>
        <v>2.9040139616055844</v>
      </c>
      <c r="AO246" s="23">
        <f t="shared" si="228"/>
        <v>29.040139616055846</v>
      </c>
      <c r="AP246" s="23">
        <f t="shared" si="214"/>
        <v>29.686510244974468</v>
      </c>
      <c r="AQ246" s="23">
        <f t="shared" si="215"/>
        <v>2.9620423340157958</v>
      </c>
      <c r="AR246" s="23">
        <f t="shared" si="216"/>
        <v>0.74461896451425247</v>
      </c>
      <c r="AS246" s="23">
        <f t="shared" si="217"/>
        <v>0.76119257038396071</v>
      </c>
      <c r="AT246" s="23">
        <f t="shared" si="260"/>
        <v>7.5949803436302477E-2</v>
      </c>
      <c r="AU246" s="7">
        <v>6.9</v>
      </c>
      <c r="AV246">
        <f t="shared" si="229"/>
        <v>670.81799999999998</v>
      </c>
      <c r="AW246">
        <f t="shared" si="230"/>
        <v>55.211358024691357</v>
      </c>
      <c r="AX246">
        <f t="shared" si="218"/>
        <v>53.611028806584365</v>
      </c>
      <c r="AY246">
        <f t="shared" si="219"/>
        <v>1.6003292181069924</v>
      </c>
      <c r="AZ246">
        <f t="shared" si="248"/>
        <v>651.37400000000002</v>
      </c>
      <c r="BA246">
        <f t="shared" si="249"/>
        <v>19.44399999999996</v>
      </c>
      <c r="BB246" s="5">
        <v>0.4</v>
      </c>
      <c r="BC246">
        <f t="shared" si="261"/>
        <v>320.64</v>
      </c>
      <c r="BD246">
        <f t="shared" si="231"/>
        <v>16.032</v>
      </c>
      <c r="BE246">
        <f t="shared" si="220"/>
        <v>16.032</v>
      </c>
      <c r="BF246">
        <f t="shared" si="250"/>
        <v>4.0079999999999965</v>
      </c>
      <c r="BG246">
        <f t="shared" si="251"/>
        <v>320.63999999999993</v>
      </c>
      <c r="BH246">
        <f t="shared" si="252"/>
        <v>80.16</v>
      </c>
      <c r="BI246" t="s">
        <v>79</v>
      </c>
      <c r="BJ246" s="4">
        <v>0.105</v>
      </c>
      <c r="BK246" s="24">
        <f t="shared" si="232"/>
        <v>0.13521505376344087</v>
      </c>
      <c r="BL246" s="24">
        <f t="shared" si="233"/>
        <v>0.19316416935483871</v>
      </c>
      <c r="BM246" s="24">
        <f t="shared" si="221"/>
        <v>0.22324606451612902</v>
      </c>
      <c r="BN246" s="24">
        <f t="shared" si="258"/>
        <v>2.8110815790843121E-2</v>
      </c>
      <c r="BO246" s="8">
        <v>1</v>
      </c>
      <c r="BP246" s="25">
        <f t="shared" si="234"/>
        <v>14200</v>
      </c>
      <c r="BQ246" s="25">
        <f t="shared" si="222"/>
        <v>400</v>
      </c>
      <c r="BR246" s="23">
        <f t="shared" si="253"/>
        <v>13726.666666666666</v>
      </c>
      <c r="BS246" s="23">
        <f t="shared" si="254"/>
        <v>819.83738224926856</v>
      </c>
      <c r="BT246" s="23">
        <f t="shared" si="255"/>
        <v>386.66666666666669</v>
      </c>
      <c r="BU246" s="23">
        <f t="shared" si="256"/>
        <v>23.094010767585029</v>
      </c>
      <c r="BW246" s="6">
        <v>1.2999999999999999E-2</v>
      </c>
      <c r="BX246" s="23">
        <f t="shared" si="235"/>
        <v>0.502092050209205</v>
      </c>
      <c r="BY246" s="23">
        <f t="shared" si="236"/>
        <v>25.10460251046025</v>
      </c>
      <c r="BZ246" s="23">
        <f t="shared" si="223"/>
        <v>23.012552301255226</v>
      </c>
      <c r="CA246" s="23">
        <f t="shared" si="262"/>
        <v>2.0920502092050217</v>
      </c>
      <c r="CB246" s="9" t="s">
        <v>79</v>
      </c>
      <c r="CC246">
        <f t="shared" si="237"/>
        <v>89.351236937158419</v>
      </c>
      <c r="CD246">
        <f t="shared" si="238"/>
        <v>88.106488426815403</v>
      </c>
      <c r="CE246">
        <f t="shared" si="239"/>
        <v>77.496849608852429</v>
      </c>
      <c r="CF246">
        <f t="shared" si="240"/>
        <v>7.4853718643219356</v>
      </c>
      <c r="CG246">
        <f t="shared" si="241"/>
        <v>-59.743358024691361</v>
      </c>
      <c r="CH246">
        <f t="shared" si="242"/>
        <v>266.44656790123452</v>
      </c>
      <c r="CI246">
        <f t="shared" si="243"/>
        <v>88.106488426815403</v>
      </c>
      <c r="CJ246" s="23">
        <f t="shared" si="268"/>
        <v>90.967011195881639</v>
      </c>
      <c r="CK246" s="23">
        <f t="shared" si="268"/>
        <v>88.309283047088073</v>
      </c>
      <c r="CL246" s="23">
        <f t="shared" si="268"/>
        <v>77.170044810920913</v>
      </c>
      <c r="CM246" s="23">
        <f t="shared" si="268"/>
        <v>7.7397418131156117</v>
      </c>
      <c r="CN246" s="23">
        <f t="shared" si="268"/>
        <v>-57.809695473251033</v>
      </c>
      <c r="CO246" s="23">
        <f t="shared" si="268"/>
        <v>259.88521810699586</v>
      </c>
      <c r="CP246" s="23">
        <f t="shared" si="268"/>
        <v>88.309283047088073</v>
      </c>
    </row>
    <row r="247" spans="11:94" x14ac:dyDescent="0.2">
      <c r="L247" s="2">
        <v>6.82</v>
      </c>
      <c r="M247" s="23"/>
      <c r="N247" s="23"/>
      <c r="O247" s="3">
        <v>11.435</v>
      </c>
      <c r="P247" s="23"/>
      <c r="Q247" s="23"/>
      <c r="R247" s="2">
        <f t="shared" si="263"/>
        <v>9148</v>
      </c>
      <c r="S247" s="23"/>
      <c r="T247" s="23"/>
      <c r="V247" s="4">
        <v>2.2999999999999998</v>
      </c>
      <c r="W247" s="23">
        <f t="shared" si="225"/>
        <v>11.499999999999998</v>
      </c>
      <c r="X247" s="23">
        <f t="shared" si="226"/>
        <v>701.49999999999989</v>
      </c>
      <c r="Y247" s="23"/>
      <c r="Z247" s="23"/>
      <c r="AA247" s="23"/>
      <c r="AB247" s="23"/>
      <c r="AC247" s="5">
        <v>10.3</v>
      </c>
      <c r="AD247">
        <v>9.8306644932400058</v>
      </c>
      <c r="AE247">
        <v>13306.644932400101</v>
      </c>
      <c r="AF247">
        <f t="shared" si="212"/>
        <v>578.5497796695696</v>
      </c>
      <c r="AM247" s="6">
        <v>3.4</v>
      </c>
      <c r="AN247" s="23">
        <f t="shared" si="227"/>
        <v>3.2918363389567573</v>
      </c>
      <c r="AO247" s="23">
        <f t="shared" si="228"/>
        <v>32.918363389567574</v>
      </c>
      <c r="AP247" s="23"/>
      <c r="AQ247" s="23"/>
      <c r="AR247" s="23">
        <f t="shared" si="216"/>
        <v>0.84406059973250191</v>
      </c>
      <c r="AS247" s="23"/>
      <c r="AT247" s="23"/>
      <c r="AU247" s="7">
        <v>6.5</v>
      </c>
      <c r="AV247">
        <f t="shared" si="229"/>
        <v>631.93000000000006</v>
      </c>
      <c r="AW247">
        <f t="shared" si="230"/>
        <v>52.010699588477372</v>
      </c>
      <c r="BB247" s="5">
        <v>0.3</v>
      </c>
      <c r="BC247">
        <f t="shared" si="261"/>
        <v>240.47999999999996</v>
      </c>
      <c r="BD247">
        <f t="shared" si="231"/>
        <v>12.023999999999997</v>
      </c>
      <c r="BJ247" s="4">
        <v>0.13400000000000001</v>
      </c>
      <c r="BK247" s="24">
        <f t="shared" si="232"/>
        <v>0.1741935483870968</v>
      </c>
      <c r="BL247" s="24">
        <f t="shared" si="233"/>
        <v>0.24884767741935487</v>
      </c>
      <c r="BM247" s="24"/>
      <c r="BN247" s="24"/>
      <c r="BO247" s="8">
        <v>0.9</v>
      </c>
      <c r="BP247" s="25">
        <f t="shared" si="234"/>
        <v>12780</v>
      </c>
      <c r="BQ247" s="25">
        <f t="shared" si="222"/>
        <v>360</v>
      </c>
      <c r="BR247" s="23"/>
      <c r="BS247" s="23"/>
      <c r="BT247" s="23"/>
      <c r="BU247" s="23"/>
      <c r="BW247" s="6">
        <v>1.2E-2</v>
      </c>
      <c r="BX247" s="23">
        <f t="shared" si="235"/>
        <v>0.46025104602510458</v>
      </c>
      <c r="BY247" s="23">
        <f t="shared" si="236"/>
        <v>23.01255230125523</v>
      </c>
      <c r="BZ247" s="23"/>
      <c r="CA247" s="23"/>
      <c r="CB247" s="9"/>
      <c r="CC247">
        <f t="shared" si="237"/>
        <v>102.24640383829761</v>
      </c>
      <c r="CD247">
        <f t="shared" si="238"/>
        <v>89.916710843670316</v>
      </c>
      <c r="CE247">
        <f t="shared" si="239"/>
        <v>81.222680707065209</v>
      </c>
      <c r="CF247">
        <f t="shared" si="240"/>
        <v>9.0349417329612329</v>
      </c>
      <c r="CG247">
        <f t="shared" si="241"/>
        <v>-52.534699588477366</v>
      </c>
      <c r="CH247">
        <f t="shared" si="242"/>
        <v>243.3038683127572</v>
      </c>
      <c r="CI247">
        <f t="shared" si="243"/>
        <v>89.916710843670316</v>
      </c>
      <c r="CJ247" s="23"/>
      <c r="CK247" s="23"/>
      <c r="CL247" s="23"/>
      <c r="CM247" s="23"/>
      <c r="CN247" s="23"/>
      <c r="CO247" s="23"/>
      <c r="CP247" s="23"/>
    </row>
    <row r="248" spans="11:94" x14ac:dyDescent="0.2">
      <c r="L248" s="2">
        <v>6.88</v>
      </c>
      <c r="M248" s="23"/>
      <c r="N248" s="23"/>
      <c r="O248" s="3">
        <v>11.391999999999999</v>
      </c>
      <c r="P248" s="23"/>
      <c r="Q248" s="23"/>
      <c r="R248" s="2">
        <f t="shared" si="263"/>
        <v>9113.6</v>
      </c>
      <c r="S248" s="23"/>
      <c r="T248" s="23"/>
      <c r="V248" s="4">
        <v>2.5</v>
      </c>
      <c r="W248" s="23">
        <f t="shared" si="225"/>
        <v>12.5</v>
      </c>
      <c r="X248" s="23">
        <f t="shared" si="226"/>
        <v>762.5</v>
      </c>
      <c r="Y248" s="23"/>
      <c r="Z248" s="23"/>
      <c r="AA248" s="23"/>
      <c r="AB248" s="23"/>
      <c r="AC248" s="5">
        <v>10.199999999999999</v>
      </c>
      <c r="AD248">
        <v>9.734778022820981</v>
      </c>
      <c r="AE248">
        <v>11347.7802282098</v>
      </c>
      <c r="AF248">
        <f t="shared" si="212"/>
        <v>493.38174905260001</v>
      </c>
      <c r="AM248" s="6">
        <v>2.8</v>
      </c>
      <c r="AN248" s="23">
        <f t="shared" si="227"/>
        <v>2.7101027729299978</v>
      </c>
      <c r="AO248" s="23">
        <f t="shared" si="228"/>
        <v>27.101027729299979</v>
      </c>
      <c r="AP248" s="23"/>
      <c r="AQ248" s="23"/>
      <c r="AR248" s="23">
        <f t="shared" si="216"/>
        <v>0.69489814690512763</v>
      </c>
      <c r="AS248" s="23"/>
      <c r="AT248" s="23"/>
      <c r="AU248" s="7">
        <v>6.7</v>
      </c>
      <c r="AV248">
        <f t="shared" si="229"/>
        <v>651.37400000000002</v>
      </c>
      <c r="AW248">
        <f t="shared" si="230"/>
        <v>53.611028806584365</v>
      </c>
      <c r="BB248" s="5">
        <v>0.5</v>
      </c>
      <c r="BC248">
        <f t="shared" si="261"/>
        <v>400.79999999999995</v>
      </c>
      <c r="BD248">
        <f t="shared" si="231"/>
        <v>20.04</v>
      </c>
      <c r="BJ248" s="4">
        <v>0.123</v>
      </c>
      <c r="BK248" s="24">
        <f t="shared" si="232"/>
        <v>0.15940860215053762</v>
      </c>
      <c r="BL248" s="24">
        <f t="shared" si="233"/>
        <v>0.22772634677419351</v>
      </c>
      <c r="BM248" s="24"/>
      <c r="BN248" s="24"/>
      <c r="BO248" s="8">
        <v>1</v>
      </c>
      <c r="BP248" s="25">
        <f t="shared" si="234"/>
        <v>14200</v>
      </c>
      <c r="BQ248" s="25">
        <f t="shared" si="222"/>
        <v>400</v>
      </c>
      <c r="BR248" s="23"/>
      <c r="BS248" s="23"/>
      <c r="BT248" s="23"/>
      <c r="BU248" s="23"/>
      <c r="BW248" s="6">
        <v>1.0999999999999999E-2</v>
      </c>
      <c r="BX248" s="23">
        <f t="shared" si="235"/>
        <v>0.41841004184100411</v>
      </c>
      <c r="BY248" s="23">
        <f t="shared" si="236"/>
        <v>20.920502092050206</v>
      </c>
      <c r="BZ248" s="23"/>
      <c r="CA248" s="23"/>
      <c r="CB248" s="9"/>
      <c r="CC248">
        <f t="shared" si="237"/>
        <v>81.303392812188889</v>
      </c>
      <c r="CD248">
        <f t="shared" si="238"/>
        <v>86.904649870778528</v>
      </c>
      <c r="CE248">
        <f t="shared" si="239"/>
        <v>72.790604116845088</v>
      </c>
      <c r="CF248">
        <f t="shared" si="240"/>
        <v>6.698911842063664</v>
      </c>
      <c r="CG248">
        <f t="shared" si="241"/>
        <v>-61.151028806584364</v>
      </c>
      <c r="CH248">
        <f t="shared" si="242"/>
        <v>269.9052181069959</v>
      </c>
      <c r="CI248">
        <f t="shared" si="243"/>
        <v>86.904649870778528</v>
      </c>
      <c r="CJ248" s="23"/>
      <c r="CK248" s="23"/>
      <c r="CL248" s="23"/>
      <c r="CM248" s="23"/>
      <c r="CN248" s="23"/>
      <c r="CO248" s="23"/>
      <c r="CP248" s="23"/>
    </row>
    <row r="249" spans="11:94" x14ac:dyDescent="0.2">
      <c r="K249" t="s">
        <v>80</v>
      </c>
      <c r="L249" s="2">
        <v>6.87</v>
      </c>
      <c r="M249" s="23">
        <f t="shared" si="206"/>
        <v>6.8533333333333326</v>
      </c>
      <c r="N249" s="23">
        <f t="shared" si="207"/>
        <v>7.6376261582597541E-2</v>
      </c>
      <c r="O249" s="3">
        <v>10.64</v>
      </c>
      <c r="P249" s="23">
        <f t="shared" si="208"/>
        <v>10.651999999999999</v>
      </c>
      <c r="Q249" s="23">
        <f t="shared" si="209"/>
        <v>2.7999999999999581E-2</v>
      </c>
      <c r="R249" s="2">
        <f t="shared" si="263"/>
        <v>8512</v>
      </c>
      <c r="S249" s="23">
        <f t="shared" si="210"/>
        <v>8521.5999999999985</v>
      </c>
      <c r="T249" s="23">
        <f t="shared" si="211"/>
        <v>22.399999999999245</v>
      </c>
      <c r="V249" s="4">
        <v>1.3</v>
      </c>
      <c r="W249" s="23">
        <f t="shared" si="225"/>
        <v>6.5</v>
      </c>
      <c r="X249" s="23">
        <f t="shared" si="226"/>
        <v>396.5</v>
      </c>
      <c r="Y249" s="23">
        <f t="shared" si="244"/>
        <v>7</v>
      </c>
      <c r="Z249" s="23">
        <f t="shared" si="245"/>
        <v>0.50000000000000089</v>
      </c>
      <c r="AA249" s="23">
        <f t="shared" si="246"/>
        <v>427</v>
      </c>
      <c r="AB249" s="23">
        <f t="shared" si="247"/>
        <v>30.500000000000057</v>
      </c>
      <c r="AC249" s="5">
        <v>28.7</v>
      </c>
      <c r="AD249">
        <v>27.456131985504481</v>
      </c>
      <c r="AE249">
        <v>2745.613198550448</v>
      </c>
      <c r="AF249">
        <f t="shared" si="212"/>
        <v>119.37448689349775</v>
      </c>
      <c r="AG249">
        <f t="shared" si="213"/>
        <v>118.95985537652687</v>
      </c>
      <c r="AH249">
        <f>STDEV(AF249:AF251)</f>
        <v>0.41463151697087142</v>
      </c>
      <c r="AI249">
        <f>AVERAGE(AE249:AE251)</f>
        <v>2736.0766736601181</v>
      </c>
      <c r="AJ249">
        <f>STDEV(AE249:AE251)</f>
        <v>9.5365248903299289</v>
      </c>
      <c r="AL249" t="s">
        <v>80</v>
      </c>
      <c r="AM249" s="6">
        <v>2.6</v>
      </c>
      <c r="AN249" s="23">
        <f t="shared" si="227"/>
        <v>2.5161915842544116</v>
      </c>
      <c r="AO249" s="23">
        <f t="shared" si="228"/>
        <v>25.161915842544115</v>
      </c>
      <c r="AP249" s="23">
        <f t="shared" si="214"/>
        <v>23.222803955788248</v>
      </c>
      <c r="AQ249" s="23">
        <f t="shared" si="215"/>
        <v>1.6793201547109549</v>
      </c>
      <c r="AR249" s="23">
        <f t="shared" si="216"/>
        <v>0.64517732929600291</v>
      </c>
      <c r="AS249" s="23">
        <f t="shared" si="217"/>
        <v>0.59545651168687819</v>
      </c>
      <c r="AT249" s="23">
        <f t="shared" si="260"/>
        <v>4.3059491146434696E-2</v>
      </c>
      <c r="AU249" s="7">
        <v>9.9</v>
      </c>
      <c r="AV249">
        <f t="shared" si="229"/>
        <v>962.47800000000007</v>
      </c>
      <c r="AW249">
        <f t="shared" si="230"/>
        <v>79.216296296296306</v>
      </c>
      <c r="AX249">
        <f t="shared" si="218"/>
        <v>76.282359396433478</v>
      </c>
      <c r="AY249">
        <f t="shared" si="219"/>
        <v>4.4069630338037467</v>
      </c>
      <c r="AZ249">
        <f t="shared" si="248"/>
        <v>926.83066666666673</v>
      </c>
      <c r="BA249">
        <f t="shared" si="249"/>
        <v>53.544600860715505</v>
      </c>
      <c r="BB249" s="5">
        <v>0.8</v>
      </c>
      <c r="BC249">
        <f t="shared" si="261"/>
        <v>641.28</v>
      </c>
      <c r="BD249">
        <f t="shared" si="231"/>
        <v>32.064</v>
      </c>
      <c r="BE249">
        <f t="shared" si="220"/>
        <v>33.4</v>
      </c>
      <c r="BF249">
        <f t="shared" si="250"/>
        <v>6.1223211284610173</v>
      </c>
      <c r="BG249">
        <f t="shared" si="251"/>
        <v>667.99999999999989</v>
      </c>
      <c r="BH249">
        <f t="shared" si="252"/>
        <v>122.44642256921983</v>
      </c>
      <c r="BI249" t="s">
        <v>80</v>
      </c>
      <c r="BJ249" s="4">
        <v>9.2999999999999999E-2</v>
      </c>
      <c r="BK249" s="24">
        <f t="shared" si="232"/>
        <v>0.11908602150537634</v>
      </c>
      <c r="BL249" s="24">
        <f t="shared" si="233"/>
        <v>0.17012271774193546</v>
      </c>
      <c r="BM249" s="24">
        <f t="shared" si="221"/>
        <v>0.17588308064516125</v>
      </c>
      <c r="BN249" s="24">
        <f t="shared" si="258"/>
        <v>1.1679639876220595E-2</v>
      </c>
      <c r="BO249" s="8">
        <v>1.1000000000000001</v>
      </c>
      <c r="BP249" s="25">
        <f t="shared" si="234"/>
        <v>15620.000000000004</v>
      </c>
      <c r="BQ249" s="25">
        <f t="shared" si="222"/>
        <v>440.00000000000011</v>
      </c>
      <c r="BR249" s="23">
        <f t="shared" si="253"/>
        <v>14200</v>
      </c>
      <c r="BS249" s="23">
        <f t="shared" si="254"/>
        <v>1420.0000000000018</v>
      </c>
      <c r="BT249" s="23">
        <f t="shared" si="255"/>
        <v>400</v>
      </c>
      <c r="BU249" s="23">
        <f t="shared" si="256"/>
        <v>40.000000000000057</v>
      </c>
      <c r="BW249" s="6">
        <v>2.1000000000000001E-2</v>
      </c>
      <c r="BX249" s="23">
        <f t="shared" si="235"/>
        <v>0.83682008368200833</v>
      </c>
      <c r="BY249" s="23">
        <f t="shared" si="236"/>
        <v>41.841004184100413</v>
      </c>
      <c r="BZ249" s="23">
        <f t="shared" si="223"/>
        <v>38.354253835425375</v>
      </c>
      <c r="CA249" s="23">
        <f t="shared" si="262"/>
        <v>3.1956594804434055</v>
      </c>
      <c r="CB249" s="9" t="s">
        <v>80</v>
      </c>
      <c r="CC249">
        <f t="shared" si="237"/>
        <v>16.003588617453527</v>
      </c>
      <c r="CD249">
        <f t="shared" si="238"/>
        <v>51.610249576175484</v>
      </c>
      <c r="CE249">
        <f t="shared" si="239"/>
        <v>71.186273700578582</v>
      </c>
      <c r="CF249">
        <f t="shared" si="240"/>
        <v>1.0727369612285156</v>
      </c>
      <c r="CG249">
        <f t="shared" si="241"/>
        <v>-104.78029629629631</v>
      </c>
      <c r="CH249">
        <f t="shared" si="242"/>
        <v>404.94681481481484</v>
      </c>
      <c r="CI249">
        <f t="shared" si="243"/>
        <v>51.610249576175491</v>
      </c>
      <c r="CJ249" s="23">
        <f t="shared" si="268"/>
        <v>16.066367649566899</v>
      </c>
      <c r="CK249" s="23">
        <f t="shared" si="268"/>
        <v>51.89877804166283</v>
      </c>
      <c r="CL249" s="23">
        <f t="shared" si="268"/>
        <v>69.607734600303473</v>
      </c>
      <c r="CM249" s="23">
        <f t="shared" si="268"/>
        <v>1.0850569407742165</v>
      </c>
      <c r="CN249" s="23">
        <f t="shared" si="268"/>
        <v>-102.68235939643348</v>
      </c>
      <c r="CO249" s="23">
        <f t="shared" si="268"/>
        <v>396.25767352537724</v>
      </c>
      <c r="CP249" s="23">
        <f t="shared" si="268"/>
        <v>51.89877804166283</v>
      </c>
    </row>
    <row r="250" spans="11:94" x14ac:dyDescent="0.2">
      <c r="L250" s="2">
        <v>6.92</v>
      </c>
      <c r="M250" s="23"/>
      <c r="N250" s="23"/>
      <c r="O250" s="3">
        <v>10.683999999999999</v>
      </c>
      <c r="P250" s="23"/>
      <c r="Q250" s="23"/>
      <c r="R250" s="2">
        <f t="shared" si="263"/>
        <v>8547.1999999999989</v>
      </c>
      <c r="S250" s="23"/>
      <c r="T250" s="23"/>
      <c r="V250" s="4">
        <v>1.5</v>
      </c>
      <c r="W250" s="23">
        <f t="shared" si="225"/>
        <v>7.5000000000000018</v>
      </c>
      <c r="X250" s="23">
        <f t="shared" si="226"/>
        <v>457.50000000000011</v>
      </c>
      <c r="Y250" s="23"/>
      <c r="Z250" s="23"/>
      <c r="AA250" s="23"/>
      <c r="AB250" s="23"/>
      <c r="AC250" s="5">
        <v>28.6</v>
      </c>
      <c r="AD250">
        <v>27.360766736601182</v>
      </c>
      <c r="AE250">
        <v>2736.0766736601181</v>
      </c>
      <c r="AF250">
        <f t="shared" si="212"/>
        <v>118.95985537652687</v>
      </c>
      <c r="AM250" s="6">
        <v>2.2999999999999998</v>
      </c>
      <c r="AN250" s="23">
        <f t="shared" si="227"/>
        <v>2.2253248012410314</v>
      </c>
      <c r="AO250" s="23">
        <f t="shared" si="228"/>
        <v>22.253248012410314</v>
      </c>
      <c r="AP250" s="23"/>
      <c r="AQ250" s="23"/>
      <c r="AR250" s="23">
        <f t="shared" si="216"/>
        <v>0.57059610288231577</v>
      </c>
      <c r="AS250" s="23"/>
      <c r="AT250" s="23"/>
      <c r="AU250" s="7">
        <v>9.8000000000000007</v>
      </c>
      <c r="AV250">
        <f t="shared" si="229"/>
        <v>952.75600000000009</v>
      </c>
      <c r="AW250">
        <f t="shared" si="230"/>
        <v>78.416131687242796</v>
      </c>
      <c r="BB250" s="5">
        <v>0.7</v>
      </c>
      <c r="BC250">
        <f t="shared" si="261"/>
        <v>561.11999999999989</v>
      </c>
      <c r="BD250">
        <f t="shared" si="231"/>
        <v>28.055999999999994</v>
      </c>
      <c r="BJ250" s="4">
        <v>9.1999999999999998E-2</v>
      </c>
      <c r="BK250" s="24">
        <f t="shared" si="232"/>
        <v>0.11774193548387096</v>
      </c>
      <c r="BL250" s="24">
        <f t="shared" si="233"/>
        <v>0.16820259677419352</v>
      </c>
      <c r="BM250" s="24"/>
      <c r="BN250" s="24"/>
      <c r="BO250" s="8">
        <v>1</v>
      </c>
      <c r="BP250" s="25">
        <f t="shared" si="234"/>
        <v>14200</v>
      </c>
      <c r="BQ250" s="25">
        <f t="shared" si="222"/>
        <v>400</v>
      </c>
      <c r="BR250" s="23"/>
      <c r="BS250" s="23"/>
      <c r="BT250" s="23"/>
      <c r="BU250" s="23"/>
      <c r="BW250" s="6">
        <v>1.9E-2</v>
      </c>
      <c r="BX250" s="23">
        <f t="shared" si="235"/>
        <v>0.75313807531380739</v>
      </c>
      <c r="BY250" s="23">
        <f t="shared" si="236"/>
        <v>37.656903765690366</v>
      </c>
      <c r="BZ250" s="23"/>
      <c r="CA250" s="23"/>
      <c r="CB250" s="9"/>
      <c r="CC250">
        <f t="shared" si="237"/>
        <v>16.304123289920369</v>
      </c>
      <c r="CD250">
        <f t="shared" si="238"/>
        <v>52.636502516790749</v>
      </c>
      <c r="CE250">
        <f t="shared" si="239"/>
        <v>73.649442764597538</v>
      </c>
      <c r="CF250">
        <f t="shared" si="240"/>
        <v>1.1172863123090859</v>
      </c>
      <c r="CG250">
        <f t="shared" si="241"/>
        <v>-98.972131687242793</v>
      </c>
      <c r="CH250">
        <f t="shared" si="242"/>
        <v>391.64613991769545</v>
      </c>
      <c r="CI250">
        <f t="shared" si="243"/>
        <v>52.636502516790749</v>
      </c>
      <c r="CJ250" s="23"/>
      <c r="CK250" s="23"/>
      <c r="CL250" s="23"/>
      <c r="CM250" s="23"/>
      <c r="CN250" s="23"/>
      <c r="CO250" s="23"/>
      <c r="CP250" s="23"/>
    </row>
    <row r="251" spans="11:94" x14ac:dyDescent="0.2">
      <c r="L251" s="2">
        <v>6.77</v>
      </c>
      <c r="M251" s="23"/>
      <c r="N251" s="23"/>
      <c r="O251" s="3">
        <v>10.632</v>
      </c>
      <c r="P251" s="23"/>
      <c r="Q251" s="23"/>
      <c r="R251" s="2">
        <f t="shared" si="263"/>
        <v>8505.6</v>
      </c>
      <c r="S251" s="23"/>
      <c r="T251" s="23"/>
      <c r="V251" s="4">
        <v>1.4</v>
      </c>
      <c r="W251" s="23">
        <f t="shared" si="225"/>
        <v>6.9999999999999982</v>
      </c>
      <c r="X251" s="23">
        <f t="shared" si="226"/>
        <v>426.99999999999989</v>
      </c>
      <c r="Y251" s="23"/>
      <c r="Z251" s="23"/>
      <c r="AA251" s="23"/>
      <c r="AB251" s="23"/>
      <c r="AC251" s="5">
        <v>28.5</v>
      </c>
      <c r="AD251">
        <v>27.265401487697883</v>
      </c>
      <c r="AE251">
        <v>2726.5401487697882</v>
      </c>
      <c r="AF251">
        <f t="shared" si="212"/>
        <v>118.545223859556</v>
      </c>
      <c r="AM251" s="6">
        <v>2.2999999999999998</v>
      </c>
      <c r="AN251" s="23">
        <f t="shared" si="227"/>
        <v>2.2253248012410314</v>
      </c>
      <c r="AO251" s="23">
        <f t="shared" si="228"/>
        <v>22.253248012410314</v>
      </c>
      <c r="AP251" s="23"/>
      <c r="AQ251" s="23"/>
      <c r="AR251" s="23">
        <f t="shared" si="216"/>
        <v>0.57059610288231577</v>
      </c>
      <c r="AS251" s="23"/>
      <c r="AT251" s="23"/>
      <c r="AU251" s="7">
        <v>8.9</v>
      </c>
      <c r="AV251">
        <f t="shared" si="229"/>
        <v>865.25800000000004</v>
      </c>
      <c r="AW251">
        <f t="shared" si="230"/>
        <v>71.214650205761316</v>
      </c>
      <c r="BB251" s="5">
        <v>1</v>
      </c>
      <c r="BC251">
        <f t="shared" si="261"/>
        <v>801.59999999999991</v>
      </c>
      <c r="BD251">
        <f t="shared" si="231"/>
        <v>40.08</v>
      </c>
      <c r="BJ251" s="4">
        <v>0.10299999999999999</v>
      </c>
      <c r="BK251" s="24">
        <f t="shared" si="232"/>
        <v>0.13252688172043009</v>
      </c>
      <c r="BL251" s="24">
        <f t="shared" si="233"/>
        <v>0.1893239274193548</v>
      </c>
      <c r="BM251" s="24"/>
      <c r="BN251" s="24"/>
      <c r="BO251" s="8">
        <v>0.9</v>
      </c>
      <c r="BP251" s="25">
        <f t="shared" si="234"/>
        <v>12780</v>
      </c>
      <c r="BQ251" s="25">
        <f t="shared" si="222"/>
        <v>360</v>
      </c>
      <c r="BR251" s="23"/>
      <c r="BS251" s="23"/>
      <c r="BT251" s="23"/>
      <c r="BU251" s="23"/>
      <c r="BW251" s="6">
        <v>1.7999999999999999E-2</v>
      </c>
      <c r="BX251" s="23">
        <f>(BW251-0.001)/0.0239</f>
        <v>0.71129707112970697</v>
      </c>
      <c r="BY251" s="23">
        <f t="shared" si="236"/>
        <v>35.564853556485346</v>
      </c>
      <c r="BZ251" s="23"/>
      <c r="CA251" s="23"/>
      <c r="CB251" s="9"/>
      <c r="CC251">
        <f t="shared" si="237"/>
        <v>15.891391041326802</v>
      </c>
      <c r="CD251">
        <f t="shared" si="238"/>
        <v>51.449582032022235</v>
      </c>
      <c r="CE251">
        <f t="shared" si="239"/>
        <v>63.987487335734308</v>
      </c>
      <c r="CF251">
        <f t="shared" si="240"/>
        <v>1.0651475487850479</v>
      </c>
      <c r="CG251">
        <f t="shared" si="241"/>
        <v>-104.29465020576131</v>
      </c>
      <c r="CH251">
        <f t="shared" si="242"/>
        <v>392.18006584362138</v>
      </c>
      <c r="CI251">
        <f t="shared" si="243"/>
        <v>51.449582032022235</v>
      </c>
      <c r="CJ251" s="23"/>
      <c r="CK251" s="23"/>
      <c r="CL251" s="23"/>
      <c r="CM251" s="23"/>
      <c r="CN251" s="23"/>
      <c r="CO251" s="23"/>
      <c r="CP251" s="23"/>
    </row>
    <row r="252" spans="11:94" x14ac:dyDescent="0.2">
      <c r="K252" t="s">
        <v>81</v>
      </c>
      <c r="L252" s="2">
        <v>7.03</v>
      </c>
      <c r="M252" s="23">
        <f t="shared" si="206"/>
        <v>7.0966666666666667</v>
      </c>
      <c r="N252" s="23">
        <f t="shared" si="207"/>
        <v>6.1101009266077921E-2</v>
      </c>
      <c r="O252" s="3">
        <v>10.25</v>
      </c>
      <c r="P252" s="23">
        <f t="shared" si="208"/>
        <v>10.234333333333334</v>
      </c>
      <c r="Q252" s="23">
        <f t="shared" si="209"/>
        <v>2.1361959960015733E-2</v>
      </c>
      <c r="R252" s="2">
        <f t="shared" si="263"/>
        <v>8200</v>
      </c>
      <c r="S252" s="23">
        <f t="shared" si="210"/>
        <v>8187.4666666666672</v>
      </c>
      <c r="T252" s="23">
        <f t="shared" si="211"/>
        <v>17.089567968012332</v>
      </c>
      <c r="V252" s="4">
        <v>2</v>
      </c>
      <c r="W252" s="23">
        <f t="shared" si="225"/>
        <v>10</v>
      </c>
      <c r="X252" s="23">
        <f t="shared" si="226"/>
        <v>610</v>
      </c>
      <c r="Y252" s="23">
        <f t="shared" si="244"/>
        <v>10.5</v>
      </c>
      <c r="Z252" s="23">
        <f t="shared" si="245"/>
        <v>0.50000000000000089</v>
      </c>
      <c r="AA252" s="23">
        <f t="shared" si="246"/>
        <v>640.5</v>
      </c>
      <c r="AB252" s="23">
        <f t="shared" si="247"/>
        <v>30.500000000000057</v>
      </c>
      <c r="AC252" s="5">
        <v>4.2</v>
      </c>
      <c r="AD252">
        <v>3.9815897976795478</v>
      </c>
      <c r="AE252">
        <v>9315.8979767955007</v>
      </c>
      <c r="AF252">
        <f t="shared" si="212"/>
        <v>405.03904246936958</v>
      </c>
      <c r="AG252">
        <f t="shared" si="213"/>
        <v>377.81304083790866</v>
      </c>
      <c r="AH252">
        <f>STDEV(AF252:AF254)</f>
        <v>31.442644460979075</v>
      </c>
      <c r="AI252">
        <f>AVERAGE(AE252:AE254)</f>
        <v>8689.6999392719008</v>
      </c>
      <c r="AJ252">
        <f>STDEV(AE252:AE254)</f>
        <v>723.18082260251913</v>
      </c>
      <c r="AL252" t="s">
        <v>81</v>
      </c>
      <c r="AM252" s="6">
        <v>7.1</v>
      </c>
      <c r="AN252" s="23">
        <f t="shared" si="227"/>
        <v>6.8791933294551084</v>
      </c>
      <c r="AO252" s="23">
        <f t="shared" si="228"/>
        <v>68.791933294551086</v>
      </c>
      <c r="AP252" s="23">
        <f t="shared" si="214"/>
        <v>71.054230495766262</v>
      </c>
      <c r="AQ252" s="23">
        <f t="shared" si="215"/>
        <v>5.6810793844117864</v>
      </c>
      <c r="AR252" s="23">
        <f t="shared" si="216"/>
        <v>1.7638957255013099</v>
      </c>
      <c r="AS252" s="23">
        <f t="shared" si="217"/>
        <v>1.8219033460452889</v>
      </c>
      <c r="AT252" s="23">
        <f t="shared" si="260"/>
        <v>0.14566870216440478</v>
      </c>
      <c r="AU252" s="7">
        <v>7.3</v>
      </c>
      <c r="AV252">
        <f t="shared" si="229"/>
        <v>709.7059999999999</v>
      </c>
      <c r="AW252">
        <f t="shared" si="230"/>
        <v>58.412016460905342</v>
      </c>
      <c r="AX252">
        <f t="shared" si="218"/>
        <v>57.345130315500683</v>
      </c>
      <c r="AY252">
        <f t="shared" si="219"/>
        <v>1.2222716298041278</v>
      </c>
      <c r="AZ252">
        <f t="shared" si="248"/>
        <v>696.74333333333334</v>
      </c>
      <c r="BA252">
        <f t="shared" si="249"/>
        <v>14.850600302120144</v>
      </c>
      <c r="BB252" s="5">
        <v>0.3</v>
      </c>
      <c r="BC252">
        <f t="shared" si="261"/>
        <v>240.47999999999996</v>
      </c>
      <c r="BD252">
        <f t="shared" si="231"/>
        <v>12.023999999999997</v>
      </c>
      <c r="BE252">
        <f t="shared" si="220"/>
        <v>12.024000000000001</v>
      </c>
      <c r="BF252">
        <f t="shared" si="250"/>
        <v>4.0079999999999893</v>
      </c>
      <c r="BG252">
        <f t="shared" si="251"/>
        <v>240.48</v>
      </c>
      <c r="BH252">
        <f t="shared" si="252"/>
        <v>80.159999999999911</v>
      </c>
      <c r="BI252" t="s">
        <v>81</v>
      </c>
      <c r="BJ252" s="4">
        <v>9.1999999999999998E-2</v>
      </c>
      <c r="BK252" s="24">
        <f t="shared" si="232"/>
        <v>0.11774193548387096</v>
      </c>
      <c r="BL252" s="24">
        <f t="shared" si="233"/>
        <v>0.16820259677419352</v>
      </c>
      <c r="BM252" s="24">
        <f t="shared" si="221"/>
        <v>0.17396295967741934</v>
      </c>
      <c r="BN252" s="24">
        <f t="shared" si="258"/>
        <v>1.1679639876220595E-2</v>
      </c>
      <c r="BO252" s="8">
        <v>0.7</v>
      </c>
      <c r="BP252" s="25">
        <f t="shared" si="234"/>
        <v>9939.9999999999982</v>
      </c>
      <c r="BQ252" s="25">
        <f t="shared" si="222"/>
        <v>279.99999999999994</v>
      </c>
      <c r="BR252" s="23">
        <f t="shared" si="253"/>
        <v>9466.6666666666661</v>
      </c>
      <c r="BS252" s="23">
        <f t="shared" si="254"/>
        <v>819.83738224926753</v>
      </c>
      <c r="BT252" s="23">
        <f t="shared" si="255"/>
        <v>266.66666666666669</v>
      </c>
      <c r="BU252" s="23">
        <f t="shared" si="256"/>
        <v>23.094010767584997</v>
      </c>
      <c r="BW252" s="6">
        <v>0.13200000000000001</v>
      </c>
      <c r="BX252" s="23">
        <f t="shared" si="235"/>
        <v>5.481171548117155</v>
      </c>
      <c r="BY252" s="23">
        <f t="shared" si="236"/>
        <v>274.05857740585776</v>
      </c>
      <c r="BZ252" s="23">
        <f t="shared" si="223"/>
        <v>260.8089260808926</v>
      </c>
      <c r="CA252" s="23">
        <f t="shared" si="262"/>
        <v>11.895901052463046</v>
      </c>
      <c r="CB252" s="9" t="s">
        <v>81</v>
      </c>
      <c r="CC252">
        <f t="shared" si="237"/>
        <v>68.251860174645941</v>
      </c>
      <c r="CD252">
        <f t="shared" si="238"/>
        <v>84.871328821327424</v>
      </c>
      <c r="CE252">
        <f t="shared" si="239"/>
        <v>82.929187929482396</v>
      </c>
      <c r="CF252">
        <f t="shared" si="240"/>
        <v>5.750453572203102</v>
      </c>
      <c r="CG252">
        <f t="shared" si="241"/>
        <v>-60.436016460905336</v>
      </c>
      <c r="CH252">
        <f t="shared" si="242"/>
        <v>269.54926748971189</v>
      </c>
      <c r="CI252">
        <f t="shared" si="243"/>
        <v>84.871328821327424</v>
      </c>
      <c r="CJ252" s="23">
        <f t="shared" si="268"/>
        <v>64.225859269548394</v>
      </c>
      <c r="CK252" s="23">
        <f t="shared" si="268"/>
        <v>84.083823558839271</v>
      </c>
      <c r="CL252" s="23">
        <f t="shared" si="268"/>
        <v>82.820548853861069</v>
      </c>
      <c r="CM252" s="23">
        <f t="shared" si="268"/>
        <v>5.4611438416540468</v>
      </c>
      <c r="CN252" s="23">
        <f t="shared" si="268"/>
        <v>-58.869130315500684</v>
      </c>
      <c r="CO252" s="23">
        <f t="shared" si="268"/>
        <v>265.17503429355276</v>
      </c>
      <c r="CP252" s="23">
        <f t="shared" si="268"/>
        <v>84.083823558839271</v>
      </c>
    </row>
    <row r="253" spans="11:94" x14ac:dyDescent="0.2">
      <c r="L253" s="2">
        <v>7.11</v>
      </c>
      <c r="M253" s="23"/>
      <c r="N253" s="23"/>
      <c r="O253" s="3">
        <v>10.243</v>
      </c>
      <c r="P253" s="23"/>
      <c r="Q253" s="23"/>
      <c r="R253" s="2">
        <f t="shared" si="263"/>
        <v>8194.4</v>
      </c>
      <c r="S253" s="23"/>
      <c r="T253" s="23"/>
      <c r="V253" s="4">
        <v>2.1</v>
      </c>
      <c r="W253" s="23">
        <f t="shared" si="225"/>
        <v>10.500000000000002</v>
      </c>
      <c r="X253" s="23">
        <f t="shared" si="226"/>
        <v>640.50000000000011</v>
      </c>
      <c r="Y253" s="23"/>
      <c r="Z253" s="23"/>
      <c r="AA253" s="23"/>
      <c r="AB253" s="23"/>
      <c r="AC253" s="5">
        <v>4.0999999999999996</v>
      </c>
      <c r="AD253">
        <v>3.8857033272605235</v>
      </c>
      <c r="AE253">
        <v>8855.0332726052002</v>
      </c>
      <c r="AF253">
        <f t="shared" si="212"/>
        <v>385.00144663500868</v>
      </c>
      <c r="AM253" s="6">
        <v>8</v>
      </c>
      <c r="AN253" s="23">
        <f t="shared" si="227"/>
        <v>7.7517936784952477</v>
      </c>
      <c r="AO253" s="23">
        <f t="shared" si="228"/>
        <v>77.517936784952482</v>
      </c>
      <c r="AP253" s="23"/>
      <c r="AQ253" s="23"/>
      <c r="AR253" s="23">
        <f t="shared" si="216"/>
        <v>1.9876394047423713</v>
      </c>
      <c r="AS253" s="23"/>
      <c r="AT253" s="23"/>
      <c r="AU253" s="7">
        <v>7.2</v>
      </c>
      <c r="AV253">
        <f t="shared" si="229"/>
        <v>699.98400000000004</v>
      </c>
      <c r="AW253">
        <f t="shared" si="230"/>
        <v>57.611851851851853</v>
      </c>
      <c r="BB253" s="5">
        <v>0.2</v>
      </c>
      <c r="BC253">
        <f t="shared" si="261"/>
        <v>160.32</v>
      </c>
      <c r="BD253">
        <f t="shared" si="231"/>
        <v>8.016</v>
      </c>
      <c r="BJ253" s="4">
        <v>9.0999999999999998E-2</v>
      </c>
      <c r="BK253" s="24">
        <f t="shared" si="232"/>
        <v>0.11639784946236559</v>
      </c>
      <c r="BL253" s="24">
        <f t="shared" si="233"/>
        <v>0.16628247580645159</v>
      </c>
      <c r="BM253" s="24"/>
      <c r="BN253" s="24"/>
      <c r="BO253" s="8">
        <v>0.6</v>
      </c>
      <c r="BP253" s="25">
        <f t="shared" si="234"/>
        <v>8520</v>
      </c>
      <c r="BQ253" s="25">
        <f t="shared" si="222"/>
        <v>240</v>
      </c>
      <c r="BR253" s="23"/>
      <c r="BS253" s="23"/>
      <c r="BT253" s="23"/>
      <c r="BU253" s="23"/>
      <c r="BW253" s="6">
        <v>0.121</v>
      </c>
      <c r="BX253" s="23">
        <f t="shared" si="235"/>
        <v>5.02092050209205</v>
      </c>
      <c r="BY253" s="23">
        <f t="shared" si="236"/>
        <v>251.04602510460251</v>
      </c>
      <c r="BZ253" s="23"/>
      <c r="CA253" s="23"/>
      <c r="CB253" s="9"/>
      <c r="CC253">
        <f t="shared" si="237"/>
        <v>67.209902390551406</v>
      </c>
      <c r="CD253">
        <f t="shared" si="238"/>
        <v>85.061210574318494</v>
      </c>
      <c r="CE253">
        <f t="shared" si="239"/>
        <v>87.785673652559424</v>
      </c>
      <c r="CF253">
        <f t="shared" si="240"/>
        <v>5.8664337742474029</v>
      </c>
      <c r="CG253">
        <f t="shared" si="241"/>
        <v>-55.127851851851858</v>
      </c>
      <c r="CH253">
        <f t="shared" si="242"/>
        <v>256.24859259259256</v>
      </c>
      <c r="CI253">
        <f t="shared" si="243"/>
        <v>85.061210574318494</v>
      </c>
      <c r="CJ253" s="23"/>
      <c r="CK253" s="23"/>
      <c r="CL253" s="23"/>
      <c r="CM253" s="23"/>
      <c r="CN253" s="23"/>
      <c r="CO253" s="23"/>
      <c r="CP253" s="23"/>
    </row>
    <row r="254" spans="11:94" x14ac:dyDescent="0.2">
      <c r="L254" s="2">
        <v>7.15</v>
      </c>
      <c r="M254" s="23"/>
      <c r="N254" s="23"/>
      <c r="O254" s="3">
        <v>10.210000000000001</v>
      </c>
      <c r="P254" s="23"/>
      <c r="Q254" s="23"/>
      <c r="R254" s="2">
        <f t="shared" si="263"/>
        <v>8168.0000000000009</v>
      </c>
      <c r="S254" s="23"/>
      <c r="T254" s="23"/>
      <c r="V254" s="4">
        <v>2.2000000000000002</v>
      </c>
      <c r="W254" s="23">
        <f t="shared" si="225"/>
        <v>11.000000000000002</v>
      </c>
      <c r="X254" s="23">
        <f t="shared" si="226"/>
        <v>671.00000000000011</v>
      </c>
      <c r="Y254" s="23"/>
      <c r="Z254" s="23"/>
      <c r="AA254" s="23"/>
      <c r="AB254" s="23"/>
      <c r="AC254" s="5">
        <v>4</v>
      </c>
      <c r="AD254">
        <v>3.7898168568414996</v>
      </c>
      <c r="AE254">
        <v>7898.1685684149998</v>
      </c>
      <c r="AF254">
        <f t="shared" si="212"/>
        <v>343.39863340934784</v>
      </c>
      <c r="AM254" s="6">
        <v>6.9</v>
      </c>
      <c r="AN254" s="23">
        <f t="shared" si="227"/>
        <v>6.6852821407795222</v>
      </c>
      <c r="AO254" s="23">
        <f t="shared" si="228"/>
        <v>66.852821407795219</v>
      </c>
      <c r="AP254" s="23"/>
      <c r="AQ254" s="23"/>
      <c r="AR254" s="23">
        <f t="shared" si="216"/>
        <v>1.7141749078921851</v>
      </c>
      <c r="AS254" s="23"/>
      <c r="AT254" s="23"/>
      <c r="AU254" s="7">
        <v>7</v>
      </c>
      <c r="AV254">
        <f t="shared" si="229"/>
        <v>680.54000000000008</v>
      </c>
      <c r="AW254">
        <f t="shared" si="230"/>
        <v>56.01152263374486</v>
      </c>
      <c r="BB254" s="5">
        <v>0.4</v>
      </c>
      <c r="BC254">
        <f t="shared" si="261"/>
        <v>320.64</v>
      </c>
      <c r="BD254">
        <f t="shared" si="231"/>
        <v>16.032</v>
      </c>
      <c r="BJ254" s="4">
        <v>0.10199999999999999</v>
      </c>
      <c r="BK254" s="24">
        <f t="shared" si="232"/>
        <v>0.13118279569892471</v>
      </c>
      <c r="BL254" s="24">
        <f t="shared" si="233"/>
        <v>0.18740380645161286</v>
      </c>
      <c r="BM254" s="24"/>
      <c r="BN254" s="24"/>
      <c r="BO254" s="8">
        <v>0.7</v>
      </c>
      <c r="BP254" s="25">
        <f t="shared" si="234"/>
        <v>9939.9999999999982</v>
      </c>
      <c r="BQ254" s="25">
        <f t="shared" si="222"/>
        <v>279.99999999999994</v>
      </c>
      <c r="BR254" s="23"/>
      <c r="BS254" s="23"/>
      <c r="BT254" s="23"/>
      <c r="BU254" s="23"/>
      <c r="BW254" s="6">
        <v>0.124</v>
      </c>
      <c r="BX254" s="23">
        <f t="shared" si="235"/>
        <v>5.1464435146443508</v>
      </c>
      <c r="BY254" s="23">
        <f t="shared" si="236"/>
        <v>257.32217573221754</v>
      </c>
      <c r="BZ254" s="23"/>
      <c r="CA254" s="23"/>
      <c r="CB254" s="9"/>
      <c r="CC254">
        <f t="shared" si="237"/>
        <v>57.215815243447828</v>
      </c>
      <c r="CD254">
        <f t="shared" si="238"/>
        <v>82.318931280871908</v>
      </c>
      <c r="CE254">
        <f t="shared" si="239"/>
        <v>77.746784979541403</v>
      </c>
      <c r="CF254">
        <f t="shared" si="240"/>
        <v>4.7665441785116363</v>
      </c>
      <c r="CG254">
        <f t="shared" si="241"/>
        <v>-61.043522633744857</v>
      </c>
      <c r="CH254">
        <f t="shared" si="242"/>
        <v>269.72724279835393</v>
      </c>
      <c r="CI254">
        <f t="shared" si="243"/>
        <v>82.318931280871908</v>
      </c>
      <c r="CJ254" s="23"/>
      <c r="CK254" s="23"/>
      <c r="CL254" s="23"/>
      <c r="CM254" s="23"/>
      <c r="CN254" s="23"/>
      <c r="CO254" s="23"/>
      <c r="CP254" s="23"/>
    </row>
    <row r="255" spans="11:94" x14ac:dyDescent="0.2">
      <c r="K255" t="s">
        <v>82</v>
      </c>
      <c r="L255" s="2">
        <v>7.05</v>
      </c>
      <c r="M255" s="23">
        <f t="shared" si="206"/>
        <v>7.0966666666666667</v>
      </c>
      <c r="N255" s="23">
        <f t="shared" si="207"/>
        <v>4.1633319989322765E-2</v>
      </c>
      <c r="O255" s="3">
        <v>8.43</v>
      </c>
      <c r="P255" s="23">
        <f t="shared" si="208"/>
        <v>8.4390000000000001</v>
      </c>
      <c r="Q255" s="23">
        <f t="shared" si="209"/>
        <v>1.0816653826392379E-2</v>
      </c>
      <c r="R255" s="2">
        <f t="shared" si="263"/>
        <v>6744</v>
      </c>
      <c r="S255" s="23">
        <f t="shared" si="210"/>
        <v>6751.2</v>
      </c>
      <c r="T255" s="23">
        <f t="shared" si="211"/>
        <v>8.6533230611136496</v>
      </c>
      <c r="V255" s="4">
        <v>2.6</v>
      </c>
      <c r="W255" s="23">
        <f t="shared" si="225"/>
        <v>13</v>
      </c>
      <c r="X255" s="23">
        <f t="shared" si="226"/>
        <v>793</v>
      </c>
      <c r="Y255" s="23">
        <f t="shared" si="244"/>
        <v>12.166666666666666</v>
      </c>
      <c r="Z255" s="23">
        <f t="shared" si="245"/>
        <v>1.0408329997330654</v>
      </c>
      <c r="AA255" s="23">
        <f t="shared" si="246"/>
        <v>742.16666666666663</v>
      </c>
      <c r="AB255" s="23">
        <f t="shared" si="247"/>
        <v>63.490812983716978</v>
      </c>
      <c r="AC255" s="5">
        <v>4.9000000000000004</v>
      </c>
      <c r="AD255">
        <v>4.6527950906127149</v>
      </c>
      <c r="AE255">
        <v>10227.9509061271</v>
      </c>
      <c r="AF255">
        <f t="shared" si="212"/>
        <v>444.6935176577</v>
      </c>
      <c r="AG255">
        <f t="shared" si="213"/>
        <v>426.19215370740147</v>
      </c>
      <c r="AH255">
        <f>STDEV(AF255:AF257)</f>
        <v>16.047586302605492</v>
      </c>
      <c r="AI255">
        <f>AVERAGE(AE255:AE257)</f>
        <v>9802.4195352702318</v>
      </c>
      <c r="AJ255">
        <f>STDEV(AE255:AE257)</f>
        <v>369.09448495992643</v>
      </c>
      <c r="AL255" t="s">
        <v>82</v>
      </c>
      <c r="AM255" s="6">
        <v>8.1</v>
      </c>
      <c r="AN255" s="23">
        <f t="shared" si="227"/>
        <v>7.8487492728330421</v>
      </c>
      <c r="AO255" s="23">
        <f t="shared" si="228"/>
        <v>78.487492728330423</v>
      </c>
      <c r="AP255" s="23">
        <f t="shared" si="214"/>
        <v>73.639713011440747</v>
      </c>
      <c r="AQ255" s="23">
        <f t="shared" si="215"/>
        <v>4.2261963772936593</v>
      </c>
      <c r="AR255" s="23">
        <f t="shared" si="216"/>
        <v>2.0124998135469339</v>
      </c>
      <c r="AS255" s="23">
        <f t="shared" si="217"/>
        <v>1.8881977695241219</v>
      </c>
      <c r="AT255" s="23">
        <f t="shared" si="260"/>
        <v>0.10836400967419638</v>
      </c>
      <c r="AU255" s="7">
        <v>6.7</v>
      </c>
      <c r="AV255">
        <f t="shared" si="229"/>
        <v>651.37400000000002</v>
      </c>
      <c r="AW255">
        <f t="shared" si="230"/>
        <v>53.611028806584365</v>
      </c>
      <c r="AX255">
        <f t="shared" si="218"/>
        <v>51.210534979423869</v>
      </c>
      <c r="AY255">
        <f t="shared" si="219"/>
        <v>2.8850345267539854</v>
      </c>
      <c r="AZ255">
        <f t="shared" si="248"/>
        <v>622.20799999999997</v>
      </c>
      <c r="BA255">
        <f t="shared" si="249"/>
        <v>35.053169500060896</v>
      </c>
      <c r="BB255" s="5">
        <v>2.5</v>
      </c>
      <c r="BC255">
        <f t="shared" si="261"/>
        <v>2004</v>
      </c>
      <c r="BD255">
        <f t="shared" si="231"/>
        <v>100.2</v>
      </c>
      <c r="BE255">
        <f t="shared" si="220"/>
        <v>93.52</v>
      </c>
      <c r="BF255">
        <f t="shared" si="250"/>
        <v>8.3433173258602622</v>
      </c>
      <c r="BG255">
        <f t="shared" si="251"/>
        <v>1870.3999999999999</v>
      </c>
      <c r="BH255">
        <f t="shared" si="252"/>
        <v>166.86634651720522</v>
      </c>
      <c r="BI255" t="s">
        <v>82</v>
      </c>
      <c r="BJ255" s="4">
        <v>8.5999999999999993E-2</v>
      </c>
      <c r="BK255" s="24">
        <f t="shared" si="232"/>
        <v>0.1096774193548387</v>
      </c>
      <c r="BL255" s="24">
        <f t="shared" si="233"/>
        <v>0.15668187096774192</v>
      </c>
      <c r="BM255" s="24">
        <f t="shared" si="221"/>
        <v>0.16244223387096771</v>
      </c>
      <c r="BN255" s="24">
        <f t="shared" si="258"/>
        <v>8.3696132577606198E-3</v>
      </c>
      <c r="BO255" s="8">
        <v>1</v>
      </c>
      <c r="BP255" s="25">
        <f t="shared" si="234"/>
        <v>14200</v>
      </c>
      <c r="BQ255" s="25">
        <f t="shared" si="222"/>
        <v>400</v>
      </c>
      <c r="BR255" s="23">
        <f t="shared" si="253"/>
        <v>12780</v>
      </c>
      <c r="BS255" s="23">
        <f t="shared" si="254"/>
        <v>1419.9999999999991</v>
      </c>
      <c r="BT255" s="23">
        <f t="shared" si="255"/>
        <v>360</v>
      </c>
      <c r="BU255" s="23">
        <f t="shared" si="256"/>
        <v>39.999999999999972</v>
      </c>
      <c r="BW255" s="6">
        <v>2.5000000000000001E-2</v>
      </c>
      <c r="BX255" s="23">
        <f t="shared" si="235"/>
        <v>1.00418410041841</v>
      </c>
      <c r="BY255" s="23">
        <f t="shared" si="236"/>
        <v>50.2092050209205</v>
      </c>
      <c r="BZ255" s="23">
        <f t="shared" si="223"/>
        <v>48.117154811715473</v>
      </c>
      <c r="CA255" s="23">
        <f t="shared" si="262"/>
        <v>2.0920502092050199</v>
      </c>
      <c r="CB255" s="9" t="s">
        <v>82</v>
      </c>
      <c r="CC255">
        <f t="shared" si="237"/>
        <v>50.708651099840353</v>
      </c>
      <c r="CD255">
        <f t="shared" si="238"/>
        <v>74.051772620616177</v>
      </c>
      <c r="CE255">
        <f t="shared" si="239"/>
        <v>34.855126594335204</v>
      </c>
      <c r="CF255">
        <f t="shared" si="240"/>
        <v>2.8911679553024578</v>
      </c>
      <c r="CG255">
        <f t="shared" si="241"/>
        <v>-140.81102880658437</v>
      </c>
      <c r="CH255">
        <f t="shared" si="242"/>
        <v>470.30521810699588</v>
      </c>
      <c r="CI255">
        <f t="shared" si="243"/>
        <v>74.051772620616163</v>
      </c>
      <c r="CJ255" s="23">
        <f t="shared" si="268"/>
        <v>50.114240201036324</v>
      </c>
      <c r="CK255" s="23">
        <f t="shared" si="268"/>
        <v>74.414517653957162</v>
      </c>
      <c r="CL255" s="23">
        <f t="shared" si="268"/>
        <v>35.44720696835612</v>
      </c>
      <c r="CM255" s="23">
        <f t="shared" si="268"/>
        <v>2.9482099464725011</v>
      </c>
      <c r="CN255" s="23">
        <f t="shared" si="268"/>
        <v>-132.56386831275719</v>
      </c>
      <c r="CO255" s="23">
        <f t="shared" si="268"/>
        <v>443.76319341563789</v>
      </c>
      <c r="CP255" s="23">
        <f t="shared" si="268"/>
        <v>74.414517653957162</v>
      </c>
    </row>
    <row r="256" spans="11:94" x14ac:dyDescent="0.2">
      <c r="L256" s="2">
        <v>7.11</v>
      </c>
      <c r="M256" s="23"/>
      <c r="N256" s="23"/>
      <c r="O256" s="3">
        <v>8.4510000000000005</v>
      </c>
      <c r="P256" s="23"/>
      <c r="Q256" s="23"/>
      <c r="R256" s="2">
        <f t="shared" si="263"/>
        <v>6760.8</v>
      </c>
      <c r="S256" s="23"/>
      <c r="T256" s="23"/>
      <c r="V256" s="4">
        <v>2.5</v>
      </c>
      <c r="W256" s="23">
        <f t="shared" si="225"/>
        <v>12.5</v>
      </c>
      <c r="X256" s="23">
        <f t="shared" si="226"/>
        <v>762.5</v>
      </c>
      <c r="Y256" s="23"/>
      <c r="Z256" s="23"/>
      <c r="AA256" s="23"/>
      <c r="AB256" s="23"/>
      <c r="AC256" s="5">
        <v>4.8</v>
      </c>
      <c r="AD256">
        <v>4.556908620193691</v>
      </c>
      <c r="AE256">
        <v>9569.0862019368997</v>
      </c>
      <c r="AF256">
        <f t="shared" si="212"/>
        <v>416.04722617116954</v>
      </c>
      <c r="AM256" s="6">
        <v>7.4</v>
      </c>
      <c r="AN256" s="23">
        <f t="shared" si="227"/>
        <v>7.1700601124684891</v>
      </c>
      <c r="AO256" s="23">
        <f t="shared" si="228"/>
        <v>71.700601124684894</v>
      </c>
      <c r="AP256" s="23"/>
      <c r="AQ256" s="23"/>
      <c r="AR256" s="23">
        <f t="shared" si="216"/>
        <v>1.8384769519149973</v>
      </c>
      <c r="AS256" s="23"/>
      <c r="AT256" s="23"/>
      <c r="AU256" s="7">
        <v>6</v>
      </c>
      <c r="AV256">
        <f t="shared" si="229"/>
        <v>583.32000000000005</v>
      </c>
      <c r="AW256">
        <f t="shared" si="230"/>
        <v>48.009876543209877</v>
      </c>
      <c r="BB256" s="5">
        <v>2.4</v>
      </c>
      <c r="BC256">
        <f t="shared" si="261"/>
        <v>1923.8399999999997</v>
      </c>
      <c r="BD256">
        <f t="shared" si="231"/>
        <v>96.191999999999979</v>
      </c>
      <c r="BJ256" s="4">
        <v>8.6999999999999994E-2</v>
      </c>
      <c r="BK256" s="24">
        <f t="shared" si="232"/>
        <v>0.11102150537634407</v>
      </c>
      <c r="BL256" s="24">
        <f t="shared" si="233"/>
        <v>0.15860199193548385</v>
      </c>
      <c r="BM256" s="24"/>
      <c r="BN256" s="24"/>
      <c r="BO256" s="8">
        <v>0.9</v>
      </c>
      <c r="BP256" s="25">
        <f t="shared" si="234"/>
        <v>12780</v>
      </c>
      <c r="BQ256" s="25">
        <f t="shared" si="222"/>
        <v>360</v>
      </c>
      <c r="BR256" s="23"/>
      <c r="BS256" s="23"/>
      <c r="BT256" s="23"/>
      <c r="BU256" s="23"/>
      <c r="BW256" s="6">
        <v>2.4E-2</v>
      </c>
      <c r="BX256" s="23">
        <f t="shared" si="235"/>
        <v>0.96234309623430958</v>
      </c>
      <c r="BY256" s="23">
        <f t="shared" si="236"/>
        <v>48.11715481171548</v>
      </c>
      <c r="BZ256" s="23"/>
      <c r="CA256" s="23"/>
      <c r="CB256" s="9"/>
      <c r="CC256">
        <f t="shared" si="237"/>
        <v>48.997302688733164</v>
      </c>
      <c r="CD256">
        <f t="shared" si="238"/>
        <v>74.018220864829004</v>
      </c>
      <c r="CE256">
        <f t="shared" si="239"/>
        <v>33.293517181673984</v>
      </c>
      <c r="CF256">
        <f t="shared" si="240"/>
        <v>2.8851720667206551</v>
      </c>
      <c r="CG256">
        <f t="shared" si="241"/>
        <v>-131.70187654320986</v>
      </c>
      <c r="CH256">
        <f t="shared" si="242"/>
        <v>437.32049382716048</v>
      </c>
      <c r="CI256">
        <f t="shared" si="243"/>
        <v>74.018220864829019</v>
      </c>
      <c r="CJ256" s="23"/>
      <c r="CK256" s="23"/>
      <c r="CL256" s="23"/>
      <c r="CM256" s="23"/>
      <c r="CN256" s="23"/>
      <c r="CO256" s="23"/>
      <c r="CP256" s="23"/>
    </row>
    <row r="257" spans="11:94" x14ac:dyDescent="0.2">
      <c r="L257" s="2">
        <v>7.13</v>
      </c>
      <c r="M257" s="23"/>
      <c r="N257" s="23"/>
      <c r="O257" s="3">
        <v>8.4359999999999999</v>
      </c>
      <c r="P257" s="23"/>
      <c r="Q257" s="23"/>
      <c r="R257" s="2">
        <f t="shared" si="263"/>
        <v>6748.8</v>
      </c>
      <c r="S257" s="23"/>
      <c r="T257" s="23"/>
      <c r="V257" s="4">
        <v>2.2000000000000002</v>
      </c>
      <c r="W257" s="23">
        <f t="shared" si="225"/>
        <v>11.000000000000002</v>
      </c>
      <c r="X257" s="23">
        <f t="shared" si="226"/>
        <v>671.00000000000011</v>
      </c>
      <c r="Y257" s="23"/>
      <c r="Z257" s="23"/>
      <c r="AA257" s="23"/>
      <c r="AB257" s="23"/>
      <c r="AC257" s="5">
        <v>4.7</v>
      </c>
      <c r="AD257">
        <v>4.4610221497746672</v>
      </c>
      <c r="AE257">
        <v>9610.2214977466992</v>
      </c>
      <c r="AF257">
        <f t="shared" si="212"/>
        <v>417.83571729333477</v>
      </c>
      <c r="AM257" s="6">
        <v>7.3</v>
      </c>
      <c r="AN257" s="23">
        <f t="shared" si="227"/>
        <v>7.0731045181306946</v>
      </c>
      <c r="AO257" s="23">
        <f t="shared" si="228"/>
        <v>70.731045181306939</v>
      </c>
      <c r="AP257" s="23"/>
      <c r="AQ257" s="23"/>
      <c r="AR257" s="23">
        <f t="shared" si="216"/>
        <v>1.8136165431104343</v>
      </c>
      <c r="AS257" s="23"/>
      <c r="AT257" s="23"/>
      <c r="AU257" s="7">
        <v>6.5</v>
      </c>
      <c r="AV257">
        <f t="shared" si="229"/>
        <v>631.93000000000006</v>
      </c>
      <c r="AW257">
        <f t="shared" si="230"/>
        <v>52.010699588477372</v>
      </c>
      <c r="BB257" s="5">
        <v>2.1</v>
      </c>
      <c r="BC257">
        <f t="shared" si="261"/>
        <v>1683.36</v>
      </c>
      <c r="BD257">
        <f t="shared" si="231"/>
        <v>84.167999999999992</v>
      </c>
      <c r="BJ257" s="4">
        <v>9.4E-2</v>
      </c>
      <c r="BK257" s="24">
        <f t="shared" si="232"/>
        <v>0.12043010752688171</v>
      </c>
      <c r="BL257" s="24">
        <f t="shared" si="233"/>
        <v>0.1720428387096774</v>
      </c>
      <c r="BM257" s="24"/>
      <c r="BN257" s="24"/>
      <c r="BO257" s="8">
        <v>0.8</v>
      </c>
      <c r="BP257" s="25">
        <f t="shared" si="234"/>
        <v>11360.000000000002</v>
      </c>
      <c r="BQ257" s="25">
        <f t="shared" si="222"/>
        <v>320.00000000000006</v>
      </c>
      <c r="BR257" s="23"/>
      <c r="BS257" s="23"/>
      <c r="BT257" s="23"/>
      <c r="BU257" s="23"/>
      <c r="BW257" s="6">
        <v>2.3E-2</v>
      </c>
      <c r="BX257" s="23">
        <f t="shared" si="235"/>
        <v>0.92050209205020916</v>
      </c>
      <c r="BY257" s="23">
        <f t="shared" si="236"/>
        <v>46.02510460251046</v>
      </c>
      <c r="BZ257" s="23"/>
      <c r="CA257" s="23"/>
      <c r="CB257" s="9"/>
      <c r="CC257">
        <f t="shared" si="237"/>
        <v>50.636766814535463</v>
      </c>
      <c r="CD257">
        <f t="shared" si="238"/>
        <v>75.173559476426306</v>
      </c>
      <c r="CE257">
        <f t="shared" si="239"/>
        <v>38.19297712905918</v>
      </c>
      <c r="CF257">
        <f t="shared" si="240"/>
        <v>3.0682898173943904</v>
      </c>
      <c r="CG257">
        <f t="shared" si="241"/>
        <v>-125.17869958847737</v>
      </c>
      <c r="CH257">
        <f t="shared" si="242"/>
        <v>423.66386831275719</v>
      </c>
      <c r="CI257">
        <f t="shared" si="243"/>
        <v>75.173559476426306</v>
      </c>
      <c r="CJ257" s="23"/>
      <c r="CK257" s="23"/>
      <c r="CL257" s="23"/>
      <c r="CM257" s="23"/>
      <c r="CN257" s="23"/>
      <c r="CO257" s="23"/>
      <c r="CP257" s="23"/>
    </row>
    <row r="258" spans="11:94" x14ac:dyDescent="0.2">
      <c r="K258" t="s">
        <v>83</v>
      </c>
      <c r="L258" s="2">
        <v>7.62</v>
      </c>
      <c r="M258" s="23">
        <f t="shared" si="206"/>
        <v>7.5533333333333337</v>
      </c>
      <c r="N258" s="23">
        <f t="shared" si="207"/>
        <v>6.5064070986477068E-2</v>
      </c>
      <c r="O258" s="3">
        <v>2.774</v>
      </c>
      <c r="P258" s="23">
        <f t="shared" si="208"/>
        <v>2.7936666666666667</v>
      </c>
      <c r="Q258" s="23">
        <f t="shared" si="209"/>
        <v>1.9502136635080172E-2</v>
      </c>
      <c r="R258" s="2">
        <f>O258*640</f>
        <v>1775.3600000000001</v>
      </c>
      <c r="S258" s="23">
        <f t="shared" si="210"/>
        <v>1787.9466666666667</v>
      </c>
      <c r="T258" s="23">
        <f t="shared" si="211"/>
        <v>12.48136744645128</v>
      </c>
      <c r="U258">
        <v>2774</v>
      </c>
      <c r="V258" s="4">
        <v>3</v>
      </c>
      <c r="W258" s="23">
        <f t="shared" si="225"/>
        <v>15.000000000000004</v>
      </c>
      <c r="X258" s="23">
        <f t="shared" si="226"/>
        <v>915.00000000000023</v>
      </c>
      <c r="Y258" s="23">
        <f t="shared" si="244"/>
        <v>16.166666666666668</v>
      </c>
      <c r="Z258" s="23">
        <f t="shared" si="245"/>
        <v>1.0408329997330643</v>
      </c>
      <c r="AA258" s="23">
        <f t="shared" si="246"/>
        <v>986.16666666666663</v>
      </c>
      <c r="AB258" s="23">
        <f t="shared" si="247"/>
        <v>63.490812983716921</v>
      </c>
      <c r="AC258" s="5">
        <v>10</v>
      </c>
      <c r="AD258">
        <v>9.6228304405874514</v>
      </c>
      <c r="AE258">
        <v>960.28304405874496</v>
      </c>
      <c r="AF258">
        <f t="shared" si="212"/>
        <v>41.751436698206305</v>
      </c>
      <c r="AG258">
        <f t="shared" si="213"/>
        <v>41.394776195728191</v>
      </c>
      <c r="AH258">
        <f>STDEV(AF258:AF260)</f>
        <v>0.37200115488711272</v>
      </c>
      <c r="AI258">
        <f>AVERAGE(AE258:AE260)</f>
        <v>952.07985250174841</v>
      </c>
      <c r="AJ258">
        <f>STDEV(AE258:AE260)</f>
        <v>8.5560265624035878</v>
      </c>
      <c r="AL258" t="s">
        <v>83</v>
      </c>
      <c r="AM258" s="6">
        <v>8</v>
      </c>
      <c r="AN258" s="23">
        <f t="shared" si="227"/>
        <v>7.7517936784952477</v>
      </c>
      <c r="AO258" s="23">
        <f t="shared" si="228"/>
        <v>77.517936784952482</v>
      </c>
      <c r="AP258" s="23">
        <f t="shared" si="214"/>
        <v>74.286083640359379</v>
      </c>
      <c r="AQ258" s="23">
        <f t="shared" si="215"/>
        <v>2.9620423340157935</v>
      </c>
      <c r="AR258" s="23">
        <f t="shared" si="216"/>
        <v>1.9876394047423713</v>
      </c>
      <c r="AS258" s="23">
        <f t="shared" si="217"/>
        <v>1.90477137539383</v>
      </c>
      <c r="AT258" s="23">
        <f t="shared" si="260"/>
        <v>7.5949803436302407E-2</v>
      </c>
      <c r="AU258" s="7">
        <v>3</v>
      </c>
      <c r="AV258">
        <f t="shared" si="229"/>
        <v>291.66000000000003</v>
      </c>
      <c r="AW258">
        <f t="shared" si="230"/>
        <v>24.004938271604939</v>
      </c>
      <c r="AX258">
        <f t="shared" si="218"/>
        <v>22.137887517146776</v>
      </c>
      <c r="AY258">
        <f t="shared" si="219"/>
        <v>2.0137034397723506</v>
      </c>
      <c r="AZ258">
        <f t="shared" si="248"/>
        <v>268.97533333333331</v>
      </c>
      <c r="BA258">
        <f t="shared" si="249"/>
        <v>24.466496793234079</v>
      </c>
      <c r="BB258" s="5">
        <v>3</v>
      </c>
      <c r="BC258">
        <f t="shared" si="261"/>
        <v>2404.7999999999997</v>
      </c>
      <c r="BD258">
        <f t="shared" si="231"/>
        <v>120.23999999999998</v>
      </c>
      <c r="BE258">
        <f t="shared" si="220"/>
        <v>118.904</v>
      </c>
      <c r="BF258">
        <f t="shared" si="250"/>
        <v>2.314019878912009</v>
      </c>
      <c r="BG258">
        <f t="shared" si="251"/>
        <v>2378.08</v>
      </c>
      <c r="BH258">
        <f t="shared" si="252"/>
        <v>46.280397578240319</v>
      </c>
      <c r="BI258" t="s">
        <v>83</v>
      </c>
      <c r="BJ258" s="4">
        <v>0.11</v>
      </c>
      <c r="BK258" s="24">
        <f t="shared" si="232"/>
        <v>0.14193548387096774</v>
      </c>
      <c r="BL258" s="24">
        <f t="shared" si="233"/>
        <v>0.20276477419354838</v>
      </c>
      <c r="BM258" s="24">
        <f t="shared" si="221"/>
        <v>0.19572433064516129</v>
      </c>
      <c r="BN258" s="24">
        <f t="shared" si="258"/>
        <v>1.0575201689161963E-2</v>
      </c>
      <c r="BO258" s="8">
        <v>1.7</v>
      </c>
      <c r="BP258" s="25">
        <f t="shared" si="234"/>
        <v>24140</v>
      </c>
      <c r="BQ258" s="25">
        <f t="shared" si="222"/>
        <v>680</v>
      </c>
      <c r="BR258" s="23">
        <f t="shared" si="253"/>
        <v>22720</v>
      </c>
      <c r="BS258" s="23">
        <f t="shared" si="254"/>
        <v>1420</v>
      </c>
      <c r="BT258" s="23">
        <f t="shared" si="255"/>
        <v>640</v>
      </c>
      <c r="BU258" s="23">
        <f t="shared" si="256"/>
        <v>40</v>
      </c>
      <c r="BW258" s="6">
        <v>3.1E-2</v>
      </c>
      <c r="BX258" s="23">
        <f t="shared" si="235"/>
        <v>1.2552301255230125</v>
      </c>
      <c r="BY258" s="23">
        <f t="shared" si="236"/>
        <v>62.761506276150627</v>
      </c>
      <c r="BZ258" s="23">
        <f t="shared" si="223"/>
        <v>59.274755927475589</v>
      </c>
      <c r="CA258" s="23">
        <f t="shared" si="262"/>
        <v>3.1956594804434046</v>
      </c>
      <c r="CB258" s="9" t="s">
        <v>83</v>
      </c>
      <c r="CC258">
        <f t="shared" si="237"/>
        <v>4.9162745850156888</v>
      </c>
      <c r="CD258">
        <f t="shared" si="238"/>
        <v>22.21009953272813</v>
      </c>
      <c r="CE258">
        <f t="shared" si="239"/>
        <v>16.641789000876425</v>
      </c>
      <c r="CF258">
        <f t="shared" si="240"/>
        <v>0.28944819276493955</v>
      </c>
      <c r="CG258">
        <f t="shared" si="241"/>
        <v>-129.24493827160492</v>
      </c>
      <c r="CH258">
        <f t="shared" si="242"/>
        <v>399.02024691358019</v>
      </c>
      <c r="CI258">
        <f t="shared" si="243"/>
        <v>22.21009953272813</v>
      </c>
      <c r="CJ258" s="23">
        <f t="shared" ref="CJ258:CP264" si="270">AVERAGE(CC258:CC260)</f>
        <v>4.9303892609807187</v>
      </c>
      <c r="CK258" s="23">
        <f t="shared" si="270"/>
        <v>22.463322248485564</v>
      </c>
      <c r="CL258" s="23">
        <f t="shared" si="270"/>
        <v>15.677266127330682</v>
      </c>
      <c r="CM258" s="23">
        <f t="shared" si="270"/>
        <v>0.29366613676320846</v>
      </c>
      <c r="CN258" s="23">
        <f t="shared" si="270"/>
        <v>-124.8752208504801</v>
      </c>
      <c r="CO258" s="23">
        <f t="shared" si="270"/>
        <v>388.02533882030167</v>
      </c>
      <c r="CP258" s="23">
        <f t="shared" si="270"/>
        <v>22.463322248485564</v>
      </c>
    </row>
    <row r="259" spans="11:94" x14ac:dyDescent="0.2">
      <c r="L259" s="2">
        <v>7.55</v>
      </c>
      <c r="M259" s="23"/>
      <c r="N259" s="23"/>
      <c r="O259" s="3">
        <v>2.8130000000000002</v>
      </c>
      <c r="P259" s="23"/>
      <c r="Q259" s="23"/>
      <c r="R259" s="2">
        <f t="shared" ref="R259:R263" si="271">O259*640</f>
        <v>1800.3200000000002</v>
      </c>
      <c r="S259" s="23"/>
      <c r="T259" s="23"/>
      <c r="V259" s="4">
        <v>3.4</v>
      </c>
      <c r="W259" s="23">
        <f t="shared" si="225"/>
        <v>17</v>
      </c>
      <c r="X259" s="23">
        <f t="shared" si="226"/>
        <v>1037</v>
      </c>
      <c r="Y259" s="23"/>
      <c r="Z259" s="23"/>
      <c r="AA259" s="23"/>
      <c r="AB259" s="23"/>
      <c r="AC259" s="5">
        <v>9.9</v>
      </c>
      <c r="AD259">
        <v>9.5274651916841506</v>
      </c>
      <c r="AE259">
        <v>952.74651916841503</v>
      </c>
      <c r="AF259">
        <f t="shared" si="212"/>
        <v>41.423761702974566</v>
      </c>
      <c r="AM259" s="6">
        <v>7.4</v>
      </c>
      <c r="AN259" s="23">
        <f t="shared" si="227"/>
        <v>7.1700601124684891</v>
      </c>
      <c r="AO259" s="23">
        <f t="shared" si="228"/>
        <v>71.700601124684894</v>
      </c>
      <c r="AP259" s="23"/>
      <c r="AQ259" s="23"/>
      <c r="AR259" s="23">
        <f t="shared" si="216"/>
        <v>1.8384769519149973</v>
      </c>
      <c r="AS259" s="23"/>
      <c r="AT259" s="23"/>
      <c r="AU259" s="7">
        <v>2.5</v>
      </c>
      <c r="AV259">
        <f t="shared" si="229"/>
        <v>243.05</v>
      </c>
      <c r="AW259">
        <f t="shared" si="230"/>
        <v>20.004115226337451</v>
      </c>
      <c r="BB259" s="5">
        <v>2.9</v>
      </c>
      <c r="BC259">
        <f t="shared" si="261"/>
        <v>2324.64</v>
      </c>
      <c r="BD259">
        <f t="shared" si="231"/>
        <v>116.232</v>
      </c>
      <c r="BJ259" s="4">
        <v>0.1</v>
      </c>
      <c r="BK259" s="24">
        <f t="shared" si="232"/>
        <v>0.12849462365591399</v>
      </c>
      <c r="BL259" s="24">
        <f t="shared" si="233"/>
        <v>0.18356356451612904</v>
      </c>
      <c r="BM259" s="24"/>
      <c r="BN259" s="24"/>
      <c r="BO259" s="8">
        <v>1.6</v>
      </c>
      <c r="BP259" s="25">
        <f t="shared" si="234"/>
        <v>22720.000000000004</v>
      </c>
      <c r="BQ259" s="25">
        <f t="shared" si="222"/>
        <v>640.00000000000011</v>
      </c>
      <c r="BR259" s="23"/>
      <c r="BS259" s="23"/>
      <c r="BT259" s="23"/>
      <c r="BU259" s="23"/>
      <c r="BW259" s="6">
        <v>2.8000000000000001E-2</v>
      </c>
      <c r="BX259" s="23">
        <f t="shared" si="235"/>
        <v>1.1297071129707112</v>
      </c>
      <c r="BY259" s="23">
        <f t="shared" si="236"/>
        <v>56.48535564853556</v>
      </c>
      <c r="BZ259" s="23"/>
      <c r="CA259" s="23"/>
      <c r="CB259" s="9"/>
      <c r="CC259">
        <f t="shared" si="237"/>
        <v>5.0190139984645148</v>
      </c>
      <c r="CD259">
        <f t="shared" si="238"/>
        <v>23.077516204067486</v>
      </c>
      <c r="CE259">
        <f t="shared" si="239"/>
        <v>14.683415769088381</v>
      </c>
      <c r="CF259">
        <f t="shared" si="240"/>
        <v>0.30405859440541677</v>
      </c>
      <c r="CG259">
        <f t="shared" si="241"/>
        <v>-119.23611522633746</v>
      </c>
      <c r="CH259">
        <f t="shared" si="242"/>
        <v>372.5968724279835</v>
      </c>
      <c r="CI259">
        <f t="shared" si="243"/>
        <v>23.077516204067486</v>
      </c>
      <c r="CJ259" s="23"/>
      <c r="CK259" s="23"/>
      <c r="CL259" s="23"/>
      <c r="CM259" s="23"/>
      <c r="CN259" s="23"/>
      <c r="CO259" s="23"/>
      <c r="CP259" s="23"/>
    </row>
    <row r="260" spans="11:94" x14ac:dyDescent="0.2">
      <c r="L260" s="2">
        <v>7.49</v>
      </c>
      <c r="M260" s="23"/>
      <c r="N260" s="23"/>
      <c r="O260" s="3">
        <v>2.794</v>
      </c>
      <c r="P260" s="23"/>
      <c r="Q260" s="23"/>
      <c r="R260" s="2">
        <f t="shared" si="271"/>
        <v>1788.16</v>
      </c>
      <c r="S260" s="23"/>
      <c r="T260" s="23"/>
      <c r="V260" s="4">
        <v>3.3</v>
      </c>
      <c r="W260" s="23">
        <f t="shared" si="225"/>
        <v>16.5</v>
      </c>
      <c r="X260" s="23">
        <f t="shared" si="226"/>
        <v>1006.5</v>
      </c>
      <c r="Y260" s="23"/>
      <c r="Z260" s="23"/>
      <c r="AA260" s="23"/>
      <c r="AB260" s="23"/>
      <c r="AC260" s="5">
        <v>9.8000000000000007</v>
      </c>
      <c r="AD260">
        <v>9.4320999427808516</v>
      </c>
      <c r="AE260">
        <v>943.20999427808511</v>
      </c>
      <c r="AF260">
        <f t="shared" si="212"/>
        <v>41.009130186003702</v>
      </c>
      <c r="AM260" s="6">
        <v>7.6</v>
      </c>
      <c r="AN260" s="23">
        <f t="shared" si="227"/>
        <v>7.3639713011440744</v>
      </c>
      <c r="AO260" s="23">
        <f t="shared" si="228"/>
        <v>73.639713011440747</v>
      </c>
      <c r="AP260" s="23"/>
      <c r="AQ260" s="23"/>
      <c r="AR260" s="23">
        <f t="shared" si="216"/>
        <v>1.8881977695241217</v>
      </c>
      <c r="AS260" s="23"/>
      <c r="AT260" s="23"/>
      <c r="AU260" s="7">
        <v>2.8</v>
      </c>
      <c r="AV260">
        <f t="shared" si="229"/>
        <v>272.21599999999995</v>
      </c>
      <c r="AW260">
        <f t="shared" si="230"/>
        <v>22.404609053497939</v>
      </c>
      <c r="BB260" s="5">
        <v>3</v>
      </c>
      <c r="BC260">
        <f t="shared" si="261"/>
        <v>2404.7999999999997</v>
      </c>
      <c r="BD260">
        <f t="shared" si="231"/>
        <v>120.23999999999998</v>
      </c>
      <c r="BJ260" s="4">
        <v>0.109</v>
      </c>
      <c r="BK260" s="24">
        <f t="shared" si="232"/>
        <v>0.14059139784946237</v>
      </c>
      <c r="BL260" s="24">
        <f t="shared" si="233"/>
        <v>0.20084465322580644</v>
      </c>
      <c r="BM260" s="24"/>
      <c r="BN260" s="24"/>
      <c r="BO260" s="8">
        <v>1.5</v>
      </c>
      <c r="BP260" s="25">
        <f t="shared" si="234"/>
        <v>21300</v>
      </c>
      <c r="BQ260" s="25">
        <f t="shared" si="222"/>
        <v>600</v>
      </c>
      <c r="BR260" s="23"/>
      <c r="BS260" s="23"/>
      <c r="BT260" s="23"/>
      <c r="BU260" s="23"/>
      <c r="BW260" s="6">
        <v>2.9000000000000001E-2</v>
      </c>
      <c r="BX260" s="23">
        <f t="shared" si="235"/>
        <v>1.1715481171548117</v>
      </c>
      <c r="BY260" s="23">
        <f t="shared" si="236"/>
        <v>58.577405857740587</v>
      </c>
      <c r="BZ260" s="23"/>
      <c r="CA260" s="23"/>
      <c r="CB260" s="9"/>
      <c r="CC260">
        <f t="shared" si="237"/>
        <v>4.8558791994619508</v>
      </c>
      <c r="CD260">
        <f t="shared" si="238"/>
        <v>22.102351008661078</v>
      </c>
      <c r="CE260">
        <f t="shared" si="239"/>
        <v>15.706593612027241</v>
      </c>
      <c r="CF260">
        <f t="shared" si="240"/>
        <v>0.28749162311926907</v>
      </c>
      <c r="CG260">
        <f t="shared" si="241"/>
        <v>-126.14460905349793</v>
      </c>
      <c r="CH260">
        <f t="shared" si="242"/>
        <v>392.45889711934149</v>
      </c>
      <c r="CI260">
        <f t="shared" si="243"/>
        <v>22.102351008661078</v>
      </c>
      <c r="CJ260" s="23"/>
      <c r="CK260" s="23"/>
      <c r="CL260" s="23"/>
      <c r="CM260" s="23"/>
      <c r="CN260" s="23"/>
      <c r="CO260" s="23"/>
      <c r="CP260" s="23"/>
    </row>
    <row r="261" spans="11:94" x14ac:dyDescent="0.2">
      <c r="K261" t="s">
        <v>84</v>
      </c>
      <c r="L261" s="2">
        <v>7.82</v>
      </c>
      <c r="M261" s="23">
        <f t="shared" si="206"/>
        <v>7.8133333333333335</v>
      </c>
      <c r="N261" s="23">
        <f t="shared" si="207"/>
        <v>2.0816659994661382E-2</v>
      </c>
      <c r="O261" s="3">
        <v>0.81100000000000005</v>
      </c>
      <c r="P261" s="23">
        <f t="shared" si="208"/>
        <v>0.81500000000000006</v>
      </c>
      <c r="Q261" s="23">
        <f t="shared" si="209"/>
        <v>5.2915026221291442E-3</v>
      </c>
      <c r="R261" s="2">
        <f t="shared" si="271"/>
        <v>519.04000000000008</v>
      </c>
      <c r="S261" s="23">
        <f t="shared" si="210"/>
        <v>521.6</v>
      </c>
      <c r="T261" s="23">
        <f t="shared" si="211"/>
        <v>3.3865616781626251</v>
      </c>
      <c r="U261">
        <v>811.1</v>
      </c>
      <c r="V261" s="4">
        <v>1</v>
      </c>
      <c r="W261" s="23">
        <f t="shared" si="225"/>
        <v>5</v>
      </c>
      <c r="X261" s="23">
        <f t="shared" si="226"/>
        <v>305</v>
      </c>
      <c r="Y261" s="23">
        <f t="shared" si="244"/>
        <v>5.5</v>
      </c>
      <c r="Z261" s="23">
        <f t="shared" si="245"/>
        <v>0.5</v>
      </c>
      <c r="AA261" s="23">
        <f t="shared" si="246"/>
        <v>335.5</v>
      </c>
      <c r="AB261" s="23">
        <f t="shared" si="247"/>
        <v>30.5</v>
      </c>
      <c r="AC261" s="5">
        <v>5.8</v>
      </c>
      <c r="AD261">
        <v>5.6174899866488648</v>
      </c>
      <c r="AE261">
        <v>561.74899866488647</v>
      </c>
      <c r="AF261">
        <f t="shared" si="212"/>
        <v>24.423869507168977</v>
      </c>
      <c r="AG261">
        <f t="shared" si="213"/>
        <v>24.009237990198113</v>
      </c>
      <c r="AH261">
        <f>STDEV(AF261:AF263)</f>
        <v>0.41463151697086964</v>
      </c>
      <c r="AI261">
        <f>AVERAGE(AE261:AE263)</f>
        <v>552.21247377455654</v>
      </c>
      <c r="AJ261">
        <f>STDEV(AE261:AE263)</f>
        <v>9.5365248903299857</v>
      </c>
      <c r="AL261" t="s">
        <v>84</v>
      </c>
      <c r="AM261" s="6">
        <v>0.8</v>
      </c>
      <c r="AN261" s="23">
        <f t="shared" si="227"/>
        <v>0.77099088617413214</v>
      </c>
      <c r="AO261" s="23">
        <f t="shared" si="228"/>
        <v>7.7099088617413214</v>
      </c>
      <c r="AP261" s="23">
        <f t="shared" si="214"/>
        <v>7.7099088617413214</v>
      </c>
      <c r="AQ261" s="23">
        <f t="shared" si="215"/>
        <v>1.9391118867558694</v>
      </c>
      <c r="AR261" s="23">
        <f t="shared" si="216"/>
        <v>0.19768997081388004</v>
      </c>
      <c r="AS261" s="23">
        <f t="shared" si="217"/>
        <v>0.19768997081388004</v>
      </c>
      <c r="AT261" s="23">
        <f t="shared" si="260"/>
        <v>4.97208176091248E-2</v>
      </c>
      <c r="AU261" s="7">
        <v>2.7</v>
      </c>
      <c r="AV261">
        <f t="shared" si="229"/>
        <v>262.49400000000003</v>
      </c>
      <c r="AW261">
        <f t="shared" si="230"/>
        <v>21.604444444444447</v>
      </c>
      <c r="AX261">
        <f t="shared" si="218"/>
        <v>20.537558299039784</v>
      </c>
      <c r="AY261">
        <f t="shared" si="219"/>
        <v>0.92395050486609742</v>
      </c>
      <c r="AZ261">
        <f t="shared" si="248"/>
        <v>249.53133333333335</v>
      </c>
      <c r="BA261">
        <f t="shared" si="249"/>
        <v>11.225998634123092</v>
      </c>
      <c r="BB261" s="5">
        <v>0.5</v>
      </c>
      <c r="BC261">
        <f t="shared" si="261"/>
        <v>400.79999999999995</v>
      </c>
      <c r="BD261">
        <f t="shared" si="231"/>
        <v>20.04</v>
      </c>
      <c r="BE261">
        <f t="shared" si="220"/>
        <v>18.704000000000001</v>
      </c>
      <c r="BF261">
        <f t="shared" si="250"/>
        <v>2.3140198789120223</v>
      </c>
      <c r="BG261">
        <f t="shared" si="251"/>
        <v>374.07999999999993</v>
      </c>
      <c r="BH261">
        <f t="shared" si="252"/>
        <v>46.280397578240816</v>
      </c>
      <c r="BI261" t="s">
        <v>84</v>
      </c>
      <c r="BJ261" s="4">
        <v>2.3E-2</v>
      </c>
      <c r="BK261" s="24">
        <f t="shared" si="232"/>
        <v>2.4999999999999998E-2</v>
      </c>
      <c r="BL261" s="24">
        <f t="shared" si="233"/>
        <v>3.5714249999999996E-2</v>
      </c>
      <c r="BM261" s="24">
        <f t="shared" si="221"/>
        <v>3.3794129032258056E-2</v>
      </c>
      <c r="BN261" s="24">
        <f t="shared" si="258"/>
        <v>1.9201209677419361E-3</v>
      </c>
      <c r="BO261" s="8">
        <v>0.3</v>
      </c>
      <c r="BP261" s="25">
        <f t="shared" si="234"/>
        <v>4260</v>
      </c>
      <c r="BQ261" s="25">
        <f t="shared" si="222"/>
        <v>120</v>
      </c>
      <c r="BR261" s="23">
        <f t="shared" si="253"/>
        <v>3313.3333333333335</v>
      </c>
      <c r="BS261" s="23">
        <f t="shared" si="254"/>
        <v>1639.6747644985373</v>
      </c>
      <c r="BT261" s="23">
        <f t="shared" si="255"/>
        <v>93.333333333333329</v>
      </c>
      <c r="BU261" s="23">
        <f t="shared" si="256"/>
        <v>46.188021535170066</v>
      </c>
      <c r="BW261" s="6">
        <v>2.1999999999999999E-2</v>
      </c>
      <c r="BX261" s="23">
        <f t="shared" si="235"/>
        <v>0.87866108786610864</v>
      </c>
      <c r="BY261" s="23">
        <f t="shared" si="236"/>
        <v>43.933054393305433</v>
      </c>
      <c r="BZ261" s="23">
        <f t="shared" si="223"/>
        <v>39.748953974895393</v>
      </c>
      <c r="CA261" s="23">
        <f t="shared" si="262"/>
        <v>5.5350445838171405</v>
      </c>
      <c r="CB261" s="9" t="s">
        <v>84</v>
      </c>
      <c r="CC261">
        <f t="shared" si="237"/>
        <v>5.3524292130717921</v>
      </c>
      <c r="CD261">
        <f t="shared" si="238"/>
        <v>36.85731455266292</v>
      </c>
      <c r="CE261">
        <f t="shared" si="239"/>
        <v>51.878335112059773</v>
      </c>
      <c r="CF261">
        <f t="shared" si="240"/>
        <v>0.58648566052433504</v>
      </c>
      <c r="CG261">
        <f t="shared" si="241"/>
        <v>-36.644444444444446</v>
      </c>
      <c r="CH261">
        <f t="shared" si="242"/>
        <v>138.67822222222222</v>
      </c>
      <c r="CI261">
        <f t="shared" si="243"/>
        <v>36.85731455266292</v>
      </c>
      <c r="CJ261" s="23">
        <f t="shared" si="270"/>
        <v>5.4272106297700375</v>
      </c>
      <c r="CK261" s="23">
        <f t="shared" si="270"/>
        <v>37.889422106148423</v>
      </c>
      <c r="CL261" s="23">
        <f t="shared" si="270"/>
        <v>52.44827544218537</v>
      </c>
      <c r="CM261" s="23">
        <f t="shared" si="270"/>
        <v>0.61398529275960601</v>
      </c>
      <c r="CN261" s="23">
        <f t="shared" si="270"/>
        <v>-33.741558299039781</v>
      </c>
      <c r="CO261" s="23">
        <f t="shared" si="270"/>
        <v>130.9639890260631</v>
      </c>
      <c r="CP261" s="23">
        <f t="shared" si="270"/>
        <v>37.889422106148423</v>
      </c>
    </row>
    <row r="262" spans="11:94" x14ac:dyDescent="0.2">
      <c r="L262" s="2">
        <v>7.83</v>
      </c>
      <c r="M262" s="23"/>
      <c r="N262" s="23"/>
      <c r="O262" s="3">
        <v>0.82099999999999995</v>
      </c>
      <c r="P262" s="23"/>
      <c r="Q262" s="23"/>
      <c r="R262" s="2">
        <f t="shared" si="271"/>
        <v>525.43999999999994</v>
      </c>
      <c r="S262" s="23"/>
      <c r="T262" s="23"/>
      <c r="V262" s="4">
        <v>1.2</v>
      </c>
      <c r="W262" s="23">
        <f t="shared" si="225"/>
        <v>6</v>
      </c>
      <c r="X262" s="23">
        <f t="shared" si="226"/>
        <v>366</v>
      </c>
      <c r="Y262" s="23"/>
      <c r="Z262" s="23"/>
      <c r="AA262" s="23"/>
      <c r="AB262" s="23"/>
      <c r="AC262" s="5">
        <v>5.7</v>
      </c>
      <c r="AD262">
        <v>5.5221247377455658</v>
      </c>
      <c r="AE262">
        <v>552.21247377455654</v>
      </c>
      <c r="AF262">
        <f t="shared" si="212"/>
        <v>24.009237990198109</v>
      </c>
      <c r="AM262" s="6">
        <v>1</v>
      </c>
      <c r="AN262" s="23">
        <f t="shared" si="227"/>
        <v>0.96490207484971868</v>
      </c>
      <c r="AO262" s="23">
        <f t="shared" si="228"/>
        <v>9.6490207484971862</v>
      </c>
      <c r="AP262" s="23"/>
      <c r="AQ262" s="23"/>
      <c r="AR262" s="23">
        <f t="shared" si="216"/>
        <v>0.24741078842300476</v>
      </c>
      <c r="AS262" s="23"/>
      <c r="AT262" s="23"/>
      <c r="AU262" s="7">
        <v>2.5</v>
      </c>
      <c r="AV262">
        <f t="shared" si="229"/>
        <v>243.05</v>
      </c>
      <c r="AW262">
        <f t="shared" si="230"/>
        <v>20.004115226337451</v>
      </c>
      <c r="BB262" s="5">
        <v>0.4</v>
      </c>
      <c r="BC262">
        <f t="shared" si="261"/>
        <v>320.64</v>
      </c>
      <c r="BD262">
        <f t="shared" si="231"/>
        <v>16.032</v>
      </c>
      <c r="BJ262" s="4">
        <v>2.1999999999999999E-2</v>
      </c>
      <c r="BK262" s="24">
        <f t="shared" si="232"/>
        <v>2.3655913978494619E-2</v>
      </c>
      <c r="BL262" s="24">
        <f t="shared" si="233"/>
        <v>3.3794129032258056E-2</v>
      </c>
      <c r="BM262" s="24"/>
      <c r="BN262" s="24"/>
      <c r="BO262" s="8">
        <v>0.3</v>
      </c>
      <c r="BP262" s="25">
        <f t="shared" si="234"/>
        <v>4260</v>
      </c>
      <c r="BQ262" s="25">
        <f t="shared" si="222"/>
        <v>120</v>
      </c>
      <c r="BR262" s="23"/>
      <c r="BS262" s="23"/>
      <c r="BT262" s="23"/>
      <c r="BU262" s="23"/>
      <c r="BW262" s="6">
        <v>2.1000000000000001E-2</v>
      </c>
      <c r="BX262" s="23">
        <f t="shared" si="235"/>
        <v>0.83682008368200833</v>
      </c>
      <c r="BY262" s="23">
        <f t="shared" si="236"/>
        <v>41.841004184100413</v>
      </c>
      <c r="BZ262" s="23"/>
      <c r="CA262" s="23"/>
      <c r="CB262" s="9"/>
      <c r="CC262">
        <f t="shared" si="237"/>
        <v>5.6561952262700084</v>
      </c>
      <c r="CD262">
        <f t="shared" si="238"/>
        <v>39.821093602913201</v>
      </c>
      <c r="CE262">
        <f t="shared" si="239"/>
        <v>55.511297765296277</v>
      </c>
      <c r="CF262">
        <f t="shared" si="240"/>
        <v>0.66625489011231309</v>
      </c>
      <c r="CG262">
        <f t="shared" si="241"/>
        <v>-30.036115226337451</v>
      </c>
      <c r="CH262">
        <f t="shared" si="242"/>
        <v>122.09687242798354</v>
      </c>
      <c r="CI262">
        <f t="shared" si="243"/>
        <v>39.821093602913209</v>
      </c>
      <c r="CJ262" s="23"/>
      <c r="CK262" s="23"/>
      <c r="CL262" s="23"/>
      <c r="CM262" s="23"/>
      <c r="CN262" s="23"/>
      <c r="CO262" s="23"/>
      <c r="CP262" s="23"/>
    </row>
    <row r="263" spans="11:94" x14ac:dyDescent="0.2">
      <c r="L263" s="2">
        <v>7.79</v>
      </c>
      <c r="M263" s="23"/>
      <c r="N263" s="23"/>
      <c r="O263" s="3">
        <v>0.81299999999999994</v>
      </c>
      <c r="P263" s="23"/>
      <c r="Q263" s="23"/>
      <c r="R263" s="2">
        <f t="shared" si="271"/>
        <v>520.31999999999994</v>
      </c>
      <c r="S263" s="23"/>
      <c r="T263" s="23"/>
      <c r="V263" s="4">
        <v>1.1000000000000001</v>
      </c>
      <c r="W263" s="23">
        <f t="shared" si="225"/>
        <v>5.5000000000000009</v>
      </c>
      <c r="X263" s="23">
        <f t="shared" si="226"/>
        <v>335.50000000000006</v>
      </c>
      <c r="Y263" s="23"/>
      <c r="Z263" s="23"/>
      <c r="AA263" s="23"/>
      <c r="AB263" s="23"/>
      <c r="AC263" s="5">
        <v>5.6</v>
      </c>
      <c r="AD263">
        <v>5.426759488842265</v>
      </c>
      <c r="AE263">
        <v>542.6759488842265</v>
      </c>
      <c r="AF263">
        <f t="shared" si="212"/>
        <v>23.594606473227238</v>
      </c>
      <c r="AM263" s="6">
        <v>0.6</v>
      </c>
      <c r="AN263" s="23">
        <f t="shared" si="227"/>
        <v>0.5770796974985456</v>
      </c>
      <c r="AO263" s="23">
        <f t="shared" si="228"/>
        <v>5.7707969749854557</v>
      </c>
      <c r="AP263" s="23"/>
      <c r="AQ263" s="23"/>
      <c r="AR263" s="23">
        <f t="shared" si="216"/>
        <v>0.14796915320475529</v>
      </c>
      <c r="AS263" s="23"/>
      <c r="AT263" s="23"/>
      <c r="AU263" s="7">
        <v>2.5</v>
      </c>
      <c r="AV263">
        <f t="shared" si="229"/>
        <v>243.05</v>
      </c>
      <c r="AW263">
        <f t="shared" si="230"/>
        <v>20.004115226337451</v>
      </c>
      <c r="BB263" s="5">
        <v>0.5</v>
      </c>
      <c r="BC263">
        <f t="shared" si="261"/>
        <v>400.79999999999995</v>
      </c>
      <c r="BD263">
        <f t="shared" si="231"/>
        <v>20.04</v>
      </c>
      <c r="BJ263" s="4">
        <v>2.1000000000000001E-2</v>
      </c>
      <c r="BK263" s="24">
        <f t="shared" si="232"/>
        <v>2.2311827956989248E-2</v>
      </c>
      <c r="BL263" s="24">
        <f t="shared" si="233"/>
        <v>3.1874008064516124E-2</v>
      </c>
      <c r="BM263" s="24"/>
      <c r="BN263" s="24"/>
      <c r="BO263" s="8">
        <v>0.1</v>
      </c>
      <c r="BP263" s="25">
        <f t="shared" si="234"/>
        <v>1420.0000000000002</v>
      </c>
      <c r="BQ263" s="25">
        <f t="shared" si="222"/>
        <v>40.000000000000007</v>
      </c>
      <c r="BR263" s="23"/>
      <c r="BS263" s="23"/>
      <c r="BT263" s="23"/>
      <c r="BU263" s="23"/>
      <c r="BW263" s="6">
        <v>1.7000000000000001E-2</v>
      </c>
      <c r="BX263" s="23">
        <f t="shared" si="235"/>
        <v>0.66945606694560666</v>
      </c>
      <c r="BY263" s="23">
        <f t="shared" si="236"/>
        <v>33.472803347280333</v>
      </c>
      <c r="BZ263" s="23"/>
      <c r="CA263" s="23"/>
      <c r="CB263" s="9"/>
      <c r="CC263">
        <f t="shared" si="237"/>
        <v>5.2730074499683113</v>
      </c>
      <c r="CD263">
        <f t="shared" si="238"/>
        <v>36.989858162869133</v>
      </c>
      <c r="CE263">
        <f t="shared" si="239"/>
        <v>49.95519344920006</v>
      </c>
      <c r="CF263">
        <f t="shared" si="240"/>
        <v>0.58921532764217022</v>
      </c>
      <c r="CG263">
        <f t="shared" si="241"/>
        <v>-34.544115226337453</v>
      </c>
      <c r="CH263">
        <f t="shared" si="242"/>
        <v>132.11687242798354</v>
      </c>
      <c r="CI263">
        <f t="shared" si="243"/>
        <v>36.989858162869133</v>
      </c>
      <c r="CJ263" s="23"/>
      <c r="CK263" s="23"/>
      <c r="CL263" s="23"/>
      <c r="CM263" s="23"/>
      <c r="CN263" s="23"/>
      <c r="CO263" s="23"/>
      <c r="CP263" s="23"/>
    </row>
    <row r="264" spans="11:94" x14ac:dyDescent="0.2">
      <c r="K264" t="s">
        <v>85</v>
      </c>
      <c r="L264" s="2">
        <v>6.92</v>
      </c>
      <c r="M264" s="23">
        <f t="shared" si="206"/>
        <v>6.919999999999999</v>
      </c>
      <c r="N264" s="23">
        <f t="shared" si="207"/>
        <v>7.0000000000000284E-2</v>
      </c>
      <c r="O264" s="3">
        <v>8.4260000000000002</v>
      </c>
      <c r="P264" s="23">
        <f t="shared" si="208"/>
        <v>8.3890000000000011</v>
      </c>
      <c r="Q264" s="23">
        <f t="shared" si="209"/>
        <v>5.2430906915673189E-2</v>
      </c>
      <c r="R264" s="2">
        <f t="shared" si="263"/>
        <v>6740.8</v>
      </c>
      <c r="S264" s="23">
        <f t="shared" si="210"/>
        <v>6711.2</v>
      </c>
      <c r="T264" s="23">
        <f t="shared" si="211"/>
        <v>41.944725532538378</v>
      </c>
      <c r="U264">
        <v>8426</v>
      </c>
      <c r="V264" s="4">
        <v>1.8</v>
      </c>
      <c r="W264" s="23">
        <f t="shared" si="225"/>
        <v>9.0000000000000018</v>
      </c>
      <c r="X264" s="23">
        <f t="shared" si="226"/>
        <v>549.00000000000011</v>
      </c>
      <c r="Y264" s="23">
        <f t="shared" si="244"/>
        <v>9.1666666666666679</v>
      </c>
      <c r="Z264" s="23">
        <f t="shared" si="245"/>
        <v>0.28867513459481187</v>
      </c>
      <c r="AA264" s="23">
        <f t="shared" si="246"/>
        <v>559.16666666666674</v>
      </c>
      <c r="AB264" s="23">
        <f t="shared" si="247"/>
        <v>17.609183210283522</v>
      </c>
      <c r="AC264" s="5">
        <v>21.3</v>
      </c>
      <c r="AD264">
        <v>20.399103566660308</v>
      </c>
      <c r="AE264">
        <v>2059.9103566660301</v>
      </c>
      <c r="AF264">
        <f t="shared" si="212"/>
        <v>89.561319855044786</v>
      </c>
      <c r="AG264">
        <f t="shared" si="213"/>
        <v>88.566978193146397</v>
      </c>
      <c r="AH264">
        <f>STDEV(AF264:AF266)</f>
        <v>0.88572926402853025</v>
      </c>
      <c r="AI264">
        <f>AVERAGE(AE264:AE266)</f>
        <v>2037.0404984423674</v>
      </c>
      <c r="AJ264">
        <f>STDEV(AE264:AE266)</f>
        <v>20.371773072656161</v>
      </c>
      <c r="AL264" t="s">
        <v>85</v>
      </c>
      <c r="AM264" s="6">
        <v>1.3</v>
      </c>
      <c r="AN264" s="23">
        <f t="shared" si="227"/>
        <v>1.2557688578630988</v>
      </c>
      <c r="AO264" s="23">
        <f t="shared" si="228"/>
        <v>12.557688578630987</v>
      </c>
      <c r="AP264" s="23">
        <f t="shared" si="214"/>
        <v>14.173615150927541</v>
      </c>
      <c r="AQ264" s="23">
        <f t="shared" si="215"/>
        <v>1.4810211670078979</v>
      </c>
      <c r="AR264" s="23">
        <f t="shared" si="216"/>
        <v>0.32199201483669199</v>
      </c>
      <c r="AS264" s="23">
        <f t="shared" si="217"/>
        <v>0.36342602951096259</v>
      </c>
      <c r="AT264" s="23">
        <f t="shared" si="260"/>
        <v>3.7974901718151238E-2</v>
      </c>
      <c r="AU264" s="7">
        <v>7.4</v>
      </c>
      <c r="AV264">
        <f t="shared" si="229"/>
        <v>719.42800000000011</v>
      </c>
      <c r="AW264">
        <f t="shared" si="230"/>
        <v>59.212181069958852</v>
      </c>
      <c r="AX264">
        <f t="shared" si="218"/>
        <v>58.412016460905342</v>
      </c>
      <c r="AY264">
        <f t="shared" si="219"/>
        <v>0.80016460905349973</v>
      </c>
      <c r="AZ264">
        <f t="shared" si="248"/>
        <v>709.70600000000002</v>
      </c>
      <c r="BA264">
        <f t="shared" si="249"/>
        <v>9.7220000000000368</v>
      </c>
      <c r="BB264" s="5">
        <v>0.5</v>
      </c>
      <c r="BC264">
        <f t="shared" si="261"/>
        <v>400.79999999999995</v>
      </c>
      <c r="BD264">
        <f t="shared" si="231"/>
        <v>20.04</v>
      </c>
      <c r="BE264">
        <f t="shared" si="220"/>
        <v>21.376000000000001</v>
      </c>
      <c r="BF264">
        <f t="shared" si="250"/>
        <v>6.1223211284609986</v>
      </c>
      <c r="BG264">
        <f t="shared" si="251"/>
        <v>427.52</v>
      </c>
      <c r="BH264">
        <f t="shared" si="252"/>
        <v>122.44642256921961</v>
      </c>
      <c r="BI264" t="s">
        <v>85</v>
      </c>
      <c r="BJ264" s="4">
        <v>7.5999999999999998E-2</v>
      </c>
      <c r="BK264" s="24">
        <f t="shared" si="232"/>
        <v>9.6236559139784947E-2</v>
      </c>
      <c r="BL264" s="24">
        <f t="shared" si="233"/>
        <v>0.13748066129032258</v>
      </c>
      <c r="BM264" s="24">
        <f t="shared" si="221"/>
        <v>0.14516114516129031</v>
      </c>
      <c r="BN264" s="24">
        <f t="shared" si="258"/>
        <v>8.7990996781492862E-3</v>
      </c>
      <c r="BO264" s="8">
        <v>0.8</v>
      </c>
      <c r="BP264" s="25">
        <f t="shared" si="234"/>
        <v>11360.000000000002</v>
      </c>
      <c r="BQ264" s="25">
        <f t="shared" si="222"/>
        <v>320.00000000000006</v>
      </c>
      <c r="BR264" s="23">
        <f t="shared" si="253"/>
        <v>9940</v>
      </c>
      <c r="BS264" s="23">
        <f t="shared" si="254"/>
        <v>1420</v>
      </c>
      <c r="BT264" s="23">
        <f t="shared" si="255"/>
        <v>280</v>
      </c>
      <c r="BU264" s="23">
        <f t="shared" si="256"/>
        <v>40</v>
      </c>
      <c r="BW264" s="6">
        <v>7.6999999999999999E-2</v>
      </c>
      <c r="BX264" s="23">
        <f t="shared" si="235"/>
        <v>3.1799163179916317</v>
      </c>
      <c r="BY264" s="23">
        <f t="shared" si="236"/>
        <v>158.99581589958157</v>
      </c>
      <c r="BZ264" s="23">
        <f t="shared" si="223"/>
        <v>143.65411436541143</v>
      </c>
      <c r="CA264" s="23">
        <f t="shared" si="262"/>
        <v>13.45000106135697</v>
      </c>
      <c r="CB264" s="9" t="s">
        <v>85</v>
      </c>
      <c r="CC264">
        <f t="shared" si="237"/>
        <v>14.227541837843882</v>
      </c>
      <c r="CD264">
        <f t="shared" si="238"/>
        <v>52.952410105252589</v>
      </c>
      <c r="CE264">
        <f t="shared" si="239"/>
        <v>74.71362966993938</v>
      </c>
      <c r="CF264">
        <f t="shared" si="240"/>
        <v>1.1300801901714941</v>
      </c>
      <c r="CG264">
        <f t="shared" si="241"/>
        <v>-70.252181069958851</v>
      </c>
      <c r="CH264">
        <f t="shared" si="242"/>
        <v>292.86994238683127</v>
      </c>
      <c r="CI264">
        <f t="shared" si="243"/>
        <v>52.952410105252589</v>
      </c>
      <c r="CJ264" s="23">
        <f t="shared" si="270"/>
        <v>14.04057363600185</v>
      </c>
      <c r="CK264" s="23">
        <f t="shared" si="270"/>
        <v>52.532074674038569</v>
      </c>
      <c r="CL264" s="23">
        <f t="shared" si="270"/>
        <v>73.476080669288294</v>
      </c>
      <c r="CM264" s="23">
        <f t="shared" si="270"/>
        <v>1.1138390391817359</v>
      </c>
      <c r="CN264" s="23">
        <f t="shared" si="270"/>
        <v>-70.621349794238682</v>
      </c>
      <c r="CO264" s="23">
        <f t="shared" si="270"/>
        <v>292.92926748971189</v>
      </c>
      <c r="CP264" s="23">
        <f t="shared" si="270"/>
        <v>52.532074674038569</v>
      </c>
    </row>
    <row r="265" spans="11:94" x14ac:dyDescent="0.2">
      <c r="L265" s="2">
        <v>6.99</v>
      </c>
      <c r="M265" s="23"/>
      <c r="N265" s="23"/>
      <c r="O265" s="3">
        <v>8.3290000000000006</v>
      </c>
      <c r="P265" s="23"/>
      <c r="Q265" s="23"/>
      <c r="R265" s="2">
        <f t="shared" si="263"/>
        <v>6663.2000000000007</v>
      </c>
      <c r="S265" s="23"/>
      <c r="T265" s="23"/>
      <c r="V265" s="4">
        <v>1.8</v>
      </c>
      <c r="W265" s="23">
        <f t="shared" si="225"/>
        <v>9.0000000000000018</v>
      </c>
      <c r="X265" s="23">
        <f t="shared" si="226"/>
        <v>549.00000000000011</v>
      </c>
      <c r="Y265" s="23"/>
      <c r="Z265" s="23"/>
      <c r="AA265" s="23"/>
      <c r="AB265" s="23"/>
      <c r="AC265" s="5">
        <v>21.2</v>
      </c>
      <c r="AD265">
        <v>20.303738317757009</v>
      </c>
      <c r="AE265">
        <v>2030.3738317757009</v>
      </c>
      <c r="AF265">
        <f t="shared" ref="AF265:AF266" si="272">AE265/23</f>
        <v>88.277123120682646</v>
      </c>
      <c r="AM265" s="6">
        <v>1.5</v>
      </c>
      <c r="AN265" s="23">
        <f t="shared" si="227"/>
        <v>1.4496800465386852</v>
      </c>
      <c r="AO265" s="23">
        <f t="shared" si="228"/>
        <v>14.496800465386851</v>
      </c>
      <c r="AP265" s="23"/>
      <c r="AQ265" s="23"/>
      <c r="AR265" s="23">
        <f t="shared" ref="AR265:AR266" si="273">AO265/39</f>
        <v>0.37171283244581671</v>
      </c>
      <c r="AS265" s="23"/>
      <c r="AT265" s="23"/>
      <c r="AU265" s="7">
        <v>7.3</v>
      </c>
      <c r="AV265">
        <f t="shared" si="229"/>
        <v>709.7059999999999</v>
      </c>
      <c r="AW265">
        <f t="shared" si="230"/>
        <v>58.412016460905342</v>
      </c>
      <c r="BB265" s="5">
        <v>0.4</v>
      </c>
      <c r="BC265">
        <f t="shared" si="261"/>
        <v>320.64</v>
      </c>
      <c r="BD265">
        <f t="shared" si="231"/>
        <v>16.032</v>
      </c>
      <c r="BJ265" s="4">
        <v>8.5000000000000006E-2</v>
      </c>
      <c r="BK265" s="24">
        <f>(BJ265-0.0044)/0.744</f>
        <v>0.10833333333333334</v>
      </c>
      <c r="BL265" s="24">
        <f>BK265*1.42857</f>
        <v>0.15476175</v>
      </c>
      <c r="BM265" s="24"/>
      <c r="BN265" s="24"/>
      <c r="BO265" s="8">
        <v>0.7</v>
      </c>
      <c r="BP265" s="25">
        <f t="shared" si="234"/>
        <v>9939.9999999999982</v>
      </c>
      <c r="BQ265" s="25">
        <f t="shared" ref="BQ265:BQ266" si="274">BP265/35.5</f>
        <v>279.99999999999994</v>
      </c>
      <c r="BR265" s="25"/>
      <c r="BW265" s="6">
        <v>6.7000000000000004E-2</v>
      </c>
      <c r="BX265" s="23">
        <f>(BW265-0.001)/0.0239</f>
        <v>2.7615062761506275</v>
      </c>
      <c r="BY265" s="23">
        <f>BX265*50</f>
        <v>138.07531380753139</v>
      </c>
      <c r="BZ265" s="23"/>
      <c r="CA265" s="23"/>
      <c r="CB265" s="9"/>
      <c r="CC265">
        <f t="shared" si="237"/>
        <v>14.469324981177332</v>
      </c>
      <c r="CD265">
        <f t="shared" si="238"/>
        <v>54.126911028926592</v>
      </c>
      <c r="CE265">
        <f t="shared" si="239"/>
        <v>78.464353802807935</v>
      </c>
      <c r="CF265">
        <f t="shared" si="240"/>
        <v>1.1858189189327504</v>
      </c>
      <c r="CG265">
        <f t="shared" si="241"/>
        <v>-65.444016460905345</v>
      </c>
      <c r="CH265">
        <f t="shared" si="242"/>
        <v>279.56926748971188</v>
      </c>
      <c r="CI265">
        <f t="shared" si="243"/>
        <v>54.126911028926592</v>
      </c>
    </row>
    <row r="266" spans="11:94" x14ac:dyDescent="0.2">
      <c r="L266" s="2">
        <v>6.85</v>
      </c>
      <c r="M266" s="23"/>
      <c r="N266" s="23"/>
      <c r="O266" s="3">
        <v>8.4120000000000008</v>
      </c>
      <c r="P266" s="23"/>
      <c r="Q266" s="23"/>
      <c r="R266" s="2">
        <f t="shared" si="263"/>
        <v>6729.6</v>
      </c>
      <c r="S266" s="23"/>
      <c r="T266" s="23"/>
      <c r="V266" s="4">
        <v>1.9</v>
      </c>
      <c r="W266" s="23">
        <f t="shared" si="225"/>
        <v>9.5</v>
      </c>
      <c r="X266" s="23">
        <f t="shared" si="226"/>
        <v>579.5</v>
      </c>
      <c r="Y266" s="23"/>
      <c r="Z266" s="23"/>
      <c r="AA266" s="23"/>
      <c r="AB266" s="23"/>
      <c r="AC266" s="5">
        <v>21.1</v>
      </c>
      <c r="AD266">
        <v>20.20837306885371</v>
      </c>
      <c r="AE266">
        <v>2020.8373068853709</v>
      </c>
      <c r="AF266">
        <f t="shared" si="272"/>
        <v>87.862491603711774</v>
      </c>
      <c r="AM266" s="6">
        <v>1.6</v>
      </c>
      <c r="AN266" s="23">
        <f t="shared" si="227"/>
        <v>1.5466356408764785</v>
      </c>
      <c r="AO266" s="23">
        <f>AN266*10</f>
        <v>15.466356408764785</v>
      </c>
      <c r="AP266" s="23"/>
      <c r="AQ266" s="23"/>
      <c r="AR266" s="23">
        <f t="shared" si="273"/>
        <v>0.39657324125037913</v>
      </c>
      <c r="AS266" s="23"/>
      <c r="AT266" s="23"/>
      <c r="AU266" s="7">
        <v>7.2</v>
      </c>
      <c r="AV266">
        <f t="shared" ref="AV266" si="275">(24.305*0.002*AU266*10000)/5</f>
        <v>699.98400000000004</v>
      </c>
      <c r="AW266">
        <f t="shared" ref="AW266" si="276">AV266/12.15</f>
        <v>57.611851851851853</v>
      </c>
      <c r="BB266" s="5">
        <v>0.7</v>
      </c>
      <c r="BC266">
        <f t="shared" si="261"/>
        <v>561.11999999999989</v>
      </c>
      <c r="BD266">
        <f t="shared" si="231"/>
        <v>28.055999999999994</v>
      </c>
      <c r="BJ266" s="4">
        <v>7.9000000000000001E-2</v>
      </c>
      <c r="BK266" s="24">
        <f>(BJ266-0.0044)/0.744</f>
        <v>0.10026881720430107</v>
      </c>
      <c r="BL266" s="24">
        <f>BK266*1.42857</f>
        <v>0.14324102419354837</v>
      </c>
      <c r="BM266" s="24"/>
      <c r="BN266" s="24"/>
      <c r="BO266" s="8">
        <v>0.6</v>
      </c>
      <c r="BP266" s="25">
        <f t="shared" ref="BP266" si="277">BO266*35.5*0.02*20000</f>
        <v>8520</v>
      </c>
      <c r="BQ266" s="25">
        <f t="shared" si="274"/>
        <v>240</v>
      </c>
      <c r="BR266" s="25"/>
      <c r="BW266" s="6">
        <v>6.5000000000000002E-2</v>
      </c>
      <c r="BX266" s="23">
        <f>(BW266-0.001)/0.0239</f>
        <v>2.6778242677824267</v>
      </c>
      <c r="BY266" s="23">
        <f>BX266*50</f>
        <v>133.89121338912133</v>
      </c>
      <c r="BZ266" s="23"/>
      <c r="CA266" s="23"/>
      <c r="CB266" s="9"/>
      <c r="CC266">
        <f t="shared" ref="CC266" si="278">(AF266/(SQRT(0.5*(BD266+AW266))))</f>
        <v>13.424854088984336</v>
      </c>
      <c r="CD266">
        <f t="shared" ref="CD266" si="279">(AF266/(AR266+AW266+BD266+AF266))*100</f>
        <v>50.516902887936524</v>
      </c>
      <c r="CE266">
        <f t="shared" ref="CE266" si="280">(AW266/(BD266+AW266))*100</f>
        <v>67.250258535117553</v>
      </c>
      <c r="CF266">
        <f t="shared" ref="CF266" si="281">AF266/(AW266+BD266)</f>
        <v>1.0256180084409632</v>
      </c>
      <c r="CG266">
        <f t="shared" ref="CG266" si="282">W266-(AW266+BD266)</f>
        <v>-76.16785185185185</v>
      </c>
      <c r="CH266">
        <f t="shared" ref="CH266" si="283">2.5*BD266+4.1*AW266</f>
        <v>306.34859259259258</v>
      </c>
      <c r="CI266">
        <f t="shared" ref="CI266" si="284">(AF266/(AF266+AR266+AW266+BD266))*100</f>
        <v>50.516902887936524</v>
      </c>
    </row>
    <row r="267" spans="11:94" x14ac:dyDescent="0.2">
      <c r="L267" s="2"/>
      <c r="O267" s="3"/>
      <c r="R267" s="2"/>
      <c r="V267" s="4"/>
      <c r="AC267" s="5"/>
      <c r="AM267" s="6"/>
      <c r="AU267" s="7"/>
      <c r="BB267" s="5"/>
      <c r="BJ267" s="4"/>
      <c r="BO267" s="8"/>
      <c r="BW267" s="6"/>
      <c r="CB267" s="9"/>
    </row>
    <row r="268" spans="11:94" x14ac:dyDescent="0.2">
      <c r="L268" s="2"/>
      <c r="O268" s="3"/>
      <c r="R268" s="2"/>
      <c r="V268" s="4"/>
      <c r="AC268" s="5"/>
      <c r="AM268" s="6"/>
      <c r="AU268" s="7"/>
      <c r="BB268" s="5"/>
      <c r="BJ268" s="4"/>
      <c r="BO268" s="8"/>
      <c r="BW268" s="6"/>
      <c r="CB268" s="9"/>
    </row>
    <row r="269" spans="11:94" x14ac:dyDescent="0.2">
      <c r="L269" s="2"/>
      <c r="O269" s="3"/>
      <c r="R269" s="2"/>
      <c r="V269" s="4"/>
      <c r="AC269" s="5"/>
      <c r="AM269" s="6"/>
      <c r="AU269" s="7"/>
      <c r="BB269" s="5"/>
      <c r="BJ269" s="4"/>
      <c r="BO269" s="8"/>
      <c r="BW269" s="6"/>
      <c r="CB269" s="9"/>
    </row>
    <row r="270" spans="11:94" x14ac:dyDescent="0.2">
      <c r="L270" s="2"/>
      <c r="O270" s="3"/>
      <c r="R270" s="2"/>
      <c r="V270" s="4"/>
      <c r="AC270" s="5"/>
      <c r="AM270" s="6"/>
      <c r="AU270" s="7"/>
      <c r="BB270" s="5"/>
      <c r="BJ270" s="4"/>
      <c r="BO270" s="8"/>
      <c r="BW270" s="6"/>
      <c r="CB270" s="9"/>
    </row>
    <row r="271" spans="11:94" x14ac:dyDescent="0.2">
      <c r="L271" s="2"/>
      <c r="O271" s="3"/>
      <c r="R271" s="2"/>
      <c r="V271" s="4"/>
      <c r="AC271" s="5"/>
      <c r="AM271" s="6"/>
      <c r="AU271" s="7"/>
      <c r="BB271" s="5"/>
      <c r="BJ271" s="4"/>
      <c r="BO271" s="8"/>
      <c r="BW271" s="6"/>
      <c r="CB271" s="9"/>
    </row>
    <row r="272" spans="11:94" x14ac:dyDescent="0.2">
      <c r="L272" s="2"/>
      <c r="O272" s="3"/>
      <c r="R272" s="2"/>
      <c r="V272" s="4"/>
      <c r="AC272" s="5"/>
      <c r="AM272" s="6"/>
      <c r="AU272" s="7"/>
      <c r="BB272" s="5"/>
      <c r="BJ272" s="4"/>
      <c r="BO272" s="8"/>
      <c r="BW272" s="6"/>
      <c r="CB272" s="9"/>
    </row>
    <row r="273" spans="12:80" x14ac:dyDescent="0.2">
      <c r="L273" s="2"/>
      <c r="O273" s="3"/>
      <c r="R273" s="2"/>
      <c r="V273" s="4"/>
      <c r="AC273" s="5"/>
      <c r="AM273" s="6"/>
      <c r="AU273" s="7"/>
      <c r="BB273" s="5"/>
      <c r="BJ273" s="4"/>
      <c r="BO273" s="8"/>
      <c r="BW273" s="6"/>
      <c r="CB273" s="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633FB-0FB2-43A6-B934-DA665D56E377}">
  <dimension ref="D2:BD91"/>
  <sheetViews>
    <sheetView topLeftCell="Q1" zoomScale="120" zoomScaleNormal="120" workbookViewId="0">
      <selection activeCell="AJ5" sqref="AJ5:AJ90"/>
    </sheetView>
  </sheetViews>
  <sheetFormatPr baseColWidth="10" defaultColWidth="8.83203125" defaultRowHeight="15" x14ac:dyDescent="0.2"/>
  <cols>
    <col min="6" max="7" width="9" bestFit="1" customWidth="1"/>
    <col min="9" max="10" width="9" bestFit="1" customWidth="1"/>
    <col min="12" max="12" width="11.5" bestFit="1" customWidth="1"/>
    <col min="13" max="13" width="9.33203125" bestFit="1" customWidth="1"/>
    <col min="15" max="15" width="11.5" bestFit="1" customWidth="1"/>
    <col min="16" max="16" width="10.5" bestFit="1" customWidth="1"/>
    <col min="18" max="18" width="9.33203125" bestFit="1" customWidth="1"/>
    <col min="19" max="19" width="9" bestFit="1" customWidth="1"/>
    <col min="21" max="21" width="10.5" bestFit="1" customWidth="1"/>
    <col min="22" max="22" width="9.33203125" bestFit="1" customWidth="1"/>
    <col min="24" max="24" width="10.5" bestFit="1" customWidth="1"/>
    <col min="25" max="25" width="9" bestFit="1" customWidth="1"/>
    <col min="27" max="28" width="9" bestFit="1" customWidth="1"/>
    <col min="30" max="30" width="10.5" bestFit="1" customWidth="1"/>
    <col min="31" max="31" width="9" bestFit="1" customWidth="1"/>
    <col min="33" max="33" width="11.5" bestFit="1" customWidth="1"/>
    <col min="34" max="34" width="10.5" bestFit="1" customWidth="1"/>
    <col min="36" max="36" width="9.33203125" bestFit="1" customWidth="1"/>
    <col min="37" max="37" width="9" bestFit="1" customWidth="1"/>
  </cols>
  <sheetData>
    <row r="2" spans="4:56" x14ac:dyDescent="0.2">
      <c r="D2" t="s">
        <v>189</v>
      </c>
    </row>
    <row r="4" spans="4:56" ht="32" x14ac:dyDescent="0.2">
      <c r="D4" s="1"/>
      <c r="E4" s="1" t="s">
        <v>124</v>
      </c>
      <c r="F4" s="27" t="s">
        <v>177</v>
      </c>
      <c r="G4" t="s">
        <v>125</v>
      </c>
      <c r="I4" s="27" t="s">
        <v>178</v>
      </c>
      <c r="J4" t="s">
        <v>125</v>
      </c>
      <c r="L4" s="27" t="s">
        <v>179</v>
      </c>
      <c r="M4" t="s">
        <v>125</v>
      </c>
      <c r="O4" s="27" t="s">
        <v>181</v>
      </c>
      <c r="P4" s="27" t="s">
        <v>142</v>
      </c>
      <c r="Q4" s="27"/>
      <c r="R4" s="27" t="s">
        <v>182</v>
      </c>
      <c r="S4" s="27" t="s">
        <v>145</v>
      </c>
      <c r="T4" s="27"/>
      <c r="U4" s="27" t="s">
        <v>184</v>
      </c>
      <c r="V4" s="27" t="s">
        <v>151</v>
      </c>
      <c r="W4" s="27"/>
      <c r="X4" s="27" t="s">
        <v>183</v>
      </c>
      <c r="Y4" s="27" t="s">
        <v>151</v>
      </c>
      <c r="Z4" s="27"/>
      <c r="AA4" s="27" t="s">
        <v>185</v>
      </c>
      <c r="AB4" s="27" t="s">
        <v>145</v>
      </c>
      <c r="AC4" s="27"/>
      <c r="AD4" s="27" t="s">
        <v>188</v>
      </c>
      <c r="AE4" s="27" t="s">
        <v>135</v>
      </c>
      <c r="AF4" s="27"/>
      <c r="AG4" s="27" t="s">
        <v>186</v>
      </c>
      <c r="AH4" s="27" t="s">
        <v>156</v>
      </c>
      <c r="AI4" s="27"/>
      <c r="AJ4" s="27" t="s">
        <v>187</v>
      </c>
      <c r="AK4" s="27" t="s">
        <v>145</v>
      </c>
      <c r="AM4" s="27" t="s">
        <v>86</v>
      </c>
      <c r="AN4" s="27" t="s">
        <v>168</v>
      </c>
      <c r="AO4" s="27" t="s">
        <v>169</v>
      </c>
      <c r="AP4" s="27" t="s">
        <v>170</v>
      </c>
      <c r="AQ4" s="27" t="s">
        <v>171</v>
      </c>
      <c r="AR4" s="27" t="s">
        <v>172</v>
      </c>
      <c r="AS4" s="27" t="s">
        <v>173</v>
      </c>
      <c r="AT4" s="27" t="s">
        <v>174</v>
      </c>
      <c r="AU4" s="27" t="s">
        <v>175</v>
      </c>
      <c r="AX4" s="27" t="s">
        <v>158</v>
      </c>
      <c r="AY4" s="27" t="s">
        <v>159</v>
      </c>
      <c r="AZ4" s="27" t="s">
        <v>160</v>
      </c>
      <c r="BA4" s="27" t="s">
        <v>161</v>
      </c>
      <c r="BB4" s="27" t="s">
        <v>162</v>
      </c>
      <c r="BC4" s="27" t="s">
        <v>163</v>
      </c>
      <c r="BD4" s="27" t="s">
        <v>164</v>
      </c>
    </row>
    <row r="5" spans="4:56" x14ac:dyDescent="0.2">
      <c r="D5" t="s">
        <v>87</v>
      </c>
      <c r="E5" t="s">
        <v>0</v>
      </c>
      <c r="F5" s="24">
        <v>7.1333333333333329</v>
      </c>
      <c r="G5" s="24">
        <v>1.5275252316519626E-2</v>
      </c>
      <c r="H5" s="24"/>
      <c r="I5" s="24">
        <v>25.86</v>
      </c>
      <c r="J5" s="24">
        <v>0.40841155713324345</v>
      </c>
      <c r="K5" s="24"/>
      <c r="L5" s="24">
        <v>20688</v>
      </c>
      <c r="M5" s="24">
        <v>326.72924570659421</v>
      </c>
      <c r="N5" s="24"/>
      <c r="O5" s="24">
        <v>13892.756448365</v>
      </c>
      <c r="P5" s="24">
        <v>111.62964124839903</v>
      </c>
      <c r="Q5" s="24"/>
      <c r="R5" s="24">
        <v>173.82716049382717</v>
      </c>
      <c r="S5" s="24">
        <v>4.7827058971458545</v>
      </c>
      <c r="T5" s="24"/>
      <c r="U5" s="24">
        <v>187.03999999999996</v>
      </c>
      <c r="V5" s="24">
        <v>46.280397578240503</v>
      </c>
      <c r="W5" s="24"/>
      <c r="X5" s="24">
        <v>1387.0053333333333</v>
      </c>
      <c r="Y5" s="24">
        <v>39.290995219430705</v>
      </c>
      <c r="Z5" s="24"/>
      <c r="AA5" s="24">
        <v>0.12403981451612904</v>
      </c>
      <c r="AB5" s="24">
        <v>1.9201209677419326E-3</v>
      </c>
      <c r="AC5" s="24"/>
      <c r="AD5" s="24">
        <v>264.33333333333331</v>
      </c>
      <c r="AE5" s="24">
        <v>46.589519565384322</v>
      </c>
      <c r="AF5" s="24"/>
      <c r="AG5" s="24">
        <v>22246.666666666668</v>
      </c>
      <c r="AH5" s="24">
        <v>819.83738224927072</v>
      </c>
      <c r="AI5" s="24"/>
      <c r="AJ5" s="24">
        <v>520.92050209205024</v>
      </c>
      <c r="AK5" s="24">
        <v>20.920502092050185</v>
      </c>
      <c r="AM5" t="s">
        <v>166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X5" s="24">
        <v>76.892827104172497</v>
      </c>
      <c r="AY5" s="24">
        <v>82.522825004454731</v>
      </c>
      <c r="AZ5" s="24">
        <v>92.471020153928634</v>
      </c>
      <c r="BA5" s="24">
        <v>4.8957432991763108</v>
      </c>
      <c r="BB5" s="24">
        <v>-119.1754842249657</v>
      </c>
      <c r="BC5" s="24">
        <v>491.42295198902593</v>
      </c>
      <c r="BD5" s="24">
        <v>82.522825004454731</v>
      </c>
    </row>
    <row r="6" spans="4:56" x14ac:dyDescent="0.2">
      <c r="E6" t="s">
        <v>1</v>
      </c>
      <c r="F6" s="24">
        <v>7.3166666666666664</v>
      </c>
      <c r="G6" s="24">
        <v>2.0816659994661379E-2</v>
      </c>
      <c r="H6" s="24"/>
      <c r="I6" s="24">
        <v>0.26166666666666666</v>
      </c>
      <c r="J6" s="24">
        <v>5.5075705472861069E-3</v>
      </c>
      <c r="K6" s="24"/>
      <c r="L6" s="24">
        <v>167.46666666666667</v>
      </c>
      <c r="M6" s="24">
        <v>3.5248451502631117</v>
      </c>
      <c r="N6" s="24"/>
      <c r="O6" s="24">
        <v>666.65077245851614</v>
      </c>
      <c r="P6" s="24">
        <v>9.5365248903299857</v>
      </c>
      <c r="Q6" s="24"/>
      <c r="R6" s="24">
        <v>84.951199017516657</v>
      </c>
      <c r="S6" s="24">
        <v>10.457429828300141</v>
      </c>
      <c r="T6" s="24"/>
      <c r="U6" s="24">
        <v>828.32</v>
      </c>
      <c r="V6" s="24">
        <v>122.4464225692189</v>
      </c>
      <c r="W6" s="24"/>
      <c r="X6" s="24">
        <v>252.77200000000002</v>
      </c>
      <c r="Y6" s="24">
        <v>35.053169500060747</v>
      </c>
      <c r="Z6" s="24"/>
      <c r="AA6" s="24">
        <v>2.4193524193548383E-2</v>
      </c>
      <c r="AB6" s="24">
        <v>1.1679639876220602E-2</v>
      </c>
      <c r="AC6" s="24"/>
      <c r="AD6" s="24">
        <v>294.83333333333331</v>
      </c>
      <c r="AE6" s="24">
        <v>17.609183210283554</v>
      </c>
      <c r="AF6" s="24"/>
      <c r="AG6" s="24">
        <v>22720</v>
      </c>
      <c r="AH6" s="24">
        <v>1420</v>
      </c>
      <c r="AI6" s="24"/>
      <c r="AJ6" s="24">
        <v>37.656903765690373</v>
      </c>
      <c r="AK6" s="24">
        <v>5.5350445838171405</v>
      </c>
      <c r="AM6" t="s">
        <v>0</v>
      </c>
      <c r="AN6">
        <v>0.63859999999999995</v>
      </c>
      <c r="AO6">
        <v>8.3999999999999995E-3</v>
      </c>
      <c r="AP6">
        <v>2.1100000000000001E-2</v>
      </c>
      <c r="AQ6">
        <v>9.0999999999999998E-2</v>
      </c>
      <c r="AR6">
        <v>2.18E-2</v>
      </c>
      <c r="AS6">
        <v>9.4999999999999998E-3</v>
      </c>
      <c r="AT6">
        <v>8.8000000000000005E-3</v>
      </c>
      <c r="AU6">
        <v>2E-3</v>
      </c>
      <c r="AX6" s="24">
        <v>5.2074316256185726</v>
      </c>
      <c r="AY6" s="24">
        <v>31.105226156595482</v>
      </c>
      <c r="AZ6" s="24">
        <v>33.602035291648413</v>
      </c>
      <c r="BA6" s="24">
        <v>0.46842306686651636</v>
      </c>
      <c r="BB6" s="24">
        <v>-57.386946502057611</v>
      </c>
      <c r="BC6" s="24">
        <v>188.83754732510283</v>
      </c>
      <c r="BD6" s="24">
        <v>31.105226156595482</v>
      </c>
    </row>
    <row r="7" spans="4:56" x14ac:dyDescent="0.2">
      <c r="E7" t="s">
        <v>2</v>
      </c>
      <c r="F7" s="24">
        <v>8.01</v>
      </c>
      <c r="G7" s="24">
        <v>7.9372539331937372E-2</v>
      </c>
      <c r="H7" s="24"/>
      <c r="I7" s="24">
        <v>2.5176666666666665</v>
      </c>
      <c r="J7" s="24">
        <v>1.1547005383793808E-3</v>
      </c>
      <c r="K7" s="24"/>
      <c r="L7" s="24">
        <v>1611.3066666666666</v>
      </c>
      <c r="M7" s="24">
        <v>0.73900834456283648</v>
      </c>
      <c r="N7" s="24"/>
      <c r="O7" s="24">
        <v>775.35825545171338</v>
      </c>
      <c r="P7" s="24">
        <v>12.382077216034373</v>
      </c>
      <c r="Q7" s="24"/>
      <c r="R7" s="24">
        <v>76.548380841574541</v>
      </c>
      <c r="S7" s="24">
        <v>11.795157126814443</v>
      </c>
      <c r="T7" s="24"/>
      <c r="U7" s="24">
        <v>240.48</v>
      </c>
      <c r="V7" s="24">
        <v>80.159999999999911</v>
      </c>
      <c r="W7" s="24"/>
      <c r="X7" s="24">
        <v>136.10799999999998</v>
      </c>
      <c r="Y7" s="24">
        <v>9.7220000000000084</v>
      </c>
      <c r="Z7" s="24"/>
      <c r="AA7" s="24">
        <v>0.50998412903225798</v>
      </c>
      <c r="AB7" s="24">
        <v>1.9201209677419312E-2</v>
      </c>
      <c r="AC7" s="24"/>
      <c r="AD7" s="24">
        <v>437.16666666666669</v>
      </c>
      <c r="AE7" s="24">
        <v>76.756650091918786</v>
      </c>
      <c r="AF7" s="24"/>
      <c r="AG7" s="24">
        <v>8046.666666666667</v>
      </c>
      <c r="AH7" s="24">
        <v>819.83738224926856</v>
      </c>
      <c r="AI7" s="24"/>
      <c r="AJ7" s="24">
        <v>19.525801952580196</v>
      </c>
      <c r="AK7" s="24">
        <v>3.1956594804434002</v>
      </c>
      <c r="AM7" t="s">
        <v>1</v>
      </c>
      <c r="AN7">
        <v>0.10009999999999999</v>
      </c>
      <c r="AO7">
        <v>4.1000000000000003E-3</v>
      </c>
      <c r="AP7">
        <v>1.06E-2</v>
      </c>
      <c r="AQ7" t="s">
        <v>167</v>
      </c>
      <c r="AR7">
        <v>1.8700000000000001E-2</v>
      </c>
      <c r="AS7">
        <v>6.3E-3</v>
      </c>
      <c r="AT7" t="s">
        <v>167</v>
      </c>
      <c r="AU7">
        <v>5.4000000000000003E-3</v>
      </c>
      <c r="AX7" s="24">
        <v>9.9561989440676744</v>
      </c>
      <c r="AY7" s="24">
        <v>57.406434110209659</v>
      </c>
      <c r="AZ7" s="24">
        <v>49.198705138533519</v>
      </c>
      <c r="BA7" s="24">
        <v>1.4769123203853083</v>
      </c>
      <c r="BB7" s="24">
        <v>-16.059637860082304</v>
      </c>
      <c r="BC7" s="24">
        <v>75.989448559670777</v>
      </c>
      <c r="BD7" s="24">
        <v>57.406434110209659</v>
      </c>
    </row>
    <row r="8" spans="4:56" x14ac:dyDescent="0.2">
      <c r="E8" t="s">
        <v>3</v>
      </c>
      <c r="F8" s="24">
        <v>7.6266666666666678</v>
      </c>
      <c r="G8" s="24">
        <v>5.8594652770823416E-2</v>
      </c>
      <c r="H8" s="24"/>
      <c r="I8" s="24">
        <v>27.306666666666668</v>
      </c>
      <c r="J8" s="24">
        <v>2.0816659994660598E-2</v>
      </c>
      <c r="K8" s="24"/>
      <c r="L8" s="24">
        <v>21845.333333333332</v>
      </c>
      <c r="M8" s="24">
        <v>16.653327995729061</v>
      </c>
      <c r="N8" s="24"/>
      <c r="O8" s="24">
        <v>7337.1626234538335</v>
      </c>
      <c r="P8" s="24">
        <v>95.864704190249995</v>
      </c>
      <c r="Q8" s="24"/>
      <c r="R8" s="24">
        <v>196.77331782043822</v>
      </c>
      <c r="S8" s="24">
        <v>9.2489742235499879</v>
      </c>
      <c r="T8" s="24"/>
      <c r="U8" s="24">
        <v>1549.76</v>
      </c>
      <c r="V8" s="24">
        <v>122.44642256921995</v>
      </c>
      <c r="W8" s="24"/>
      <c r="X8" s="24">
        <v>1383.7646666666667</v>
      </c>
      <c r="Y8" s="24">
        <v>31.251857566124308</v>
      </c>
      <c r="Z8" s="24"/>
      <c r="AA8" s="24">
        <v>0.17588308064516131</v>
      </c>
      <c r="AB8" s="24">
        <v>1.9201209677419395E-3</v>
      </c>
      <c r="AC8" s="24"/>
      <c r="AD8" s="24">
        <v>366</v>
      </c>
      <c r="AE8" s="24">
        <v>0</v>
      </c>
      <c r="AF8" s="24"/>
      <c r="AG8" s="24">
        <v>21300</v>
      </c>
      <c r="AH8" s="24">
        <v>2840</v>
      </c>
      <c r="AI8" s="24"/>
      <c r="AJ8" s="24">
        <v>154.11436541143655</v>
      </c>
      <c r="AK8" s="24">
        <v>7.3470388792557602</v>
      </c>
      <c r="AM8" t="s">
        <v>2</v>
      </c>
      <c r="AN8">
        <v>0.46910000000000002</v>
      </c>
      <c r="AO8">
        <v>1.8E-3</v>
      </c>
      <c r="AP8">
        <v>2.7000000000000001E-3</v>
      </c>
      <c r="AQ8" t="s">
        <v>167</v>
      </c>
      <c r="AR8">
        <v>2.23E-2</v>
      </c>
      <c r="AS8">
        <v>1.89E-2</v>
      </c>
      <c r="AT8" t="s">
        <v>167</v>
      </c>
      <c r="AU8">
        <v>3.3999999999999998E-3</v>
      </c>
      <c r="AX8" s="24">
        <v>32.620058302996881</v>
      </c>
      <c r="AY8" s="24">
        <v>61.894132612959233</v>
      </c>
      <c r="AZ8" s="24">
        <v>59.544464735344071</v>
      </c>
      <c r="BA8" s="24">
        <v>1.6680386761274495</v>
      </c>
      <c r="BB8" s="24">
        <v>-185.37809602194787</v>
      </c>
      <c r="BC8" s="24">
        <v>660.66939368998624</v>
      </c>
      <c r="BD8" s="24">
        <v>61.894132612959233</v>
      </c>
    </row>
    <row r="9" spans="4:56" x14ac:dyDescent="0.2">
      <c r="E9" t="s">
        <v>4</v>
      </c>
      <c r="F9" s="24">
        <v>8.0200000000000014</v>
      </c>
      <c r="G9" s="24">
        <v>3.6055512754640105E-2</v>
      </c>
      <c r="H9" s="24"/>
      <c r="I9" s="24">
        <v>27.166666666666668</v>
      </c>
      <c r="J9" s="24">
        <v>0.11547005383792475</v>
      </c>
      <c r="K9" s="24"/>
      <c r="L9" s="24">
        <v>21733.333333333332</v>
      </c>
      <c r="M9" s="24">
        <v>92.376043070340117</v>
      </c>
      <c r="N9" s="24"/>
      <c r="O9" s="24">
        <v>14405.413302649666</v>
      </c>
      <c r="P9" s="24">
        <v>96.365136574676214</v>
      </c>
      <c r="Q9" s="24"/>
      <c r="R9" s="24">
        <v>172.85760455044922</v>
      </c>
      <c r="S9" s="24">
        <v>4.0365832838203133</v>
      </c>
      <c r="T9" s="24"/>
      <c r="U9" s="24">
        <v>547.75999999999988</v>
      </c>
      <c r="V9" s="24">
        <v>61.223211284610024</v>
      </c>
      <c r="W9" s="24"/>
      <c r="X9" s="24">
        <v>1506.9099999999999</v>
      </c>
      <c r="Y9" s="24">
        <v>48.610000000000014</v>
      </c>
      <c r="Z9" s="24"/>
      <c r="AA9" s="24">
        <v>0.83256445161290316</v>
      </c>
      <c r="AB9" s="24">
        <v>0.62198880129946243</v>
      </c>
      <c r="AC9" s="24"/>
      <c r="AD9" s="24">
        <v>264.33333333333331</v>
      </c>
      <c r="AE9" s="24">
        <v>46.589519565384322</v>
      </c>
      <c r="AF9" s="24"/>
      <c r="AG9" s="24">
        <v>15620.000000000005</v>
      </c>
      <c r="AH9" s="24">
        <v>2.2277979431084331E-12</v>
      </c>
      <c r="AI9" s="24"/>
      <c r="AJ9" s="24">
        <v>491.63179916317989</v>
      </c>
      <c r="AK9" s="24">
        <v>16.736401673640188</v>
      </c>
      <c r="AM9" t="s">
        <v>3</v>
      </c>
      <c r="AN9" t="s">
        <v>167</v>
      </c>
      <c r="AO9">
        <v>5.4999999999999997E-3</v>
      </c>
      <c r="AP9">
        <v>5.3E-3</v>
      </c>
      <c r="AQ9">
        <v>6.3100000000000003E-2</v>
      </c>
      <c r="AR9">
        <v>1.8700000000000001E-2</v>
      </c>
      <c r="AS9">
        <v>1.0500000000000001E-2</v>
      </c>
      <c r="AT9">
        <v>2.6499999999999999E-2</v>
      </c>
      <c r="AU9">
        <v>0</v>
      </c>
      <c r="AX9" s="24">
        <v>72.015206017089824</v>
      </c>
      <c r="AY9" s="24">
        <v>80.078574856435466</v>
      </c>
      <c r="AZ9" s="24">
        <v>81.941550097508795</v>
      </c>
      <c r="BA9" s="24">
        <v>4.1414835459896624</v>
      </c>
      <c r="BB9" s="24">
        <v>-147.08018106995885</v>
      </c>
      <c r="BC9" s="24">
        <v>576.97460905349783</v>
      </c>
      <c r="BD9" s="24">
        <v>80.078574856435466</v>
      </c>
    </row>
    <row r="10" spans="4:56" x14ac:dyDescent="0.2">
      <c r="E10" t="s">
        <v>5</v>
      </c>
      <c r="F10" s="24">
        <v>7.5166666666666666</v>
      </c>
      <c r="G10" s="24">
        <v>9.6090235369330687E-2</v>
      </c>
      <c r="H10" s="24"/>
      <c r="I10" s="24">
        <v>7.3549999999999995</v>
      </c>
      <c r="J10" s="24">
        <v>5.838664230797963E-2</v>
      </c>
      <c r="K10" s="24"/>
      <c r="L10" s="24">
        <v>5884</v>
      </c>
      <c r="M10" s="24">
        <v>46.709313846383559</v>
      </c>
      <c r="N10" s="24"/>
      <c r="O10" s="24">
        <v>5426.5352063156997</v>
      </c>
      <c r="P10" s="24">
        <v>106.02202095141745</v>
      </c>
      <c r="Q10" s="24"/>
      <c r="R10" s="24">
        <v>35.503845905242059</v>
      </c>
      <c r="S10" s="24">
        <v>4.5819426277415323</v>
      </c>
      <c r="T10" s="24"/>
      <c r="U10" s="24">
        <v>454.23999999999995</v>
      </c>
      <c r="V10" s="24">
        <v>46.280397578240382</v>
      </c>
      <c r="W10" s="24"/>
      <c r="X10" s="24">
        <v>48.609999999999992</v>
      </c>
      <c r="Y10" s="24">
        <v>9.7220000000000244</v>
      </c>
      <c r="Z10" s="24"/>
      <c r="AA10" s="24">
        <v>0.17012271774193546</v>
      </c>
      <c r="AB10" s="24">
        <v>1.9201209677419395E-3</v>
      </c>
      <c r="AC10" s="24"/>
      <c r="AD10" s="24">
        <v>223.66666666666666</v>
      </c>
      <c r="AE10" s="24">
        <v>17.60918321028365</v>
      </c>
      <c r="AF10" s="24"/>
      <c r="AG10" s="24">
        <v>7100</v>
      </c>
      <c r="AH10" s="24">
        <v>1420</v>
      </c>
      <c r="AI10" s="24"/>
      <c r="AJ10" s="24">
        <v>41.84100418410042</v>
      </c>
      <c r="AK10" s="24">
        <v>8.3682008368200762</v>
      </c>
      <c r="AM10" t="s">
        <v>4</v>
      </c>
      <c r="AN10" t="s">
        <v>167</v>
      </c>
      <c r="AO10">
        <v>2.3E-3</v>
      </c>
      <c r="AP10" t="s">
        <v>167</v>
      </c>
      <c r="AQ10">
        <v>2.8400000000000002E-2</v>
      </c>
      <c r="AR10">
        <v>1.9699999999999999E-2</v>
      </c>
      <c r="AS10">
        <v>1.26E-2</v>
      </c>
      <c r="AT10">
        <v>9.1999999999999998E-2</v>
      </c>
      <c r="AU10">
        <v>8.8000000000000005E-3</v>
      </c>
      <c r="AX10" s="24">
        <v>64.683923140511311</v>
      </c>
      <c r="AY10" s="24">
        <v>89.524981550292594</v>
      </c>
      <c r="AZ10" s="24">
        <v>15.009897276209186</v>
      </c>
      <c r="BA10" s="24">
        <v>8.879954478924823</v>
      </c>
      <c r="BB10" s="24">
        <v>-23.046156378600816</v>
      </c>
      <c r="BC10" s="24">
        <v>73.183374485596701</v>
      </c>
      <c r="BD10" s="24">
        <v>89.524981550292594</v>
      </c>
    </row>
    <row r="11" spans="4:56" x14ac:dyDescent="0.2">
      <c r="E11" t="s">
        <v>6</v>
      </c>
      <c r="F11" s="24">
        <v>7.93</v>
      </c>
      <c r="G11" s="24">
        <v>3.605551275463962E-2</v>
      </c>
      <c r="H11" s="24"/>
      <c r="I11" s="24">
        <v>3.2743333333333333</v>
      </c>
      <c r="J11" s="24">
        <v>3.0924639582917326E-2</v>
      </c>
      <c r="K11" s="24"/>
      <c r="L11" s="24">
        <v>2095.5733333333333</v>
      </c>
      <c r="M11" s="24">
        <v>19.791769333067187</v>
      </c>
      <c r="N11" s="24"/>
      <c r="O11" s="24">
        <v>6666.4430274555007</v>
      </c>
      <c r="P11" s="24">
        <v>96.36513657442562</v>
      </c>
      <c r="Q11" s="24"/>
      <c r="R11" s="24">
        <v>94.646758451295966</v>
      </c>
      <c r="S11" s="24">
        <v>3.6706795590461363</v>
      </c>
      <c r="T11" s="24"/>
      <c r="U11" s="24">
        <v>467.59999999999991</v>
      </c>
      <c r="V11" s="24">
        <v>61.223211284610393</v>
      </c>
      <c r="W11" s="24"/>
      <c r="X11" s="24">
        <v>210.64333333333332</v>
      </c>
      <c r="Y11" s="24">
        <v>29.701200604240668</v>
      </c>
      <c r="Z11" s="24"/>
      <c r="AA11" s="24">
        <v>0.46198110483870963</v>
      </c>
      <c r="AB11" s="24">
        <v>0.60694960008985166</v>
      </c>
      <c r="AC11" s="24"/>
      <c r="AD11" s="24">
        <v>386.33333333333331</v>
      </c>
      <c r="AE11" s="24">
        <v>17.609183210283586</v>
      </c>
      <c r="AF11" s="24"/>
      <c r="AG11" s="24">
        <v>12306.666666666666</v>
      </c>
      <c r="AH11" s="24">
        <v>819.83738224926753</v>
      </c>
      <c r="AI11" s="24"/>
      <c r="AJ11" s="24">
        <v>99.721059972105991</v>
      </c>
      <c r="AK11" s="24">
        <v>4.3549497896781011</v>
      </c>
      <c r="AM11" t="s">
        <v>5</v>
      </c>
      <c r="AN11">
        <v>0.3372</v>
      </c>
      <c r="AO11">
        <v>4.0000000000000002E-4</v>
      </c>
      <c r="AP11">
        <v>0</v>
      </c>
      <c r="AQ11">
        <v>4.36E-2</v>
      </c>
      <c r="AR11">
        <v>1.47E-2</v>
      </c>
      <c r="AS11">
        <v>1.0500000000000001E-2</v>
      </c>
      <c r="AT11">
        <v>3.1800000000000002E-2</v>
      </c>
      <c r="AU11">
        <v>2.7000000000000001E-3</v>
      </c>
      <c r="AX11" s="24">
        <v>64.243491917666745</v>
      </c>
      <c r="AY11" s="24">
        <v>87.04186736991926</v>
      </c>
      <c r="AZ11" s="24">
        <v>42.646581911957689</v>
      </c>
      <c r="BA11" s="24">
        <v>7.1199768334536087</v>
      </c>
      <c r="BB11" s="24">
        <v>-34.383566529492455</v>
      </c>
      <c r="BC11" s="24">
        <v>129.53128943758574</v>
      </c>
      <c r="BD11" s="24">
        <v>87.04186736991926</v>
      </c>
    </row>
    <row r="12" spans="4:56" x14ac:dyDescent="0.2">
      <c r="E12" t="s">
        <v>7</v>
      </c>
      <c r="F12" s="24">
        <v>8.0566666666666666</v>
      </c>
      <c r="G12" s="24">
        <v>0.2177919496522622</v>
      </c>
      <c r="H12" s="24"/>
      <c r="I12" s="24">
        <v>2.6686666666666667</v>
      </c>
      <c r="J12" s="24">
        <v>1.8823743871327452E-2</v>
      </c>
      <c r="K12" s="24"/>
      <c r="L12" s="24">
        <v>1707.9466666666667</v>
      </c>
      <c r="M12" s="24">
        <v>12.047196077649602</v>
      </c>
      <c r="N12" s="24"/>
      <c r="O12" s="24">
        <v>733.40644669082576</v>
      </c>
      <c r="P12" s="24">
        <v>9.5365248903299857</v>
      </c>
      <c r="Q12" s="24"/>
      <c r="R12" s="24">
        <v>17.728653609979961</v>
      </c>
      <c r="S12" s="24">
        <v>3.1166863037272909</v>
      </c>
      <c r="T12" s="24"/>
      <c r="U12" s="24">
        <v>1523.04</v>
      </c>
      <c r="V12" s="24">
        <v>80.159999999999854</v>
      </c>
      <c r="W12" s="24"/>
      <c r="X12" s="24">
        <v>239.80933333333329</v>
      </c>
      <c r="Y12" s="24">
        <v>29.701200604240668</v>
      </c>
      <c r="Z12" s="24"/>
      <c r="AA12" s="24">
        <v>0.23156658870967739</v>
      </c>
      <c r="AB12" s="24">
        <v>5.0801625678058475E-3</v>
      </c>
      <c r="AC12" s="24"/>
      <c r="AD12" s="24">
        <v>264.33333333333343</v>
      </c>
      <c r="AE12" s="24">
        <v>17.609183210283586</v>
      </c>
      <c r="AF12" s="24"/>
      <c r="AG12" s="24">
        <v>8520</v>
      </c>
      <c r="AH12" s="24">
        <v>1419.9999999999948</v>
      </c>
      <c r="AI12" s="24"/>
      <c r="AJ12" s="24">
        <v>53.695955369595538</v>
      </c>
      <c r="AK12" s="24">
        <v>8.7098995793561702</v>
      </c>
      <c r="AM12" t="s">
        <v>6</v>
      </c>
      <c r="AN12">
        <v>0.13189999999999999</v>
      </c>
      <c r="AO12">
        <v>2.3E-3</v>
      </c>
      <c r="AP12" t="s">
        <v>167</v>
      </c>
      <c r="AQ12">
        <v>8.8000000000000005E-3</v>
      </c>
      <c r="AR12">
        <v>1.43E-2</v>
      </c>
      <c r="AS12">
        <v>1.89E-2</v>
      </c>
      <c r="AT12">
        <v>8.6599999999999996E-2</v>
      </c>
      <c r="AU12" t="s">
        <v>167</v>
      </c>
      <c r="AX12" s="24">
        <v>4.608997825524912</v>
      </c>
      <c r="AY12" s="24">
        <v>24.901800896759323</v>
      </c>
      <c r="AZ12" s="24">
        <v>20.532731619463622</v>
      </c>
      <c r="BA12" s="24">
        <v>0.33334094058320202</v>
      </c>
      <c r="BB12" s="24">
        <v>-91.556060356652949</v>
      </c>
      <c r="BC12" s="24">
        <v>271.30331412894378</v>
      </c>
      <c r="BD12" s="24">
        <v>24.901800896759323</v>
      </c>
    </row>
    <row r="13" spans="4:56" x14ac:dyDescent="0.2">
      <c r="E13" t="s">
        <v>8</v>
      </c>
      <c r="F13" s="24">
        <v>8.3566666666666674</v>
      </c>
      <c r="G13" s="24">
        <v>6.0277137733416725E-2</v>
      </c>
      <c r="H13" s="24"/>
      <c r="I13" s="24">
        <v>27.169999999999998</v>
      </c>
      <c r="J13" s="24">
        <v>1.7320508075689429E-2</v>
      </c>
      <c r="K13" s="24"/>
      <c r="L13" s="24">
        <v>21736</v>
      </c>
      <c r="M13" s="24">
        <v>13.856406460551018</v>
      </c>
      <c r="N13" s="24"/>
      <c r="O13" s="24">
        <v>6450.6547447822004</v>
      </c>
      <c r="P13" s="24">
        <v>101.11227914609557</v>
      </c>
      <c r="Q13" s="24"/>
      <c r="R13" s="24">
        <v>83.335272445220099</v>
      </c>
      <c r="S13" s="24">
        <v>4.2261963772936424</v>
      </c>
      <c r="T13" s="24"/>
      <c r="U13" s="24">
        <v>400.79999999999995</v>
      </c>
      <c r="V13" s="24">
        <v>138.84119273472109</v>
      </c>
      <c r="W13" s="24"/>
      <c r="X13" s="24">
        <v>706.46533333333321</v>
      </c>
      <c r="Y13" s="24">
        <v>31.251857566124528</v>
      </c>
      <c r="Z13" s="24"/>
      <c r="AA13" s="24">
        <v>0.47286179032258069</v>
      </c>
      <c r="AB13" s="24">
        <v>1.7209826184612233E-2</v>
      </c>
      <c r="AC13" s="24"/>
      <c r="AD13" s="24">
        <v>376.16666666666669</v>
      </c>
      <c r="AE13" s="24">
        <v>17.609183210283586</v>
      </c>
      <c r="AF13" s="24"/>
      <c r="AG13" s="24">
        <v>11360</v>
      </c>
      <c r="AH13" s="24">
        <v>1420</v>
      </c>
      <c r="AI13" s="24"/>
      <c r="AJ13" s="24">
        <v>60.669456066945607</v>
      </c>
      <c r="AK13" s="24">
        <v>2.0920502092050199</v>
      </c>
      <c r="AM13" t="s">
        <v>7</v>
      </c>
      <c r="AN13">
        <v>0.3372</v>
      </c>
      <c r="AO13">
        <v>6.1999999999999998E-3</v>
      </c>
      <c r="AP13" t="s">
        <v>167</v>
      </c>
      <c r="AQ13">
        <v>1.7500000000000002E-2</v>
      </c>
      <c r="AR13">
        <v>1.9400000000000001E-2</v>
      </c>
      <c r="AS13">
        <v>1.47E-2</v>
      </c>
      <c r="AT13">
        <v>3.7100000000000001E-2</v>
      </c>
      <c r="AU13">
        <v>2.7000000000000001E-3</v>
      </c>
      <c r="AX13" s="24">
        <v>44.879828306008051</v>
      </c>
      <c r="AY13" s="24">
        <v>77.7471090908722</v>
      </c>
      <c r="AZ13" s="24">
        <v>74.639019372159751</v>
      </c>
      <c r="BA13" s="24">
        <v>3.5926838621760617</v>
      </c>
      <c r="BB13" s="24">
        <v>-72.018628257887528</v>
      </c>
      <c r="BC13" s="24">
        <v>288.49570919067213</v>
      </c>
      <c r="BD13" s="24">
        <v>77.747109090872215</v>
      </c>
    </row>
    <row r="14" spans="4:56" x14ac:dyDescent="0.2">
      <c r="E14" t="s">
        <v>9</v>
      </c>
      <c r="F14" s="24">
        <v>7.95</v>
      </c>
      <c r="G14" s="24">
        <v>3.6055512754639987E-2</v>
      </c>
      <c r="H14" s="24"/>
      <c r="I14" s="24">
        <v>0.622</v>
      </c>
      <c r="J14" s="24">
        <v>1.0148891565092228E-2</v>
      </c>
      <c r="K14" s="24"/>
      <c r="L14" s="24">
        <v>398.08</v>
      </c>
      <c r="M14" s="24">
        <v>6.4952906016590557</v>
      </c>
      <c r="N14" s="24"/>
      <c r="O14" s="24">
        <v>125.93871193337145</v>
      </c>
      <c r="P14" s="24">
        <v>5.7920758377819537</v>
      </c>
      <c r="Q14" s="24"/>
      <c r="R14" s="24">
        <v>39.705254993213103</v>
      </c>
      <c r="S14" s="24">
        <v>2.9086678301337976</v>
      </c>
      <c r="T14" s="24"/>
      <c r="U14" s="24">
        <v>1843.6799999999996</v>
      </c>
      <c r="V14" s="24">
        <v>0</v>
      </c>
      <c r="W14" s="24"/>
      <c r="X14" s="24">
        <v>162.03333333333333</v>
      </c>
      <c r="Y14" s="24">
        <v>5.6129993170615302</v>
      </c>
      <c r="Z14" s="24"/>
      <c r="AA14" s="24">
        <v>4.3394733870967733E-2</v>
      </c>
      <c r="AB14" s="24">
        <v>1.9201209677419395E-3</v>
      </c>
      <c r="AC14" s="24"/>
      <c r="AD14" s="24">
        <v>305</v>
      </c>
      <c r="AE14" s="24">
        <v>0</v>
      </c>
      <c r="AF14" s="24"/>
      <c r="AG14" s="24">
        <v>3313.3333333333335</v>
      </c>
      <c r="AH14" s="24">
        <v>1639.6747644985373</v>
      </c>
      <c r="AI14" s="24"/>
      <c r="AJ14" s="24">
        <v>36.471408647140862</v>
      </c>
      <c r="AK14" s="24">
        <v>1.0319838624092499</v>
      </c>
      <c r="AM14" t="s">
        <v>8</v>
      </c>
      <c r="AN14" t="s">
        <v>167</v>
      </c>
      <c r="AO14">
        <v>3.3E-3</v>
      </c>
      <c r="AP14">
        <v>1.32E-2</v>
      </c>
      <c r="AQ14" t="s">
        <v>167</v>
      </c>
      <c r="AR14">
        <v>5.1000000000000004E-3</v>
      </c>
      <c r="AS14">
        <v>1.5800000000000002E-2</v>
      </c>
      <c r="AT14">
        <v>1.5900000000000001E-2</v>
      </c>
      <c r="AU14">
        <v>8.2000000000000007E-3</v>
      </c>
      <c r="AX14" s="24">
        <v>0.75389359710546378</v>
      </c>
      <c r="AY14" s="24">
        <v>4.888527579008751</v>
      </c>
      <c r="AZ14" s="24">
        <v>12.637306811086466</v>
      </c>
      <c r="BA14" s="24">
        <v>5.1899136278933944E-2</v>
      </c>
      <c r="BB14" s="24">
        <v>-100.52007681755828</v>
      </c>
      <c r="BC14" s="24">
        <v>285.13791495198899</v>
      </c>
      <c r="BD14" s="24">
        <v>4.888527579008751</v>
      </c>
    </row>
    <row r="15" spans="4:56" x14ac:dyDescent="0.2">
      <c r="E15" t="s">
        <v>10</v>
      </c>
      <c r="F15" s="24">
        <v>7.3633333333333324</v>
      </c>
      <c r="G15" s="24">
        <v>6.1101009266077921E-2</v>
      </c>
      <c r="H15" s="24"/>
      <c r="I15" s="24">
        <v>25.48</v>
      </c>
      <c r="J15" s="24">
        <v>0.11357816691600571</v>
      </c>
      <c r="K15" s="24"/>
      <c r="L15" s="24">
        <v>20384</v>
      </c>
      <c r="M15" s="24">
        <v>90.862533532804378</v>
      </c>
      <c r="N15" s="24"/>
      <c r="O15" s="24">
        <v>6954.3704733595332</v>
      </c>
      <c r="P15" s="24">
        <v>95.365141108411493</v>
      </c>
      <c r="Q15" s="24"/>
      <c r="R15" s="24">
        <v>178.35175489625749</v>
      </c>
      <c r="S15" s="24">
        <v>6.7868916036455209</v>
      </c>
      <c r="T15" s="24"/>
      <c r="U15" s="24">
        <v>1028.72</v>
      </c>
      <c r="V15" s="24">
        <v>61.223211284610137</v>
      </c>
      <c r="W15" s="24"/>
      <c r="X15" s="24">
        <v>1419.4120000000003</v>
      </c>
      <c r="Y15" s="24">
        <v>63.751417333264044</v>
      </c>
      <c r="Z15" s="24"/>
      <c r="AA15" s="24">
        <v>0.19956457258064517</v>
      </c>
      <c r="AB15" s="24">
        <v>9.4717318153482704E-3</v>
      </c>
      <c r="AC15" s="24"/>
      <c r="AD15" s="24">
        <v>305</v>
      </c>
      <c r="AE15" s="24">
        <v>0</v>
      </c>
      <c r="AF15" s="24"/>
      <c r="AG15" s="24">
        <v>15146.666666666666</v>
      </c>
      <c r="AH15" s="24">
        <v>2169.0858289457733</v>
      </c>
      <c r="AI15" s="24"/>
      <c r="AJ15" s="24">
        <v>43.93305439330544</v>
      </c>
      <c r="AK15" s="24">
        <v>2.0920502092050235</v>
      </c>
      <c r="AM15" t="s">
        <v>9</v>
      </c>
      <c r="AN15">
        <v>0.3095</v>
      </c>
      <c r="AO15">
        <v>2.3E-3</v>
      </c>
      <c r="AP15">
        <v>0</v>
      </c>
      <c r="AQ15" t="s">
        <v>167</v>
      </c>
      <c r="AR15">
        <v>7.9000000000000008E-3</v>
      </c>
      <c r="AS15">
        <v>1.89E-2</v>
      </c>
      <c r="AT15">
        <v>4.24E-2</v>
      </c>
      <c r="AU15">
        <v>7.4999999999999997E-3</v>
      </c>
      <c r="AX15" s="24">
        <v>32.979333338074262</v>
      </c>
      <c r="AY15" s="24">
        <v>63.638452422670014</v>
      </c>
      <c r="AZ15" s="24">
        <v>69.434916971175696</v>
      </c>
      <c r="BA15" s="24">
        <v>1.7991498578909495</v>
      </c>
      <c r="BB15" s="24">
        <v>-163.26003292181068</v>
      </c>
      <c r="BC15" s="24">
        <v>607.56853497942382</v>
      </c>
      <c r="BD15" s="24">
        <v>63.638452422670014</v>
      </c>
    </row>
    <row r="16" spans="4:56" x14ac:dyDescent="0.2">
      <c r="E16" t="s">
        <v>11</v>
      </c>
      <c r="F16" s="24">
        <v>7.94</v>
      </c>
      <c r="G16" s="24">
        <v>2.6457513110645845E-2</v>
      </c>
      <c r="H16" s="24"/>
      <c r="I16" s="24">
        <v>18.459999999999997</v>
      </c>
      <c r="J16" s="24">
        <v>9.1651513899116785E-2</v>
      </c>
      <c r="K16" s="24"/>
      <c r="L16" s="24">
        <v>14768</v>
      </c>
      <c r="M16" s="24">
        <v>73.321211119293437</v>
      </c>
      <c r="N16" s="24"/>
      <c r="O16" s="24">
        <v>4748.8156103173669</v>
      </c>
      <c r="P16" s="24">
        <v>95.864704190249995</v>
      </c>
      <c r="Q16" s="24"/>
      <c r="R16" s="24">
        <v>184.16909055652511</v>
      </c>
      <c r="S16" s="24">
        <v>16.019693273083469</v>
      </c>
      <c r="T16" s="24"/>
      <c r="U16" s="24">
        <v>881.75999999999988</v>
      </c>
      <c r="V16" s="24">
        <v>80.159999999999968</v>
      </c>
      <c r="W16" s="24"/>
      <c r="X16" s="24">
        <v>965.71866666666665</v>
      </c>
      <c r="Y16" s="24">
        <v>36.806897958580201</v>
      </c>
      <c r="Z16" s="24"/>
      <c r="AA16" s="24">
        <v>0.7986423145161291</v>
      </c>
      <c r="AB16" s="24">
        <v>1.125088213828156E-2</v>
      </c>
      <c r="AC16" s="24"/>
      <c r="AD16" s="24">
        <v>396.5</v>
      </c>
      <c r="AE16" s="24">
        <v>30.499999999999943</v>
      </c>
      <c r="AF16" s="24"/>
      <c r="AG16" s="24">
        <v>22720</v>
      </c>
      <c r="AH16" s="24">
        <v>1420</v>
      </c>
      <c r="AI16" s="24"/>
      <c r="AJ16" s="24">
        <v>247.55927475592748</v>
      </c>
      <c r="AK16" s="24">
        <v>9.4335768887508156</v>
      </c>
      <c r="AM16" t="s">
        <v>10</v>
      </c>
      <c r="AN16" t="s">
        <v>167</v>
      </c>
      <c r="AO16">
        <v>2.7000000000000001E-3</v>
      </c>
      <c r="AP16">
        <v>0</v>
      </c>
      <c r="AQ16">
        <v>5.4399999999999997E-2</v>
      </c>
      <c r="AR16">
        <v>7.6E-3</v>
      </c>
      <c r="AS16">
        <v>4.1999999999999997E-3</v>
      </c>
      <c r="AT16" t="s">
        <v>167</v>
      </c>
      <c r="AU16" t="s">
        <v>167</v>
      </c>
      <c r="AX16" s="24">
        <v>26.268695521331299</v>
      </c>
      <c r="AY16" s="24">
        <v>61.674415362944238</v>
      </c>
      <c r="AZ16" s="24">
        <v>64.340950936107461</v>
      </c>
      <c r="BA16" s="24">
        <v>1.6711616552498867</v>
      </c>
      <c r="BB16" s="24">
        <v>-117.07101783264746</v>
      </c>
      <c r="BC16" s="24">
        <v>436.10037311385457</v>
      </c>
      <c r="BD16" s="24">
        <v>61.674415362944238</v>
      </c>
    </row>
    <row r="17" spans="5:56" x14ac:dyDescent="0.2">
      <c r="E17" t="s">
        <v>12</v>
      </c>
      <c r="F17" s="24">
        <v>7.37</v>
      </c>
      <c r="G17" s="24">
        <v>7.2111025509280099E-2</v>
      </c>
      <c r="H17" s="24"/>
      <c r="I17" s="24">
        <v>1.2000000000000002E-2</v>
      </c>
      <c r="J17" s="24">
        <v>1E-3</v>
      </c>
      <c r="K17" s="24"/>
      <c r="L17" s="24">
        <v>7.68</v>
      </c>
      <c r="M17" s="24">
        <v>0.64000000000000057</v>
      </c>
      <c r="N17" s="24"/>
      <c r="O17" s="24">
        <v>454.18055820459023</v>
      </c>
      <c r="P17" s="24">
        <v>13.732109795652482</v>
      </c>
      <c r="Q17" s="24"/>
      <c r="R17" s="24">
        <v>73.316527696981439</v>
      </c>
      <c r="S17" s="24">
        <v>9.565411794291748</v>
      </c>
      <c r="T17" s="24"/>
      <c r="U17" s="24">
        <v>4462.2399999999989</v>
      </c>
      <c r="V17" s="24">
        <v>46.280397578239793</v>
      </c>
      <c r="W17" s="24"/>
      <c r="X17" s="24">
        <v>427.76800000000003</v>
      </c>
      <c r="Y17" s="24">
        <v>35.053169500060889</v>
      </c>
      <c r="Z17" s="24"/>
      <c r="AA17" s="24">
        <v>0.17332291935483871</v>
      </c>
      <c r="AB17" s="24">
        <v>9.0741376736501386E-3</v>
      </c>
      <c r="AC17" s="24"/>
      <c r="AD17" s="24">
        <v>244</v>
      </c>
      <c r="AE17" s="24">
        <v>30.500000000000238</v>
      </c>
      <c r="AF17" s="24"/>
      <c r="AG17" s="24">
        <v>23193.333333333332</v>
      </c>
      <c r="AH17" s="24">
        <v>819.83738224926651</v>
      </c>
      <c r="AI17" s="24"/>
      <c r="AJ17" s="24">
        <v>29.28870292887029</v>
      </c>
      <c r="AK17" s="24">
        <v>5.5350445838171405</v>
      </c>
      <c r="AM17" t="s">
        <v>11</v>
      </c>
      <c r="AN17" t="s">
        <v>167</v>
      </c>
      <c r="AO17">
        <v>2.0000000000000001E-4</v>
      </c>
      <c r="AP17">
        <v>1.06E-2</v>
      </c>
      <c r="AQ17">
        <v>7.3800000000000004E-2</v>
      </c>
      <c r="AR17">
        <v>1.26E-2</v>
      </c>
      <c r="AS17">
        <v>1.0500000000000001E-2</v>
      </c>
      <c r="AT17">
        <v>1.9400000000000001E-2</v>
      </c>
      <c r="AU17">
        <v>3.6700000000000003E-2</v>
      </c>
      <c r="AX17" s="24">
        <v>1.7375084745649525</v>
      </c>
      <c r="AY17" s="24">
        <v>7.0536942755513108</v>
      </c>
      <c r="AZ17" s="24">
        <v>13.621823319077928</v>
      </c>
      <c r="BA17" s="24">
        <v>7.6443689647286261E-2</v>
      </c>
      <c r="BB17" s="24">
        <v>-254.31924279835388</v>
      </c>
      <c r="BC17" s="24">
        <v>702.12969547325099</v>
      </c>
      <c r="BD17" s="24">
        <v>7.0536942755513108</v>
      </c>
    </row>
    <row r="18" spans="5:56" x14ac:dyDescent="0.2">
      <c r="E18" t="s">
        <v>13</v>
      </c>
      <c r="F18" s="24">
        <v>8.3966666666666665</v>
      </c>
      <c r="G18" s="24">
        <v>5.8594652770822916E-2</v>
      </c>
      <c r="H18" s="24"/>
      <c r="I18" s="24">
        <v>6.2989999999999995</v>
      </c>
      <c r="J18" s="24">
        <v>5.4506880299646572E-2</v>
      </c>
      <c r="K18" s="24"/>
      <c r="L18" s="24">
        <v>5039.2</v>
      </c>
      <c r="M18" s="24">
        <v>43.60550423971717</v>
      </c>
      <c r="N18" s="24"/>
      <c r="O18" s="24">
        <v>1633.1731197151748</v>
      </c>
      <c r="P18" s="24">
        <v>5.3771173888919561</v>
      </c>
      <c r="Q18" s="24"/>
      <c r="R18" s="24">
        <v>30.332880873893089</v>
      </c>
      <c r="S18" s="24">
        <v>3.4049685711501314</v>
      </c>
      <c r="T18" s="24"/>
      <c r="U18" s="24">
        <v>2511.6799999999998</v>
      </c>
      <c r="V18" s="24">
        <v>122.44642256922002</v>
      </c>
      <c r="W18" s="24"/>
      <c r="X18" s="24">
        <v>414.80533333333329</v>
      </c>
      <c r="Y18" s="24">
        <v>24.466496793234054</v>
      </c>
      <c r="Z18" s="24"/>
      <c r="AA18" s="24">
        <v>0.22196598387096769</v>
      </c>
      <c r="AB18" s="24">
        <v>5.0801625678058319E-3</v>
      </c>
      <c r="AC18" s="24"/>
      <c r="AD18" s="24">
        <v>416.83333333333326</v>
      </c>
      <c r="AE18" s="24">
        <v>17.609183210283522</v>
      </c>
      <c r="AF18" s="24"/>
      <c r="AG18" s="24">
        <v>9939.9999999999982</v>
      </c>
      <c r="AH18" s="24">
        <v>0</v>
      </c>
      <c r="AI18" s="24"/>
      <c r="AJ18" s="24">
        <v>68.340306834030685</v>
      </c>
      <c r="AK18" s="24">
        <v>5.2648775699238088</v>
      </c>
      <c r="AM18" t="s">
        <v>12</v>
      </c>
      <c r="AN18">
        <v>0.13189999999999999</v>
      </c>
      <c r="AO18">
        <v>1.6000000000000001E-3</v>
      </c>
      <c r="AP18" t="s">
        <v>167</v>
      </c>
      <c r="AQ18">
        <v>8.4599999999999995E-2</v>
      </c>
      <c r="AR18">
        <v>1.7899999999999999E-2</v>
      </c>
      <c r="AS18">
        <v>4.1999999999999997E-3</v>
      </c>
      <c r="AT18">
        <v>8.6599999999999996E-2</v>
      </c>
      <c r="AU18" t="s">
        <v>167</v>
      </c>
      <c r="AX18" s="24">
        <v>7.9507856990132417</v>
      </c>
      <c r="AY18" s="24">
        <v>30.695692396818746</v>
      </c>
      <c r="AZ18" s="24">
        <v>21.369329002209199</v>
      </c>
      <c r="BA18" s="24">
        <v>0.4453153011237232</v>
      </c>
      <c r="BB18" s="24">
        <v>-152.8910233196159</v>
      </c>
      <c r="BC18" s="24">
        <v>453.93546227709186</v>
      </c>
      <c r="BD18" s="24">
        <v>30.695692396818746</v>
      </c>
    </row>
    <row r="19" spans="5:56" x14ac:dyDescent="0.2">
      <c r="E19" t="s">
        <v>14</v>
      </c>
      <c r="F19" s="24">
        <v>7.2766666666666664</v>
      </c>
      <c r="G19" s="24">
        <v>6.1101009266077921E-2</v>
      </c>
      <c r="H19" s="24"/>
      <c r="I19" s="24">
        <v>27.99</v>
      </c>
      <c r="J19" s="24">
        <v>2.000000000000135E-2</v>
      </c>
      <c r="K19" s="24"/>
      <c r="L19" s="24">
        <v>22392</v>
      </c>
      <c r="M19" s="24">
        <v>16</v>
      </c>
      <c r="N19" s="24"/>
      <c r="O19" s="24">
        <v>9063.5727298878137</v>
      </c>
      <c r="P19" s="24">
        <v>95.88647041902459</v>
      </c>
      <c r="Q19" s="24"/>
      <c r="R19" s="24">
        <v>165.42434231788505</v>
      </c>
      <c r="S19" s="24">
        <v>2.0182916419101704</v>
      </c>
      <c r="T19" s="24"/>
      <c r="U19" s="24">
        <v>2778.8799999999997</v>
      </c>
      <c r="V19" s="24">
        <v>46.280397578240844</v>
      </c>
      <c r="W19" s="24"/>
      <c r="X19" s="24">
        <v>1633.2960000000003</v>
      </c>
      <c r="Y19" s="24">
        <v>25.721994246169984</v>
      </c>
      <c r="Z19" s="24"/>
      <c r="AA19" s="24">
        <v>6.5796145161290315E-2</v>
      </c>
      <c r="AB19" s="24">
        <v>3.9970505334103951E-3</v>
      </c>
      <c r="AC19" s="24"/>
      <c r="AD19" s="24">
        <v>355.83333333333331</v>
      </c>
      <c r="AE19" s="24">
        <v>46.589519565384478</v>
      </c>
      <c r="AF19" s="24"/>
      <c r="AG19" s="24">
        <v>19879.999999999996</v>
      </c>
      <c r="AH19" s="24">
        <v>0</v>
      </c>
      <c r="AI19" s="24"/>
      <c r="AJ19" s="24">
        <v>470.71129707112965</v>
      </c>
      <c r="AK19" s="24">
        <v>23.012552301255255</v>
      </c>
      <c r="AM19" t="s">
        <v>13</v>
      </c>
      <c r="AN19" t="s">
        <v>167</v>
      </c>
      <c r="AO19" t="s">
        <v>167</v>
      </c>
      <c r="AP19" t="s">
        <v>167</v>
      </c>
      <c r="AQ19">
        <v>1.5299999999999999E-2</v>
      </c>
      <c r="AR19">
        <v>1.9900000000000001E-2</v>
      </c>
      <c r="AS19">
        <v>4.1999999999999997E-3</v>
      </c>
      <c r="AT19">
        <v>9.3700000000000006E-2</v>
      </c>
      <c r="AU19">
        <v>8.8000000000000005E-3</v>
      </c>
      <c r="AX19" s="24">
        <v>33.706083219256165</v>
      </c>
      <c r="AY19" s="24">
        <v>58.668669157263231</v>
      </c>
      <c r="AZ19" s="24">
        <v>49.174304082320646</v>
      </c>
      <c r="BA19" s="24">
        <v>1.4415224379079845</v>
      </c>
      <c r="BB19" s="24">
        <v>-267.53832098765434</v>
      </c>
      <c r="BC19" s="24">
        <v>898.51338271604925</v>
      </c>
      <c r="BD19" s="24">
        <v>58.668669157263245</v>
      </c>
    </row>
    <row r="20" spans="5:56" x14ac:dyDescent="0.2">
      <c r="E20" t="s">
        <v>15</v>
      </c>
      <c r="F20" s="24">
        <v>7.57</v>
      </c>
      <c r="G20" s="24">
        <v>5.291502622129169E-2</v>
      </c>
      <c r="H20" s="24"/>
      <c r="I20" s="24">
        <v>0.80500000000000005</v>
      </c>
      <c r="J20" s="24">
        <v>4.0000000000000036E-3</v>
      </c>
      <c r="K20" s="24"/>
      <c r="L20" s="24">
        <v>515.20000000000005</v>
      </c>
      <c r="M20" s="24">
        <v>2.5600000000000023</v>
      </c>
      <c r="N20" s="24"/>
      <c r="O20" s="24">
        <v>305.92949329264434</v>
      </c>
      <c r="P20" s="24">
        <v>9.9638667352197032</v>
      </c>
      <c r="Q20" s="24"/>
      <c r="R20" s="24">
        <v>18.375024238898586</v>
      </c>
      <c r="S20" s="24">
        <v>0.96955594337793194</v>
      </c>
      <c r="T20" s="24"/>
      <c r="U20" s="24">
        <v>4863.04</v>
      </c>
      <c r="V20" s="24">
        <v>166.8663465172049</v>
      </c>
      <c r="W20" s="24"/>
      <c r="X20" s="24">
        <v>265.73466666666667</v>
      </c>
      <c r="Y20" s="24">
        <v>20.237956846809723</v>
      </c>
      <c r="Z20" s="24"/>
      <c r="AA20" s="24">
        <v>0.22068590322580647</v>
      </c>
      <c r="AB20" s="24">
        <v>9.4717318153482791E-3</v>
      </c>
      <c r="AC20" s="24"/>
      <c r="AD20" s="24">
        <v>355.83333333333331</v>
      </c>
      <c r="AE20" s="24">
        <v>17.609183210283554</v>
      </c>
      <c r="AF20" s="24"/>
      <c r="AG20" s="24">
        <v>7100</v>
      </c>
      <c r="AH20" s="24">
        <v>0</v>
      </c>
      <c r="AI20" s="24"/>
      <c r="AJ20" s="24">
        <v>225.24407252440722</v>
      </c>
      <c r="AK20" s="24">
        <v>20.955340587610483</v>
      </c>
      <c r="AM20" t="s">
        <v>14</v>
      </c>
      <c r="AN20" t="s">
        <v>167</v>
      </c>
      <c r="AO20">
        <v>7.7999999999999996E-3</v>
      </c>
      <c r="AP20" t="s">
        <v>167</v>
      </c>
      <c r="AQ20">
        <v>4.4000000000000003E-3</v>
      </c>
      <c r="AR20">
        <v>2.2599999999999999E-2</v>
      </c>
      <c r="AS20" t="s">
        <v>167</v>
      </c>
      <c r="AT20">
        <v>7.5999999999999998E-2</v>
      </c>
      <c r="AU20" t="s">
        <v>167</v>
      </c>
      <c r="AX20" s="24">
        <v>1.155956245697404</v>
      </c>
      <c r="AY20" s="24">
        <v>4.7746683939762784</v>
      </c>
      <c r="AZ20" s="24">
        <v>8.2651624068906688</v>
      </c>
      <c r="BA20" s="24">
        <v>5.0235089673710091E-2</v>
      </c>
      <c r="BB20" s="24">
        <v>-259.18983264746225</v>
      </c>
      <c r="BC20" s="24">
        <v>697.551780521262</v>
      </c>
      <c r="BD20" s="24">
        <v>4.7746683939762784</v>
      </c>
    </row>
    <row r="21" spans="5:56" x14ac:dyDescent="0.2">
      <c r="E21" t="s">
        <v>16</v>
      </c>
      <c r="F21" s="24">
        <v>7.5533333333333337</v>
      </c>
      <c r="G21" s="24">
        <v>5.1316014394469103E-2</v>
      </c>
      <c r="H21" s="24"/>
      <c r="I21" s="24">
        <v>20.29</v>
      </c>
      <c r="J21" s="24">
        <v>0.44170125650715586</v>
      </c>
      <c r="K21" s="24"/>
      <c r="L21" s="24">
        <v>16232</v>
      </c>
      <c r="M21" s="24">
        <v>353.36100520572444</v>
      </c>
      <c r="N21" s="24"/>
      <c r="O21" s="24">
        <v>805.16212092313583</v>
      </c>
      <c r="P21" s="24">
        <v>14.536524890330213</v>
      </c>
      <c r="Q21" s="24"/>
      <c r="R21" s="24">
        <v>26.777842414840666</v>
      </c>
      <c r="S21" s="24">
        <v>1.4810211670078963</v>
      </c>
      <c r="T21" s="24"/>
      <c r="U21" s="24">
        <v>240.48</v>
      </c>
      <c r="V21" s="24">
        <v>80.159999999999911</v>
      </c>
      <c r="W21" s="24"/>
      <c r="X21" s="24">
        <v>268.97533333333331</v>
      </c>
      <c r="Y21" s="24">
        <v>24.466496793234079</v>
      </c>
      <c r="Z21" s="24"/>
      <c r="AA21" s="24">
        <v>6.8356306451612905E-2</v>
      </c>
      <c r="AB21" s="24">
        <v>1.9201209677419326E-2</v>
      </c>
      <c r="AC21" s="24"/>
      <c r="AD21" s="24">
        <v>305</v>
      </c>
      <c r="AE21" s="24">
        <v>0</v>
      </c>
      <c r="AF21" s="24"/>
      <c r="AG21" s="24">
        <v>8993.3333333333339</v>
      </c>
      <c r="AH21" s="24">
        <v>2169.0858289457701</v>
      </c>
      <c r="AI21" s="24"/>
      <c r="AJ21" s="24">
        <v>25.10460251046025</v>
      </c>
      <c r="AK21" s="24">
        <v>2.0920502092050199</v>
      </c>
      <c r="AM21" t="s">
        <v>15</v>
      </c>
      <c r="AN21">
        <v>0</v>
      </c>
      <c r="AO21" t="s">
        <v>167</v>
      </c>
      <c r="AP21" t="s">
        <v>167</v>
      </c>
      <c r="AQ21">
        <v>6.6E-3</v>
      </c>
      <c r="AR21">
        <v>1.35E-2</v>
      </c>
      <c r="AS21">
        <v>9.4999999999999998E-3</v>
      </c>
      <c r="AT21">
        <v>6.0100000000000001E-2</v>
      </c>
      <c r="AU21" t="s">
        <v>167</v>
      </c>
      <c r="AX21" s="24">
        <v>8.5302525213302971</v>
      </c>
      <c r="AY21" s="24">
        <v>50.320792424087301</v>
      </c>
      <c r="AZ21" s="24">
        <v>65.436190740718928</v>
      </c>
      <c r="BA21" s="24">
        <v>1.0442878725782478</v>
      </c>
      <c r="BB21" s="24">
        <v>-29.161887517146777</v>
      </c>
      <c r="BC21" s="24">
        <v>120.82533882030178</v>
      </c>
      <c r="BD21" s="24">
        <v>50.320792424087301</v>
      </c>
    </row>
    <row r="22" spans="5:56" x14ac:dyDescent="0.2">
      <c r="E22" t="s">
        <v>17</v>
      </c>
      <c r="F22" s="24">
        <v>7.9866666666666672</v>
      </c>
      <c r="G22" s="24">
        <v>9.8657657246324679E-2</v>
      </c>
      <c r="H22" s="24"/>
      <c r="I22" s="24">
        <v>3.1086666666666667</v>
      </c>
      <c r="J22" s="24">
        <v>1.0408329997330691E-2</v>
      </c>
      <c r="K22" s="24"/>
      <c r="L22" s="24">
        <v>1989.5466666666669</v>
      </c>
      <c r="M22" s="24">
        <v>6.6613311982917196</v>
      </c>
      <c r="N22" s="24"/>
      <c r="O22" s="24">
        <v>1000.429143620065</v>
      </c>
      <c r="P22" s="24">
        <v>9.5365248903299289</v>
      </c>
      <c r="Q22" s="24"/>
      <c r="R22" s="24">
        <v>86.567125589813202</v>
      </c>
      <c r="S22" s="24">
        <v>9.0087000612541779</v>
      </c>
      <c r="T22" s="24"/>
      <c r="U22" s="24">
        <v>1763.5199999999995</v>
      </c>
      <c r="V22" s="24">
        <v>138.84119273472109</v>
      </c>
      <c r="W22" s="24"/>
      <c r="X22" s="24">
        <v>223.60599999999999</v>
      </c>
      <c r="Y22" s="24">
        <v>9.72199999999998</v>
      </c>
      <c r="Z22" s="24"/>
      <c r="AA22" s="24">
        <v>0.15156154838709676</v>
      </c>
      <c r="AB22" s="24">
        <v>2.2171647152049119E-2</v>
      </c>
      <c r="AC22" s="24"/>
      <c r="AD22" s="24">
        <v>325.33333333333331</v>
      </c>
      <c r="AE22" s="24">
        <v>35.218366420567172</v>
      </c>
      <c r="AF22" s="24"/>
      <c r="AG22" s="24">
        <v>8520</v>
      </c>
      <c r="AH22" s="24">
        <v>1419.9999999999948</v>
      </c>
      <c r="AI22" s="24"/>
      <c r="AJ22" s="24">
        <v>69.037656903765694</v>
      </c>
      <c r="AK22" s="24">
        <v>2.0920502092050199</v>
      </c>
      <c r="AM22" t="s">
        <v>16</v>
      </c>
      <c r="AN22" t="s">
        <v>167</v>
      </c>
      <c r="AO22">
        <v>4.0000000000000002E-4</v>
      </c>
      <c r="AP22">
        <v>0</v>
      </c>
      <c r="AQ22">
        <v>5.4399999999999997E-2</v>
      </c>
      <c r="AR22">
        <v>1.4999999999999999E-2</v>
      </c>
      <c r="AS22">
        <v>0</v>
      </c>
      <c r="AT22" t="s">
        <v>167</v>
      </c>
      <c r="AU22" t="s">
        <v>167</v>
      </c>
      <c r="AX22" s="24">
        <v>5.9647405222169922</v>
      </c>
      <c r="AY22" s="24">
        <v>28.597179028025526</v>
      </c>
      <c r="AZ22" s="24">
        <v>17.33430595128112</v>
      </c>
      <c r="BA22" s="24">
        <v>0.40922199495145611</v>
      </c>
      <c r="BB22" s="24">
        <v>-101.24645267489711</v>
      </c>
      <c r="BC22" s="24">
        <v>295.8955226337448</v>
      </c>
      <c r="BD22" s="24">
        <v>28.597179028025533</v>
      </c>
    </row>
    <row r="23" spans="5:56" x14ac:dyDescent="0.2">
      <c r="E23" t="s">
        <v>18</v>
      </c>
      <c r="F23" s="24">
        <v>8.4366666666666674</v>
      </c>
      <c r="G23" s="24">
        <v>0.10263202878893821</v>
      </c>
      <c r="H23" s="24"/>
      <c r="I23" s="24">
        <v>15.556666666666667</v>
      </c>
      <c r="J23" s="24">
        <v>2.3094010767585563E-2</v>
      </c>
      <c r="K23" s="24"/>
      <c r="L23" s="24">
        <v>12445.333333333334</v>
      </c>
      <c r="M23" s="24">
        <v>18.475208614068027</v>
      </c>
      <c r="N23" s="24"/>
      <c r="O23" s="24">
        <v>5003.007638955477</v>
      </c>
      <c r="P23" s="24">
        <v>148.71514914309486</v>
      </c>
      <c r="Q23" s="24"/>
      <c r="R23" s="24">
        <v>110.80602417426154</v>
      </c>
      <c r="S23" s="24">
        <v>8.1311780915319751</v>
      </c>
      <c r="T23" s="24"/>
      <c r="U23" s="24">
        <v>507.68</v>
      </c>
      <c r="V23" s="24">
        <v>122.44642256921983</v>
      </c>
      <c r="W23" s="24"/>
      <c r="X23" s="24">
        <v>191.19933333333333</v>
      </c>
      <c r="Y23" s="24">
        <v>5.6129993170615462</v>
      </c>
      <c r="Z23" s="24"/>
      <c r="AA23" s="24">
        <v>0.34485372580645163</v>
      </c>
      <c r="AB23" s="24">
        <v>5.0801625678058467E-3</v>
      </c>
      <c r="AC23" s="24"/>
      <c r="AD23" s="24">
        <v>284.66666666666669</v>
      </c>
      <c r="AE23" s="24">
        <v>17.609183210283554</v>
      </c>
      <c r="AF23" s="24"/>
      <c r="AG23" s="24">
        <v>14673.333333333334</v>
      </c>
      <c r="AH23" s="24">
        <v>2169.0858289457597</v>
      </c>
      <c r="AI23" s="24"/>
      <c r="AJ23" s="24">
        <v>155.50906555090657</v>
      </c>
      <c r="AK23" s="24">
        <v>8.7098995793562093</v>
      </c>
      <c r="AM23" t="s">
        <v>17</v>
      </c>
      <c r="AN23" t="s">
        <v>167</v>
      </c>
      <c r="AO23">
        <v>1.6000000000000001E-3</v>
      </c>
      <c r="AP23">
        <v>0</v>
      </c>
      <c r="AQ23">
        <v>2.2000000000000001E-3</v>
      </c>
      <c r="AR23">
        <v>1.77E-2</v>
      </c>
      <c r="AS23">
        <v>3.2000000000000002E-3</v>
      </c>
      <c r="AT23">
        <v>9.1999999999999998E-2</v>
      </c>
      <c r="AU23" t="s">
        <v>167</v>
      </c>
      <c r="AX23" s="24">
        <v>48.318602375367938</v>
      </c>
      <c r="AY23" s="24">
        <v>83.195769769625883</v>
      </c>
      <c r="AZ23" s="24">
        <v>38.796120261456529</v>
      </c>
      <c r="BA23" s="24">
        <v>5.3876199731271432</v>
      </c>
      <c r="BB23" s="24">
        <v>-36.453903978052125</v>
      </c>
      <c r="BC23" s="24">
        <v>127.97993964334704</v>
      </c>
      <c r="BD23" s="24">
        <v>83.195769769625883</v>
      </c>
    </row>
    <row r="24" spans="5:56" x14ac:dyDescent="0.2">
      <c r="E24" t="s">
        <v>19</v>
      </c>
      <c r="F24" s="24">
        <v>8.4633333333333329</v>
      </c>
      <c r="G24" s="24">
        <v>6.8068592855540011E-2</v>
      </c>
      <c r="H24" s="24"/>
      <c r="I24" s="24">
        <v>28.613333333333333</v>
      </c>
      <c r="J24" s="24">
        <v>0.24006943440041112</v>
      </c>
      <c r="K24" s="24"/>
      <c r="L24" s="24">
        <v>22890.666666666668</v>
      </c>
      <c r="M24" s="24">
        <v>192.05554752032893</v>
      </c>
      <c r="N24" s="24"/>
      <c r="O24" s="24">
        <v>10638.0285741682</v>
      </c>
      <c r="P24" s="24">
        <v>95.886470419000034</v>
      </c>
      <c r="Q24" s="24"/>
      <c r="R24" s="24">
        <v>170.27212203477472</v>
      </c>
      <c r="S24" s="24">
        <v>13.85933788532841</v>
      </c>
      <c r="T24" s="24"/>
      <c r="U24" s="24">
        <v>2057.44</v>
      </c>
      <c r="V24" s="24">
        <v>166.86634651720507</v>
      </c>
      <c r="W24" s="24"/>
      <c r="X24" s="24">
        <v>1623.5739999999998</v>
      </c>
      <c r="Y24" s="24">
        <v>77.775999999999954</v>
      </c>
      <c r="Z24" s="24"/>
      <c r="AA24" s="24">
        <v>0.17780320161290319</v>
      </c>
      <c r="AB24" s="24">
        <v>1.9201209677419395E-3</v>
      </c>
      <c r="AC24" s="24"/>
      <c r="AD24" s="24">
        <v>264.33333333333343</v>
      </c>
      <c r="AE24" s="24">
        <v>17.609183210283586</v>
      </c>
      <c r="AF24" s="24"/>
      <c r="AG24" s="24">
        <v>19406.666666666668</v>
      </c>
      <c r="AH24" s="24">
        <v>819.83738224926651</v>
      </c>
      <c r="AI24" s="24"/>
      <c r="AJ24" s="24">
        <v>39.748953974895393</v>
      </c>
      <c r="AK24" s="24">
        <v>4.1841004184100434</v>
      </c>
      <c r="AM24" t="s">
        <v>18</v>
      </c>
      <c r="AN24" t="s">
        <v>167</v>
      </c>
      <c r="AO24">
        <v>1.8E-3</v>
      </c>
      <c r="AP24" t="s">
        <v>167</v>
      </c>
      <c r="AQ24">
        <v>5.6599999999999998E-2</v>
      </c>
      <c r="AR24">
        <v>1.6199999999999999E-2</v>
      </c>
      <c r="AS24">
        <v>2.63E-2</v>
      </c>
      <c r="AT24">
        <v>4.4200000000000003E-2</v>
      </c>
      <c r="AU24">
        <v>1.77E-2</v>
      </c>
      <c r="AX24" s="24">
        <v>42.539966615950526</v>
      </c>
      <c r="AY24" s="24">
        <v>65.758462815876968</v>
      </c>
      <c r="AZ24" s="24">
        <v>56.522312086517104</v>
      </c>
      <c r="BA24" s="24">
        <v>1.9564801302385757</v>
      </c>
      <c r="BB24" s="24">
        <v>-232.16615637860082</v>
      </c>
      <c r="BC24" s="24">
        <v>805.05270781892989</v>
      </c>
      <c r="BD24" s="24">
        <v>65.758462815876968</v>
      </c>
    </row>
    <row r="25" spans="5:56" x14ac:dyDescent="0.2">
      <c r="E25" t="s">
        <v>20</v>
      </c>
      <c r="F25" s="24">
        <v>7.376666666666666</v>
      </c>
      <c r="G25" s="24">
        <v>1.527525231651914E-2</v>
      </c>
      <c r="H25" s="24"/>
      <c r="I25" s="24">
        <v>1.7666666666666667E-2</v>
      </c>
      <c r="J25" s="24">
        <v>5.7735026918962428E-4</v>
      </c>
      <c r="K25" s="24"/>
      <c r="L25" s="24">
        <v>11.306666666666667</v>
      </c>
      <c r="M25" s="24">
        <v>0.36950417228135979</v>
      </c>
      <c r="N25" s="24"/>
      <c r="O25" s="24">
        <v>620.96814800686616</v>
      </c>
      <c r="P25" s="24">
        <v>10.14619667579348</v>
      </c>
      <c r="Q25" s="24"/>
      <c r="R25" s="24">
        <v>20.637321440113762</v>
      </c>
      <c r="S25" s="24">
        <v>3.1166863037272639</v>
      </c>
      <c r="T25" s="24"/>
      <c r="U25" s="24">
        <v>213.76</v>
      </c>
      <c r="V25" s="24">
        <v>46.280397578240191</v>
      </c>
      <c r="W25" s="24"/>
      <c r="X25" s="24">
        <v>349.99200000000002</v>
      </c>
      <c r="Y25" s="24">
        <v>9.7220000000000084</v>
      </c>
      <c r="Z25" s="24"/>
      <c r="AA25" s="24">
        <v>2.1633362903225803E-2</v>
      </c>
      <c r="AB25" s="24">
        <v>1.1085823576024536E-3</v>
      </c>
      <c r="AC25" s="24"/>
      <c r="AD25" s="24">
        <v>294.83333333333331</v>
      </c>
      <c r="AE25" s="24">
        <v>17.609183210283554</v>
      </c>
      <c r="AF25" s="24"/>
      <c r="AG25" s="24">
        <v>9466.6666666666661</v>
      </c>
      <c r="AH25" s="24">
        <v>819.83738224926753</v>
      </c>
      <c r="AI25" s="24"/>
      <c r="AJ25" s="24">
        <v>41.841004184100406</v>
      </c>
      <c r="AK25" s="24">
        <v>2.0920502092050199</v>
      </c>
      <c r="AM25" t="s">
        <v>19</v>
      </c>
      <c r="AN25" t="s">
        <v>167</v>
      </c>
      <c r="AO25">
        <v>1.6000000000000001E-3</v>
      </c>
      <c r="AP25">
        <v>1.06E-2</v>
      </c>
      <c r="AQ25">
        <v>3.7100000000000001E-2</v>
      </c>
      <c r="AR25">
        <v>1.47E-2</v>
      </c>
      <c r="AS25">
        <v>1.7899999999999999E-2</v>
      </c>
      <c r="AT25">
        <v>4.5900000000000003E-2</v>
      </c>
      <c r="AU25" t="s">
        <v>167</v>
      </c>
      <c r="AX25" s="24">
        <v>6.0816580382242309</v>
      </c>
      <c r="AY25" s="24">
        <v>40.318979607013524</v>
      </c>
      <c r="AZ25" s="24">
        <v>73.103252233896114</v>
      </c>
      <c r="BA25" s="24">
        <v>0.6854281977163551</v>
      </c>
      <c r="BB25" s="24">
        <v>-34.660592592592593</v>
      </c>
      <c r="BC25" s="24">
        <v>144.8242962962963</v>
      </c>
      <c r="BD25" s="24">
        <v>40.318979607013524</v>
      </c>
    </row>
    <row r="26" spans="5:56" x14ac:dyDescent="0.2">
      <c r="E26" t="s">
        <v>21</v>
      </c>
      <c r="F26" s="24">
        <v>7.8533333333333326</v>
      </c>
      <c r="G26" s="24">
        <v>3.2145502536643007E-2</v>
      </c>
      <c r="H26" s="24"/>
      <c r="I26" s="24">
        <v>2.1140000000000003</v>
      </c>
      <c r="J26" s="24">
        <v>4.358898943540703E-3</v>
      </c>
      <c r="K26" s="24"/>
      <c r="L26" s="24">
        <v>1352.96</v>
      </c>
      <c r="M26" s="24">
        <v>2.7896953238660758</v>
      </c>
      <c r="N26" s="24"/>
      <c r="O26" s="24">
        <v>1220.2326912073227</v>
      </c>
      <c r="P26" s="24">
        <v>10.239607427725893</v>
      </c>
      <c r="Q26" s="24"/>
      <c r="R26" s="24">
        <v>23.222803955788248</v>
      </c>
      <c r="S26" s="24">
        <v>0.96955594337793372</v>
      </c>
      <c r="T26" s="24"/>
      <c r="U26" s="24">
        <v>561.11999999999989</v>
      </c>
      <c r="V26" s="24">
        <v>80.160000000000181</v>
      </c>
      <c r="W26" s="24"/>
      <c r="X26" s="24">
        <v>349.99200000000002</v>
      </c>
      <c r="Y26" s="24">
        <v>25.721994246169949</v>
      </c>
      <c r="Z26" s="24"/>
      <c r="AA26" s="24">
        <v>0.24436739516129036</v>
      </c>
      <c r="AB26" s="24">
        <v>1.1085823576024536E-3</v>
      </c>
      <c r="AC26" s="24"/>
      <c r="AD26" s="24">
        <v>305</v>
      </c>
      <c r="AE26" s="24">
        <v>30.5</v>
      </c>
      <c r="AF26" s="24"/>
      <c r="AG26" s="24">
        <v>16566.666666666668</v>
      </c>
      <c r="AH26" s="24">
        <v>2169.0858289457597</v>
      </c>
      <c r="AI26" s="24"/>
      <c r="AJ26" s="24">
        <v>93.444909344490938</v>
      </c>
      <c r="AK26" s="24">
        <v>7.9203742619250779</v>
      </c>
      <c r="AM26" t="s">
        <v>20</v>
      </c>
      <c r="AN26" t="s">
        <v>167</v>
      </c>
      <c r="AO26">
        <v>4.0000000000000002E-4</v>
      </c>
      <c r="AP26">
        <v>8.0000000000000002E-3</v>
      </c>
      <c r="AQ26" t="s">
        <v>167</v>
      </c>
      <c r="AR26">
        <v>4.8999999999999998E-3</v>
      </c>
      <c r="AS26">
        <v>1.6799999999999999E-2</v>
      </c>
      <c r="AT26">
        <v>2.3E-2</v>
      </c>
      <c r="AU26" t="s">
        <v>167</v>
      </c>
      <c r="AX26" s="24">
        <v>9.9557692283298547</v>
      </c>
      <c r="AY26" s="24">
        <v>48.027229089833362</v>
      </c>
      <c r="AZ26" s="24">
        <v>50.7767724723277</v>
      </c>
      <c r="BA26" s="24">
        <v>0.93448125900285595</v>
      </c>
      <c r="BB26" s="24">
        <v>-51.861925925925924</v>
      </c>
      <c r="BC26" s="24">
        <v>188.24429629629628</v>
      </c>
      <c r="BD26" s="24">
        <v>48.027229089833362</v>
      </c>
    </row>
    <row r="27" spans="5:56" x14ac:dyDescent="0.2">
      <c r="E27" t="s">
        <v>22</v>
      </c>
      <c r="F27" s="24">
        <v>7.6166666666666671</v>
      </c>
      <c r="G27" s="24">
        <v>3.0550504633039158E-2</v>
      </c>
      <c r="H27" s="24"/>
      <c r="I27" s="24">
        <v>0.49266666666666664</v>
      </c>
      <c r="J27" s="24">
        <v>4.7258156262526127E-3</v>
      </c>
      <c r="K27" s="24"/>
      <c r="L27" s="24">
        <v>315.30666666666667</v>
      </c>
      <c r="M27" s="24">
        <v>3.0245220008016913</v>
      </c>
      <c r="N27" s="24"/>
      <c r="O27" s="24">
        <v>124.40218704304145</v>
      </c>
      <c r="P27" s="24">
        <v>7.6244698672037581</v>
      </c>
      <c r="Q27" s="24"/>
      <c r="R27" s="24">
        <v>34.534289961864125</v>
      </c>
      <c r="S27" s="24">
        <v>2.9620423340157958</v>
      </c>
      <c r="T27" s="24"/>
      <c r="U27" s="24">
        <v>748.16</v>
      </c>
      <c r="V27" s="24">
        <v>122.44642256921983</v>
      </c>
      <c r="W27" s="24"/>
      <c r="X27" s="24">
        <v>213.88399999999999</v>
      </c>
      <c r="Y27" s="24">
        <v>25.721994246169935</v>
      </c>
      <c r="Z27" s="24"/>
      <c r="AA27" s="24">
        <v>0.15348166935483867</v>
      </c>
      <c r="AB27" s="24">
        <v>1.1250882138281557E-2</v>
      </c>
      <c r="AC27" s="24"/>
      <c r="AD27" s="24">
        <v>264.33333333333343</v>
      </c>
      <c r="AE27" s="24">
        <v>17.609183210283586</v>
      </c>
      <c r="AF27" s="24"/>
      <c r="AG27" s="24">
        <v>13253.333333333334</v>
      </c>
      <c r="AH27" s="24">
        <v>2955.9657192419204</v>
      </c>
      <c r="AI27" s="24"/>
      <c r="AJ27" s="24">
        <v>41.841004184100406</v>
      </c>
      <c r="AK27" s="24">
        <v>2.0920502092050199</v>
      </c>
      <c r="AM27" t="s">
        <v>21</v>
      </c>
      <c r="AN27" t="s">
        <v>167</v>
      </c>
      <c r="AO27" t="s">
        <v>167</v>
      </c>
      <c r="AP27" t="s">
        <v>167</v>
      </c>
      <c r="AQ27">
        <v>3.49E-2</v>
      </c>
      <c r="AR27">
        <v>2.0199999999999999E-2</v>
      </c>
      <c r="AS27">
        <v>1.37E-2</v>
      </c>
      <c r="AT27">
        <v>1.8E-3</v>
      </c>
      <c r="AU27" t="s">
        <v>167</v>
      </c>
      <c r="AX27" s="24">
        <v>1.033468872771828</v>
      </c>
      <c r="AY27" s="24">
        <v>8.8567758062370867</v>
      </c>
      <c r="AZ27" s="24">
        <v>32.283284822440102</v>
      </c>
      <c r="BA27" s="24">
        <v>9.8838045631511148E-2</v>
      </c>
      <c r="BB27" s="24">
        <v>-50.678288065843617</v>
      </c>
      <c r="BC27" s="24">
        <v>165.69484773662549</v>
      </c>
      <c r="BD27" s="24">
        <v>8.8567758062370867</v>
      </c>
    </row>
    <row r="28" spans="5:56" x14ac:dyDescent="0.2">
      <c r="E28" t="s">
        <v>23</v>
      </c>
      <c r="F28" s="24">
        <v>8.1300000000000008</v>
      </c>
      <c r="G28" s="24">
        <v>2.6457513110646352E-2</v>
      </c>
      <c r="H28" s="24"/>
      <c r="I28" s="24">
        <v>1.4276666666666669</v>
      </c>
      <c r="J28" s="24">
        <v>0.41078745518008769</v>
      </c>
      <c r="K28" s="24"/>
      <c r="L28" s="24">
        <v>913.70666666666659</v>
      </c>
      <c r="M28" s="24">
        <v>262.90397131525731</v>
      </c>
      <c r="N28" s="24"/>
      <c r="O28" s="24">
        <v>382.22169241528377</v>
      </c>
      <c r="P28" s="24">
        <v>7.1830366743855425</v>
      </c>
      <c r="Q28" s="24"/>
      <c r="R28" s="24">
        <v>95.939499709133216</v>
      </c>
      <c r="S28" s="24">
        <v>4.2261963772936468</v>
      </c>
      <c r="T28" s="24"/>
      <c r="U28" s="24">
        <v>6092.16</v>
      </c>
      <c r="V28" s="24">
        <v>212.08342509493701</v>
      </c>
      <c r="W28" s="24"/>
      <c r="X28" s="24">
        <v>375.91733333333332</v>
      </c>
      <c r="Y28" s="24">
        <v>31.251857566124471</v>
      </c>
      <c r="Z28" s="24"/>
      <c r="AA28" s="24">
        <v>0.13940078225806452</v>
      </c>
      <c r="AB28" s="24">
        <v>1.9201209677419256E-3</v>
      </c>
      <c r="AC28" s="24"/>
      <c r="AD28" s="24">
        <v>386.33333333333331</v>
      </c>
      <c r="AE28" s="24">
        <v>76.756650091919724</v>
      </c>
      <c r="AF28" s="24"/>
      <c r="AG28" s="24">
        <v>12780</v>
      </c>
      <c r="AH28" s="24">
        <v>2840.0000000000105</v>
      </c>
      <c r="AI28" s="24"/>
      <c r="AJ28" s="24">
        <v>52.998605299860522</v>
      </c>
      <c r="AK28" s="24">
        <v>7.9203742619251107</v>
      </c>
      <c r="AM28" t="s">
        <v>22</v>
      </c>
      <c r="AN28">
        <v>0</v>
      </c>
      <c r="AO28">
        <v>2.3E-3</v>
      </c>
      <c r="AP28">
        <v>2.7000000000000001E-3</v>
      </c>
      <c r="AQ28">
        <v>2.1899999999999999E-2</v>
      </c>
      <c r="AR28">
        <v>9.1999999999999998E-3</v>
      </c>
      <c r="AS28">
        <v>2.52E-2</v>
      </c>
      <c r="AT28">
        <v>2.47E-2</v>
      </c>
      <c r="AU28" t="s">
        <v>167</v>
      </c>
      <c r="AX28" s="24">
        <v>1.2832885861292265</v>
      </c>
      <c r="AY28" s="24">
        <v>4.6884374893446692</v>
      </c>
      <c r="AZ28" s="24">
        <v>9.2354436685349963</v>
      </c>
      <c r="BA28" s="24">
        <v>4.9553426964942915E-2</v>
      </c>
      <c r="BB28" s="24">
        <v>-329.21436488340191</v>
      </c>
      <c r="BC28" s="24">
        <v>888.37276268861444</v>
      </c>
      <c r="BD28" s="24">
        <v>4.6884374893446692</v>
      </c>
    </row>
    <row r="29" spans="5:56" x14ac:dyDescent="0.2">
      <c r="E29" t="s">
        <v>24</v>
      </c>
      <c r="F29" s="24">
        <v>8.77</v>
      </c>
      <c r="G29" s="24">
        <v>4.9999999999999822E-2</v>
      </c>
      <c r="H29" s="24"/>
      <c r="I29" s="24">
        <v>0.21230000000000002</v>
      </c>
      <c r="J29" s="24">
        <v>2.3388031127052986E-3</v>
      </c>
      <c r="K29" s="24"/>
      <c r="L29" s="24">
        <v>135.87199999999999</v>
      </c>
      <c r="M29" s="24">
        <v>1.4968339921313911</v>
      </c>
      <c r="N29" s="24"/>
      <c r="O29" s="24">
        <v>252.04367728399791</v>
      </c>
      <c r="P29" s="24">
        <v>8.2621233670426637</v>
      </c>
      <c r="Q29" s="24"/>
      <c r="R29" s="24">
        <v>11.588132635253052</v>
      </c>
      <c r="S29" s="24">
        <v>2.5652039083426437</v>
      </c>
      <c r="T29" s="24"/>
      <c r="U29" s="24">
        <v>240.47999999999993</v>
      </c>
      <c r="V29" s="24">
        <v>80.160000000000082</v>
      </c>
      <c r="W29" s="24"/>
      <c r="X29" s="24">
        <v>298.14133333333331</v>
      </c>
      <c r="Y29" s="24">
        <v>5.6129993170615302</v>
      </c>
      <c r="Z29" s="24"/>
      <c r="AA29" s="24">
        <v>0.16116215322580643</v>
      </c>
      <c r="AB29" s="24">
        <v>9.4717318153482773E-3</v>
      </c>
      <c r="AC29" s="24"/>
      <c r="AD29" s="24">
        <v>142.33333333333334</v>
      </c>
      <c r="AE29" s="24">
        <v>35.218366420567158</v>
      </c>
      <c r="AF29" s="24"/>
      <c r="AG29" s="24">
        <v>5680</v>
      </c>
      <c r="AH29" s="24">
        <v>1420.0000000000027</v>
      </c>
      <c r="AI29" s="24"/>
      <c r="AJ29" s="24">
        <v>45.327754532775451</v>
      </c>
      <c r="AK29" s="24">
        <v>3.1956594804434055</v>
      </c>
      <c r="AM29" t="s">
        <v>23</v>
      </c>
      <c r="AN29" t="s">
        <v>167</v>
      </c>
      <c r="AO29" t="s">
        <v>167</v>
      </c>
      <c r="AP29" t="s">
        <v>167</v>
      </c>
      <c r="AQ29">
        <v>4.4000000000000003E-3</v>
      </c>
      <c r="AR29">
        <v>1.01E-2</v>
      </c>
      <c r="AS29">
        <v>3.0499999999999999E-2</v>
      </c>
      <c r="AT29" t="s">
        <v>167</v>
      </c>
      <c r="AU29" t="s">
        <v>167</v>
      </c>
      <c r="AX29" s="24">
        <v>2.5682182232729143</v>
      </c>
      <c r="AY29" s="24">
        <v>23.001207094784093</v>
      </c>
      <c r="AZ29" s="24">
        <v>67.648366384901678</v>
      </c>
      <c r="BA29" s="24">
        <v>0.30153827508263947</v>
      </c>
      <c r="BB29" s="24">
        <v>-34.229048010973933</v>
      </c>
      <c r="BC29" s="24">
        <v>130.6673635116598</v>
      </c>
      <c r="BD29" s="24">
        <v>23.001207094784093</v>
      </c>
    </row>
    <row r="30" spans="5:56" x14ac:dyDescent="0.2">
      <c r="E30" t="s">
        <v>25</v>
      </c>
      <c r="F30" s="24">
        <v>7.0233333333333334</v>
      </c>
      <c r="G30" s="24">
        <v>2.5166114784235766E-2</v>
      </c>
      <c r="H30" s="24"/>
      <c r="I30" s="24">
        <v>8.2333333333333328E-2</v>
      </c>
      <c r="J30" s="24">
        <v>1.5275252316519479E-3</v>
      </c>
      <c r="K30" s="24"/>
      <c r="L30" s="24">
        <v>52.693333333333335</v>
      </c>
      <c r="M30" s="24">
        <v>0.97761614825724674</v>
      </c>
      <c r="N30" s="24"/>
      <c r="O30" s="24">
        <v>2520.7366011825293</v>
      </c>
      <c r="P30" s="24">
        <v>4.8559301972512978</v>
      </c>
      <c r="Q30" s="24"/>
      <c r="R30" s="24">
        <v>44.229849395643448</v>
      </c>
      <c r="S30" s="24">
        <v>2.9620423340157997</v>
      </c>
      <c r="T30" s="24"/>
      <c r="U30" s="24">
        <v>213.76</v>
      </c>
      <c r="V30" s="24">
        <v>46.280397578240191</v>
      </c>
      <c r="W30" s="24"/>
      <c r="X30" s="24">
        <v>411.56466666666665</v>
      </c>
      <c r="Y30" s="24">
        <v>20.237956846809755</v>
      </c>
      <c r="Z30" s="24"/>
      <c r="AA30" s="24">
        <v>0.12019957258064513</v>
      </c>
      <c r="AB30" s="24">
        <v>8.3696132577606112E-3</v>
      </c>
      <c r="AC30" s="24"/>
      <c r="AD30" s="24">
        <v>1362.3333333333333</v>
      </c>
      <c r="AE30" s="24">
        <v>46.589519565384272</v>
      </c>
      <c r="AF30" s="24"/>
      <c r="AG30" s="24">
        <v>6626.666666666667</v>
      </c>
      <c r="AH30" s="24">
        <v>819.8373822492747</v>
      </c>
      <c r="AI30" s="24"/>
      <c r="AJ30" s="24">
        <v>7.670850767085077</v>
      </c>
      <c r="AK30" s="24">
        <v>1.2078457514427248</v>
      </c>
      <c r="AM30" t="s">
        <v>24</v>
      </c>
      <c r="AN30" t="s">
        <v>167</v>
      </c>
      <c r="AO30">
        <v>2.3E-3</v>
      </c>
      <c r="AP30">
        <v>0</v>
      </c>
      <c r="AQ30">
        <v>8.8000000000000005E-3</v>
      </c>
      <c r="AR30">
        <v>6.3E-3</v>
      </c>
      <c r="AS30">
        <v>1.6799999999999999E-2</v>
      </c>
      <c r="AT30">
        <v>3.5299999999999998E-2</v>
      </c>
      <c r="AU30">
        <v>8.2000000000000007E-3</v>
      </c>
      <c r="AX30" s="24">
        <v>23.235091699588548</v>
      </c>
      <c r="AY30" s="24">
        <v>70.586247246130554</v>
      </c>
      <c r="AZ30" s="24">
        <v>76.11286945327744</v>
      </c>
      <c r="BA30" s="24">
        <v>2.4641816619102097</v>
      </c>
      <c r="BB30" s="24">
        <v>-22.228301783264744</v>
      </c>
      <c r="BC30" s="24">
        <v>165.60190397805209</v>
      </c>
      <c r="BD30" s="24">
        <v>70.586247246130554</v>
      </c>
    </row>
    <row r="31" spans="5:56" x14ac:dyDescent="0.2">
      <c r="E31" t="s">
        <v>26</v>
      </c>
      <c r="F31" s="24">
        <v>7.88</v>
      </c>
      <c r="G31" s="24">
        <v>6.0000000000000053E-2</v>
      </c>
      <c r="H31" s="24"/>
      <c r="I31" s="24">
        <v>1.4206666666666667</v>
      </c>
      <c r="J31" s="24">
        <v>9.0737717258774671E-3</v>
      </c>
      <c r="K31" s="24"/>
      <c r="L31" s="24">
        <v>909.22666666666657</v>
      </c>
      <c r="M31" s="24">
        <v>5.8072139045616193</v>
      </c>
      <c r="N31" s="24"/>
      <c r="O31" s="24">
        <v>1537.8078708118755</v>
      </c>
      <c r="P31" s="24">
        <v>11.148033024583121</v>
      </c>
      <c r="Q31" s="24"/>
      <c r="R31" s="24">
        <v>50.047185055911051</v>
      </c>
      <c r="S31" s="24">
        <v>3.6706795590461287</v>
      </c>
      <c r="T31" s="24"/>
      <c r="U31" s="24">
        <v>213.76</v>
      </c>
      <c r="V31" s="24">
        <v>46.280397578240191</v>
      </c>
      <c r="W31" s="24"/>
      <c r="X31" s="24">
        <v>174.99600000000001</v>
      </c>
      <c r="Y31" s="24">
        <v>25.721994246169857</v>
      </c>
      <c r="Z31" s="24"/>
      <c r="AA31" s="24">
        <v>3.5074209677419352E-2</v>
      </c>
      <c r="AB31" s="24">
        <v>6.7432432265738225E-3</v>
      </c>
      <c r="AC31" s="24"/>
      <c r="AD31" s="24">
        <v>305</v>
      </c>
      <c r="AE31" s="24">
        <v>0</v>
      </c>
      <c r="AF31" s="24"/>
      <c r="AG31" s="24">
        <v>12780</v>
      </c>
      <c r="AH31" s="24">
        <v>2459.5121467478057</v>
      </c>
      <c r="AI31" s="24"/>
      <c r="AJ31" s="24">
        <v>472.1059972105997</v>
      </c>
      <c r="AK31" s="24">
        <v>18.036983481698115</v>
      </c>
      <c r="AM31" t="s">
        <v>25</v>
      </c>
      <c r="AN31" t="s">
        <v>167</v>
      </c>
      <c r="AO31">
        <v>1.1999999999999999E-3</v>
      </c>
      <c r="AP31" t="s">
        <v>167</v>
      </c>
      <c r="AQ31" t="s">
        <v>167</v>
      </c>
      <c r="AR31">
        <v>4.5999999999999999E-3</v>
      </c>
      <c r="AS31">
        <v>1.1599999999999999E-2</v>
      </c>
      <c r="AT31">
        <v>4.4200000000000003E-2</v>
      </c>
      <c r="AU31" t="s">
        <v>167</v>
      </c>
      <c r="AX31" s="24">
        <v>18.923318890530641</v>
      </c>
      <c r="AY31" s="24">
        <v>71.748291232176314</v>
      </c>
      <c r="AZ31" s="24">
        <v>57.510297299847984</v>
      </c>
      <c r="BA31" s="24">
        <v>2.6822605434094267</v>
      </c>
      <c r="BB31" s="24">
        <v>-20.090962962962958</v>
      </c>
      <c r="BC31" s="24">
        <v>85.772148148148133</v>
      </c>
      <c r="BD31" s="24">
        <v>71.748291232176314</v>
      </c>
    </row>
    <row r="32" spans="5:56" x14ac:dyDescent="0.2">
      <c r="E32" t="s">
        <v>27</v>
      </c>
      <c r="F32" s="24">
        <v>8.1066666666666656</v>
      </c>
      <c r="G32" s="24">
        <v>9.0184995056457731E-2</v>
      </c>
      <c r="H32" s="24"/>
      <c r="I32" s="24">
        <v>0.58199999999999996</v>
      </c>
      <c r="J32" s="24">
        <v>1.0000000000000009E-3</v>
      </c>
      <c r="K32" s="24"/>
      <c r="L32" s="24">
        <v>372.47999999999996</v>
      </c>
      <c r="M32" s="24">
        <v>0.64000000000001478</v>
      </c>
      <c r="N32" s="24"/>
      <c r="O32" s="24">
        <v>372.35183419162053</v>
      </c>
      <c r="P32" s="24">
        <v>9.8121679723298065</v>
      </c>
      <c r="Q32" s="24"/>
      <c r="R32" s="24">
        <v>45.199405339021382</v>
      </c>
      <c r="S32" s="24">
        <v>5.3398977576944935</v>
      </c>
      <c r="T32" s="24"/>
      <c r="U32" s="24">
        <v>721.43999999999994</v>
      </c>
      <c r="V32" s="24">
        <v>80.159999999999968</v>
      </c>
      <c r="W32" s="24"/>
      <c r="X32" s="24">
        <v>142.58933333333334</v>
      </c>
      <c r="Y32" s="24">
        <v>5.6129993170615631</v>
      </c>
      <c r="Z32" s="24"/>
      <c r="AA32" s="24">
        <v>0.15540179032258064</v>
      </c>
      <c r="AB32" s="24">
        <v>2.9330332260497508E-3</v>
      </c>
      <c r="AC32" s="24"/>
      <c r="AD32" s="24">
        <v>325.33333333333331</v>
      </c>
      <c r="AE32" s="24">
        <v>35.218366420567172</v>
      </c>
      <c r="AF32" s="24"/>
      <c r="AG32" s="24">
        <v>8046.666666666667</v>
      </c>
      <c r="AH32" s="24">
        <v>819.83738224926856</v>
      </c>
      <c r="AI32" s="24"/>
      <c r="AJ32" s="24">
        <v>29.28870292887029</v>
      </c>
      <c r="AK32" s="24">
        <v>2.0920502092050217</v>
      </c>
      <c r="AM32" t="s">
        <v>26</v>
      </c>
      <c r="AN32" t="s">
        <v>167</v>
      </c>
      <c r="AO32">
        <v>2.3E-3</v>
      </c>
      <c r="AP32">
        <v>5.3E-3</v>
      </c>
      <c r="AQ32" t="s">
        <v>167</v>
      </c>
      <c r="AR32">
        <v>1.9900000000000001E-2</v>
      </c>
      <c r="AS32">
        <v>2.8400000000000002E-2</v>
      </c>
      <c r="AT32">
        <v>6.0100000000000001E-2</v>
      </c>
      <c r="AU32">
        <v>2.7000000000000001E-3</v>
      </c>
      <c r="AX32" s="24">
        <v>3.3147765886962737</v>
      </c>
      <c r="AY32" s="24">
        <v>24.89208141047332</v>
      </c>
      <c r="AZ32" s="24">
        <v>24.659569296688414</v>
      </c>
      <c r="BA32" s="24">
        <v>0.33974933414755631</v>
      </c>
      <c r="BB32" s="24">
        <v>-42.474414266117968</v>
      </c>
      <c r="BC32" s="24">
        <v>138.29656515775034</v>
      </c>
      <c r="BD32" s="24">
        <v>24.89208141047332</v>
      </c>
    </row>
    <row r="33" spans="5:56" x14ac:dyDescent="0.2">
      <c r="E33" t="s">
        <v>28</v>
      </c>
      <c r="F33" s="24">
        <v>7.9866666666666655</v>
      </c>
      <c r="G33" s="24">
        <v>3.2145502536643007E-2</v>
      </c>
      <c r="H33" s="24"/>
      <c r="I33" s="24">
        <v>0.55566666666666675</v>
      </c>
      <c r="J33" s="24">
        <v>4.1633319989322695E-3</v>
      </c>
      <c r="K33" s="24"/>
      <c r="L33" s="24">
        <v>355.62666666666672</v>
      </c>
      <c r="M33" s="24">
        <v>2.6645324793166481</v>
      </c>
      <c r="N33" s="24"/>
      <c r="O33" s="24">
        <v>1005.4291436200632</v>
      </c>
      <c r="P33" s="24">
        <v>12.881976051205552</v>
      </c>
      <c r="Q33" s="24"/>
      <c r="R33" s="24">
        <v>24.51554521362549</v>
      </c>
      <c r="S33" s="24">
        <v>5.6810793844117882</v>
      </c>
      <c r="T33" s="24"/>
      <c r="U33" s="24">
        <v>293.91999999999996</v>
      </c>
      <c r="V33" s="24">
        <v>46.280397578240347</v>
      </c>
      <c r="W33" s="24"/>
      <c r="X33" s="24">
        <v>418.04599999999999</v>
      </c>
      <c r="Y33" s="24">
        <v>35.053169500060918</v>
      </c>
      <c r="Z33" s="24"/>
      <c r="AA33" s="24">
        <v>9.8438201612903217E-2</v>
      </c>
      <c r="AB33" s="24">
        <v>7.2694606591038446E-3</v>
      </c>
      <c r="AC33" s="24"/>
      <c r="AD33" s="24">
        <v>183</v>
      </c>
      <c r="AE33" s="24">
        <v>30.499999999999762</v>
      </c>
      <c r="AF33" s="24"/>
      <c r="AG33" s="24">
        <v>16566.666666666668</v>
      </c>
      <c r="AH33" s="24">
        <v>2169.0858289457597</v>
      </c>
      <c r="AI33" s="24"/>
      <c r="AJ33" s="24">
        <v>53.695955369595538</v>
      </c>
      <c r="AK33" s="24">
        <v>10.735567864951605</v>
      </c>
      <c r="AM33" t="s">
        <v>27</v>
      </c>
      <c r="AN33">
        <v>6.7599999999999993E-2</v>
      </c>
      <c r="AO33">
        <v>5.4999999999999997E-3</v>
      </c>
      <c r="AP33">
        <v>2.7000000000000001E-3</v>
      </c>
      <c r="AQ33">
        <v>7.3800000000000004E-2</v>
      </c>
      <c r="AR33">
        <v>1.04E-2</v>
      </c>
      <c r="AS33">
        <v>2.9399999999999999E-2</v>
      </c>
      <c r="AT33">
        <v>3.5299999999999998E-2</v>
      </c>
      <c r="AU33" t="s">
        <v>167</v>
      </c>
      <c r="AX33" s="24">
        <v>8.8375313356762515</v>
      </c>
      <c r="AY33" s="24">
        <v>46.835723624360526</v>
      </c>
      <c r="AZ33" s="24">
        <v>70.129326518701873</v>
      </c>
      <c r="BA33" s="24">
        <v>0.89433038640377227</v>
      </c>
      <c r="BB33" s="24">
        <v>-46.103078189300412</v>
      </c>
      <c r="BC33" s="24">
        <v>177.8090205761317</v>
      </c>
      <c r="BD33" s="24">
        <v>46.835723624360526</v>
      </c>
    </row>
    <row r="34" spans="5:56" x14ac:dyDescent="0.2">
      <c r="E34" t="s">
        <v>29</v>
      </c>
      <c r="F34" s="24">
        <v>7.5266666666666664</v>
      </c>
      <c r="G34" s="24">
        <v>3.7859388972002035E-2</v>
      </c>
      <c r="H34" s="24"/>
      <c r="I34" s="24">
        <v>1.9806666666666668</v>
      </c>
      <c r="J34" s="24">
        <v>1.3650396819628917E-2</v>
      </c>
      <c r="K34" s="24"/>
      <c r="L34" s="24">
        <v>1267.6266666666668</v>
      </c>
      <c r="M34" s="24">
        <v>8.7362539645624597</v>
      </c>
      <c r="N34" s="24"/>
      <c r="O34" s="24">
        <v>442.44084175726357</v>
      </c>
      <c r="P34" s="24">
        <v>12.501145560196319</v>
      </c>
      <c r="Q34" s="24"/>
      <c r="R34" s="24">
        <v>17.728653609979961</v>
      </c>
      <c r="S34" s="24">
        <v>2.4399956160787148</v>
      </c>
      <c r="T34" s="24"/>
      <c r="U34" s="24">
        <v>3420.16</v>
      </c>
      <c r="V34" s="24">
        <v>166.86634651720533</v>
      </c>
      <c r="W34" s="24"/>
      <c r="X34" s="24">
        <v>294.90066666666667</v>
      </c>
      <c r="Y34" s="24">
        <v>5.6129993170615302</v>
      </c>
      <c r="Z34" s="24"/>
      <c r="AA34" s="24">
        <v>0.15092150806451612</v>
      </c>
      <c r="AB34" s="24">
        <v>5.0801625678058206E-3</v>
      </c>
      <c r="AC34" s="24"/>
      <c r="AD34" s="24">
        <v>305</v>
      </c>
      <c r="AE34" s="24">
        <v>0</v>
      </c>
      <c r="AF34" s="24"/>
      <c r="AG34" s="24">
        <v>16093.333333333334</v>
      </c>
      <c r="AH34" s="24">
        <v>1639.6747644985371</v>
      </c>
      <c r="AI34" s="24"/>
      <c r="AJ34" s="24">
        <v>50.2092050209205</v>
      </c>
      <c r="AK34" s="24">
        <v>8.3682008368201313</v>
      </c>
      <c r="AM34" t="s">
        <v>28</v>
      </c>
      <c r="AN34">
        <v>0.16300000000000001</v>
      </c>
      <c r="AO34">
        <v>0</v>
      </c>
      <c r="AP34" t="s">
        <v>167</v>
      </c>
      <c r="AQ34" t="s">
        <v>167</v>
      </c>
      <c r="AR34">
        <v>4.4999999999999997E-3</v>
      </c>
      <c r="AS34">
        <v>2.2100000000000002E-2</v>
      </c>
      <c r="AT34">
        <v>8.8000000000000005E-3</v>
      </c>
      <c r="AU34">
        <v>2E-3</v>
      </c>
      <c r="AX34" s="24">
        <v>1.9483783561698333</v>
      </c>
      <c r="AY34" s="24">
        <v>8.9617357336577204</v>
      </c>
      <c r="AZ34" s="24">
        <v>12.445040282175123</v>
      </c>
      <c r="BA34" s="24">
        <v>9.869913540393109E-2</v>
      </c>
      <c r="BB34" s="24">
        <v>-190.27965980795611</v>
      </c>
      <c r="BC34" s="24">
        <v>527.03380521262</v>
      </c>
      <c r="BD34" s="24">
        <v>8.9617357336577204</v>
      </c>
    </row>
    <row r="35" spans="5:56" x14ac:dyDescent="0.2">
      <c r="E35" t="s">
        <v>30</v>
      </c>
      <c r="F35" s="24">
        <v>7.8999999999999995</v>
      </c>
      <c r="G35" s="24">
        <v>4.3588989435406823E-2</v>
      </c>
      <c r="H35" s="24"/>
      <c r="I35" s="24">
        <v>1.8066666666666666</v>
      </c>
      <c r="J35" s="24">
        <v>2.3094010767585049E-2</v>
      </c>
      <c r="K35" s="24"/>
      <c r="L35" s="24">
        <v>1156.2666666666667</v>
      </c>
      <c r="M35" s="24">
        <v>14.780166891254368</v>
      </c>
      <c r="N35" s="24"/>
      <c r="O35" s="24">
        <v>648.04119778752602</v>
      </c>
      <c r="P35" s="24">
        <v>10.239607427728032</v>
      </c>
      <c r="Q35" s="24"/>
      <c r="R35" s="24">
        <v>92.061275935621481</v>
      </c>
      <c r="S35" s="24">
        <v>4.2261963772936548</v>
      </c>
      <c r="T35" s="24"/>
      <c r="U35" s="24">
        <v>454.23999999999995</v>
      </c>
      <c r="V35" s="24">
        <v>46.280397578240382</v>
      </c>
      <c r="W35" s="24"/>
      <c r="X35" s="24">
        <v>249.53133333333335</v>
      </c>
      <c r="Y35" s="24">
        <v>11.225998634123092</v>
      </c>
      <c r="Z35" s="24"/>
      <c r="AA35" s="24">
        <v>2.5473604838709672E-2</v>
      </c>
      <c r="AB35" s="24">
        <v>1.1085823576024475E-3</v>
      </c>
      <c r="AC35" s="24"/>
      <c r="AD35" s="24">
        <v>172.83333333333334</v>
      </c>
      <c r="AE35" s="24">
        <v>17.609183210283586</v>
      </c>
      <c r="AF35" s="24"/>
      <c r="AG35" s="24">
        <v>13253.333333333334</v>
      </c>
      <c r="AH35" s="24">
        <v>1639.6747644985494</v>
      </c>
      <c r="AI35" s="24"/>
      <c r="AJ35" s="24">
        <v>87.866108786610866</v>
      </c>
      <c r="AK35" s="24">
        <v>2.0920502092050128</v>
      </c>
      <c r="AM35" t="s">
        <v>29</v>
      </c>
      <c r="AN35" t="s">
        <v>167</v>
      </c>
      <c r="AO35" t="s">
        <v>167</v>
      </c>
      <c r="AP35" t="s">
        <v>167</v>
      </c>
      <c r="AQ35">
        <v>0.1166</v>
      </c>
      <c r="AR35" t="s">
        <v>167</v>
      </c>
      <c r="AS35">
        <v>1.89E-2</v>
      </c>
      <c r="AT35">
        <v>9.0200000000000002E-2</v>
      </c>
      <c r="AU35" t="s">
        <v>167</v>
      </c>
      <c r="AX35" s="24">
        <v>6.0644151731343321</v>
      </c>
      <c r="AY35" s="24">
        <v>38.222583105215541</v>
      </c>
      <c r="AZ35" s="24">
        <v>47.563015667275401</v>
      </c>
      <c r="BA35" s="24">
        <v>0.65314085472843486</v>
      </c>
      <c r="BB35" s="24">
        <v>-40.416224965706448</v>
      </c>
      <c r="BC35" s="24">
        <v>140.98398902606309</v>
      </c>
      <c r="BD35" s="24">
        <v>38.222583105215556</v>
      </c>
    </row>
    <row r="36" spans="5:56" x14ac:dyDescent="0.2">
      <c r="E36" t="s">
        <v>31</v>
      </c>
      <c r="F36" s="24">
        <v>7.8499999999999988</v>
      </c>
      <c r="G36" s="24">
        <v>9.8488578017960793E-2</v>
      </c>
      <c r="H36" s="24"/>
      <c r="I36" s="24">
        <v>0.82509999999999994</v>
      </c>
      <c r="J36" s="24">
        <v>7.0164093381158959E-3</v>
      </c>
      <c r="K36" s="24"/>
      <c r="L36" s="24">
        <v>528.06399999999996</v>
      </c>
      <c r="M36" s="24">
        <v>4.4905019763941487</v>
      </c>
      <c r="N36" s="24"/>
      <c r="O36" s="24">
        <v>873.120986712442</v>
      </c>
      <c r="P36" s="24">
        <v>5.3771173888911266</v>
      </c>
      <c r="Q36" s="24"/>
      <c r="R36" s="24">
        <v>64.590524206580042</v>
      </c>
      <c r="S36" s="24">
        <v>3.6706795590461301</v>
      </c>
      <c r="T36" s="24"/>
      <c r="U36" s="24">
        <v>213.76</v>
      </c>
      <c r="V36" s="24">
        <v>46.280397578240191</v>
      </c>
      <c r="W36" s="24"/>
      <c r="X36" s="24">
        <v>204.16200000000003</v>
      </c>
      <c r="Y36" s="24">
        <v>9.7220000000000084</v>
      </c>
      <c r="Z36" s="24"/>
      <c r="AA36" s="24">
        <v>3.635429032258064E-2</v>
      </c>
      <c r="AB36" s="24">
        <v>2.9330332260497625E-3</v>
      </c>
      <c r="AC36" s="24"/>
      <c r="AD36" s="24">
        <v>345.66666666666669</v>
      </c>
      <c r="AE36" s="24">
        <v>17.609183210283554</v>
      </c>
      <c r="AF36" s="24"/>
      <c r="AG36" s="24">
        <v>16566.666666666668</v>
      </c>
      <c r="AH36" s="24">
        <v>2169.0858289457597</v>
      </c>
      <c r="AI36" s="24"/>
      <c r="AJ36" s="24">
        <v>213.3891213389121</v>
      </c>
      <c r="AK36" s="24">
        <v>15.794632709771438</v>
      </c>
      <c r="AM36" t="s">
        <v>30</v>
      </c>
      <c r="AN36" t="s">
        <v>167</v>
      </c>
      <c r="AO36">
        <v>2.0000000000000001E-4</v>
      </c>
      <c r="AP36">
        <v>1.5900000000000001E-2</v>
      </c>
      <c r="AQ36">
        <v>2.2000000000000001E-3</v>
      </c>
      <c r="AR36">
        <v>2.29E-2</v>
      </c>
      <c r="AS36">
        <v>3.2000000000000002E-3</v>
      </c>
      <c r="AT36">
        <v>3.8899999999999997E-2</v>
      </c>
      <c r="AU36">
        <v>6.1000000000000004E-3</v>
      </c>
      <c r="AX36" s="24">
        <v>10.260524999826231</v>
      </c>
      <c r="AY36" s="24">
        <v>56.618494372903562</v>
      </c>
      <c r="AZ36" s="24">
        <v>61.405988935438863</v>
      </c>
      <c r="BA36" s="24">
        <v>1.3885665308845188</v>
      </c>
      <c r="BB36" s="24">
        <v>-21.82479012345679</v>
      </c>
      <c r="BC36" s="24">
        <v>95.614172839506168</v>
      </c>
      <c r="BD36" s="24">
        <v>56.618494372903548</v>
      </c>
    </row>
    <row r="37" spans="5:56" x14ac:dyDescent="0.2">
      <c r="E37" t="s">
        <v>32</v>
      </c>
      <c r="F37" s="24">
        <v>7.996666666666667</v>
      </c>
      <c r="G37" s="24">
        <v>7.094598884597611E-2</v>
      </c>
      <c r="H37" s="24"/>
      <c r="I37" s="24">
        <v>0.50156666666666661</v>
      </c>
      <c r="J37" s="24">
        <v>2.2052966542697571E-3</v>
      </c>
      <c r="K37" s="24"/>
      <c r="L37" s="24">
        <v>321.0026666666667</v>
      </c>
      <c r="M37" s="24">
        <v>1.4113898587326432</v>
      </c>
      <c r="N37" s="24"/>
      <c r="O37" s="24">
        <v>494.99332443257669</v>
      </c>
      <c r="P37" s="24">
        <v>9.5365248903299857</v>
      </c>
      <c r="Q37" s="24"/>
      <c r="R37" s="24">
        <v>37.766143106457235</v>
      </c>
      <c r="S37" s="24">
        <v>3.4957836682799925</v>
      </c>
      <c r="T37" s="24"/>
      <c r="U37" s="24">
        <v>240.47999999999993</v>
      </c>
      <c r="V37" s="24">
        <v>80.160000000000082</v>
      </c>
      <c r="W37" s="24"/>
      <c r="X37" s="24">
        <v>210.64333333333335</v>
      </c>
      <c r="Y37" s="24">
        <v>5.6129993170615462</v>
      </c>
      <c r="Z37" s="24"/>
      <c r="AA37" s="24">
        <v>5.299533870967741E-2</v>
      </c>
      <c r="AB37" s="24">
        <v>6.9230946042870781E-3</v>
      </c>
      <c r="AC37" s="24"/>
      <c r="AD37" s="24">
        <v>152.5</v>
      </c>
      <c r="AE37" s="24">
        <v>0</v>
      </c>
      <c r="AF37" s="24"/>
      <c r="AG37" s="24">
        <v>9940.0000000000018</v>
      </c>
      <c r="AH37" s="24">
        <v>2459.512146747812</v>
      </c>
      <c r="AI37" s="24"/>
      <c r="AJ37" s="24">
        <v>31.380753138075317</v>
      </c>
      <c r="AK37" s="24">
        <v>2.0920502092050235</v>
      </c>
      <c r="AM37" t="s">
        <v>31</v>
      </c>
      <c r="AN37" t="s">
        <v>167</v>
      </c>
      <c r="AO37">
        <v>3.3E-3</v>
      </c>
      <c r="AP37">
        <v>1.32E-2</v>
      </c>
      <c r="AQ37">
        <v>5.8799999999999998E-2</v>
      </c>
      <c r="AR37">
        <v>1.23E-2</v>
      </c>
      <c r="AS37">
        <v>1.47E-2</v>
      </c>
      <c r="AT37" t="s">
        <v>167</v>
      </c>
      <c r="AU37">
        <v>1.0200000000000001E-2</v>
      </c>
      <c r="AX37" s="24">
        <v>5.63833147260502</v>
      </c>
      <c r="AY37" s="24">
        <v>41.664872277846143</v>
      </c>
      <c r="AZ37" s="24">
        <v>59.779163950861367</v>
      </c>
      <c r="BA37" s="24">
        <v>0.74086084130912899</v>
      </c>
      <c r="BB37" s="24">
        <v>-26.860899862825789</v>
      </c>
      <c r="BC37" s="24">
        <v>101.14128943758571</v>
      </c>
      <c r="BD37" s="24">
        <v>41.66487227784615</v>
      </c>
    </row>
    <row r="38" spans="5:56" x14ac:dyDescent="0.2">
      <c r="E38" t="s">
        <v>33</v>
      </c>
      <c r="F38" s="24">
        <v>7.38</v>
      </c>
      <c r="G38" s="24">
        <v>4.5825756949558302E-2</v>
      </c>
      <c r="H38" s="24"/>
      <c r="I38" s="24">
        <v>1.1516666666666666</v>
      </c>
      <c r="J38" s="24">
        <v>4.8232077845903894E-2</v>
      </c>
      <c r="K38" s="24"/>
      <c r="L38" s="24">
        <v>737.06666666666661</v>
      </c>
      <c r="M38" s="24">
        <v>30.86852982137848</v>
      </c>
      <c r="N38" s="24"/>
      <c r="O38" s="24">
        <v>1221.5660245406532</v>
      </c>
      <c r="P38" s="24">
        <v>7.624469867203735</v>
      </c>
      <c r="Q38" s="24"/>
      <c r="R38" s="24">
        <v>40.997996251050346</v>
      </c>
      <c r="S38" s="24">
        <v>3.1166863037272736</v>
      </c>
      <c r="T38" s="24"/>
      <c r="U38" s="24">
        <v>133.6</v>
      </c>
      <c r="V38" s="24">
        <v>46.280397578240468</v>
      </c>
      <c r="W38" s="24"/>
      <c r="X38" s="24">
        <v>213.88400000000001</v>
      </c>
      <c r="Y38" s="24">
        <v>25.721994246169956</v>
      </c>
      <c r="Z38" s="24"/>
      <c r="AA38" s="24">
        <v>6.5796145161290315E-2</v>
      </c>
      <c r="AB38" s="24">
        <v>1.1085823576024456E-3</v>
      </c>
      <c r="AC38" s="24"/>
      <c r="AD38" s="24">
        <v>355.83333333333331</v>
      </c>
      <c r="AE38" s="24">
        <v>35.218366420567143</v>
      </c>
      <c r="AF38" s="24"/>
      <c r="AG38" s="24">
        <v>14200</v>
      </c>
      <c r="AH38" s="24">
        <v>1420.0000000000018</v>
      </c>
      <c r="AI38" s="24"/>
      <c r="AJ38" s="24">
        <v>203.62622036262201</v>
      </c>
      <c r="AK38" s="24">
        <v>21.774748948390499</v>
      </c>
      <c r="AM38" t="s">
        <v>32</v>
      </c>
      <c r="AN38">
        <v>6.7599999999999993E-2</v>
      </c>
      <c r="AO38">
        <v>1E-3</v>
      </c>
      <c r="AP38">
        <v>2.7000000000000001E-3</v>
      </c>
      <c r="AQ38">
        <v>5.0099999999999999E-2</v>
      </c>
      <c r="AR38">
        <v>1.49E-2</v>
      </c>
      <c r="AS38">
        <v>1.0500000000000001E-2</v>
      </c>
      <c r="AT38">
        <v>2.8299999999999999E-2</v>
      </c>
      <c r="AU38">
        <v>0</v>
      </c>
      <c r="AX38" s="24">
        <v>15.353352238293105</v>
      </c>
      <c r="AY38" s="24">
        <v>67.818960157561335</v>
      </c>
      <c r="AZ38" s="24">
        <v>73.022015690372356</v>
      </c>
      <c r="BA38" s="24">
        <v>2.2300965805421273</v>
      </c>
      <c r="BB38" s="24">
        <v>-18.450288065843623</v>
      </c>
      <c r="BC38" s="24">
        <v>88.874847736625497</v>
      </c>
      <c r="BD38" s="24">
        <v>67.818960157561335</v>
      </c>
    </row>
    <row r="39" spans="5:56" x14ac:dyDescent="0.2">
      <c r="E39" t="s">
        <v>34</v>
      </c>
      <c r="F39" s="24">
        <v>7.1233333333333322</v>
      </c>
      <c r="G39" s="24">
        <v>2.5166114784236179E-2</v>
      </c>
      <c r="H39" s="24"/>
      <c r="I39" s="24">
        <v>6.176333333333333</v>
      </c>
      <c r="J39" s="24">
        <v>6.6583281184795706E-3</v>
      </c>
      <c r="K39" s="24"/>
      <c r="L39" s="24">
        <v>4941.0666666666666</v>
      </c>
      <c r="M39" s="24">
        <v>5.3266624947836787</v>
      </c>
      <c r="N39" s="24"/>
      <c r="O39" s="24">
        <v>1702.7986521711482</v>
      </c>
      <c r="P39" s="24">
        <v>5.3771173888908033</v>
      </c>
      <c r="Q39" s="24"/>
      <c r="R39" s="24">
        <v>38.41251373537586</v>
      </c>
      <c r="S39" s="24">
        <v>2.0182916419101531</v>
      </c>
      <c r="T39" s="24"/>
      <c r="U39" s="24">
        <v>1416.1599999999999</v>
      </c>
      <c r="V39" s="24">
        <v>166.86634651720519</v>
      </c>
      <c r="W39" s="24"/>
      <c r="X39" s="24">
        <v>466.65599999999995</v>
      </c>
      <c r="Y39" s="24">
        <v>19.444000000000074</v>
      </c>
      <c r="Z39" s="24"/>
      <c r="AA39" s="24">
        <v>0.26036840322580646</v>
      </c>
      <c r="AB39" s="24">
        <v>5.7603629032258165E-2</v>
      </c>
      <c r="AC39" s="24"/>
      <c r="AD39" s="24">
        <v>447.33333333333331</v>
      </c>
      <c r="AE39" s="24">
        <v>17.609183210283717</v>
      </c>
      <c r="AF39" s="24"/>
      <c r="AG39" s="24">
        <v>9466.6666666666661</v>
      </c>
      <c r="AH39" s="24">
        <v>819.83738224926753</v>
      </c>
      <c r="AI39" s="24"/>
      <c r="AJ39" s="24">
        <v>99.023709902370982</v>
      </c>
      <c r="AK39" s="24">
        <v>7.9203742619250779</v>
      </c>
      <c r="AM39" t="s">
        <v>33</v>
      </c>
      <c r="AN39">
        <v>0.19350000000000001</v>
      </c>
      <c r="AO39">
        <v>1.4E-3</v>
      </c>
      <c r="AP39">
        <v>1.06E-2</v>
      </c>
      <c r="AQ39">
        <v>1.7500000000000002E-2</v>
      </c>
      <c r="AR39">
        <v>1.49E-2</v>
      </c>
      <c r="AS39">
        <v>8.3999999999999995E-3</v>
      </c>
      <c r="AT39">
        <v>8.1299999999999997E-2</v>
      </c>
      <c r="AU39">
        <v>2.7000000000000001E-3</v>
      </c>
      <c r="AX39" s="24">
        <v>10.035771480112022</v>
      </c>
      <c r="AY39" s="24">
        <v>40.247850868062756</v>
      </c>
      <c r="AZ39" s="24">
        <v>35.284941318069116</v>
      </c>
      <c r="BA39" s="24">
        <v>0.6809333953448421</v>
      </c>
      <c r="BB39" s="24">
        <v>-101.88256790123455</v>
      </c>
      <c r="BC39" s="24">
        <v>334.49239506172836</v>
      </c>
      <c r="BD39" s="24">
        <v>40.247850868062756</v>
      </c>
    </row>
    <row r="40" spans="5:56" x14ac:dyDescent="0.2">
      <c r="E40" t="s">
        <v>35</v>
      </c>
      <c r="F40" s="24">
        <v>7.53</v>
      </c>
      <c r="G40" s="24">
        <v>7.21110255092796E-2</v>
      </c>
      <c r="H40" s="24"/>
      <c r="I40" s="24">
        <v>6.2556666666666663E-2</v>
      </c>
      <c r="J40" s="24">
        <v>1.2777454102180662E-3</v>
      </c>
      <c r="K40" s="24"/>
      <c r="L40" s="24">
        <v>40.03626666666667</v>
      </c>
      <c r="M40" s="24">
        <v>0.81775706253956193</v>
      </c>
      <c r="N40" s="24"/>
      <c r="O40" s="24">
        <v>512.73304087990357</v>
      </c>
      <c r="P40" s="24">
        <v>1.9220411212917317</v>
      </c>
      <c r="Q40" s="24"/>
      <c r="R40" s="24">
        <v>20.960506754573071</v>
      </c>
      <c r="S40" s="24">
        <v>2.9620423340157789</v>
      </c>
      <c r="T40" s="24"/>
      <c r="U40" s="24">
        <v>454.23999999999995</v>
      </c>
      <c r="V40" s="24">
        <v>46.280397578240382</v>
      </c>
      <c r="W40" s="24"/>
      <c r="X40" s="24">
        <v>343.51066666666674</v>
      </c>
      <c r="Y40" s="24">
        <v>24.466496793234054</v>
      </c>
      <c r="Z40" s="24"/>
      <c r="AA40" s="24">
        <v>0.14900138709677421</v>
      </c>
      <c r="AB40" s="24">
        <v>1.9201209677419256E-3</v>
      </c>
      <c r="AC40" s="24"/>
      <c r="AD40" s="24">
        <v>325.33333333333331</v>
      </c>
      <c r="AE40" s="24">
        <v>35.218366420567172</v>
      </c>
      <c r="AF40" s="24"/>
      <c r="AG40" s="24">
        <v>6626.666666666667</v>
      </c>
      <c r="AH40" s="24">
        <v>819.8373822492747</v>
      </c>
      <c r="AI40" s="24"/>
      <c r="AJ40" s="24">
        <v>81.589958158995813</v>
      </c>
      <c r="AK40" s="24">
        <v>4.1841004184100399</v>
      </c>
      <c r="AM40" t="s">
        <v>34</v>
      </c>
      <c r="AN40" t="s">
        <v>167</v>
      </c>
      <c r="AO40">
        <v>3.5000000000000001E-3</v>
      </c>
      <c r="AP40">
        <v>5.3E-3</v>
      </c>
      <c r="AQ40">
        <v>5.2299999999999999E-2</v>
      </c>
      <c r="AR40">
        <v>2.1499999999999998E-2</v>
      </c>
      <c r="AS40">
        <v>4.1999999999999997E-3</v>
      </c>
      <c r="AT40">
        <v>8.1299999999999997E-2</v>
      </c>
      <c r="AU40">
        <v>1.6299999999999999E-2</v>
      </c>
      <c r="AX40" s="24">
        <v>4.415614709357933</v>
      </c>
      <c r="AY40" s="24">
        <v>30.203799283617631</v>
      </c>
      <c r="AZ40" s="24">
        <v>55.470802857355956</v>
      </c>
      <c r="BA40" s="24">
        <v>0.43733316058807725</v>
      </c>
      <c r="BB40" s="24">
        <v>-45.651149519890261</v>
      </c>
      <c r="BC40" s="24">
        <v>172.69717969821673</v>
      </c>
      <c r="BD40" s="24">
        <v>30.203799283617638</v>
      </c>
    </row>
    <row r="41" spans="5:56" x14ac:dyDescent="0.2">
      <c r="E41" t="s">
        <v>36</v>
      </c>
      <c r="F41" s="24">
        <v>7.7766666666666673</v>
      </c>
      <c r="G41" s="24">
        <v>5.8594652770823243E-2</v>
      </c>
      <c r="H41" s="24"/>
      <c r="I41" s="24">
        <v>0.43569999999999998</v>
      </c>
      <c r="J41" s="24">
        <v>3.2186953878861964E-3</v>
      </c>
      <c r="K41" s="24"/>
      <c r="L41" s="24">
        <v>278.84800000000001</v>
      </c>
      <c r="M41" s="24">
        <v>2.0599650482471512</v>
      </c>
      <c r="N41" s="24"/>
      <c r="O41" s="24">
        <v>204.89757772267794</v>
      </c>
      <c r="P41" s="24">
        <v>4.9504553628856831</v>
      </c>
      <c r="Q41" s="24"/>
      <c r="R41" s="24">
        <v>8.6794648051192542</v>
      </c>
      <c r="S41" s="24">
        <v>1.9391118867558659</v>
      </c>
      <c r="T41" s="24"/>
      <c r="U41" s="24">
        <v>1763.5199999999998</v>
      </c>
      <c r="V41" s="24">
        <v>212.08342509493767</v>
      </c>
      <c r="W41" s="24"/>
      <c r="X41" s="24">
        <v>119.90466666666664</v>
      </c>
      <c r="Y41" s="24">
        <v>20.23795684680989</v>
      </c>
      <c r="Z41" s="24"/>
      <c r="AA41" s="24">
        <v>6.0035782258064503E-2</v>
      </c>
      <c r="AB41" s="24">
        <v>1.1085823576024456E-3</v>
      </c>
      <c r="AC41" s="24"/>
      <c r="AD41" s="24">
        <v>244</v>
      </c>
      <c r="AE41" s="24">
        <v>30.500000000000238</v>
      </c>
      <c r="AF41" s="24"/>
      <c r="AG41" s="24">
        <v>11833.333333333334</v>
      </c>
      <c r="AH41" s="24">
        <v>1639.6747644985403</v>
      </c>
      <c r="AI41" s="24"/>
      <c r="AJ41" s="24">
        <v>20.92050209205021</v>
      </c>
      <c r="AK41" s="24">
        <v>2.0920502092050199</v>
      </c>
      <c r="AM41" t="s">
        <v>35</v>
      </c>
      <c r="AN41" t="s">
        <v>167</v>
      </c>
      <c r="AO41" t="s">
        <v>167</v>
      </c>
      <c r="AP41" t="s">
        <v>167</v>
      </c>
      <c r="AQ41">
        <v>4.36E-2</v>
      </c>
      <c r="AR41">
        <v>3.7000000000000002E-3</v>
      </c>
      <c r="AS41">
        <v>2.0999999999999999E-3</v>
      </c>
      <c r="AT41">
        <v>5.1200000000000002E-2</v>
      </c>
      <c r="AU41">
        <v>4.1000000000000003E-3</v>
      </c>
      <c r="AX41" s="24">
        <v>1.2759786392405408</v>
      </c>
      <c r="AY41" s="24">
        <v>8.3600136566935035</v>
      </c>
      <c r="AZ41" s="24">
        <v>10.209142836965624</v>
      </c>
      <c r="BA41" s="24">
        <v>9.1503268251500236E-2</v>
      </c>
      <c r="BB41" s="24">
        <v>-94.044696844993155</v>
      </c>
      <c r="BC41" s="24">
        <v>260.90165706447186</v>
      </c>
      <c r="BD41" s="24">
        <v>8.3600136566935035</v>
      </c>
    </row>
    <row r="42" spans="5:56" x14ac:dyDescent="0.2">
      <c r="E42" t="s">
        <v>37</v>
      </c>
      <c r="F42" s="24">
        <v>7.6933333333333325</v>
      </c>
      <c r="G42" s="24">
        <v>3.7859388972001529E-2</v>
      </c>
      <c r="H42" s="24"/>
      <c r="I42" s="24">
        <v>1.8503333333333334</v>
      </c>
      <c r="J42" s="24">
        <v>4.4467216388406158E-2</v>
      </c>
      <c r="K42" s="24"/>
      <c r="L42" s="24">
        <v>1184.2133333333331</v>
      </c>
      <c r="M42" s="24">
        <v>28.459018488579961</v>
      </c>
      <c r="N42" s="24"/>
      <c r="O42" s="24">
        <v>1366.3536143429326</v>
      </c>
      <c r="P42" s="24">
        <v>5.2237782263370205</v>
      </c>
      <c r="Q42" s="24"/>
      <c r="R42" s="24">
        <v>57.80363260293452</v>
      </c>
      <c r="S42" s="24">
        <v>9.5654117942917001</v>
      </c>
      <c r="T42" s="24"/>
      <c r="U42" s="24">
        <v>133.6</v>
      </c>
      <c r="V42" s="24">
        <v>46.280397578240468</v>
      </c>
      <c r="W42" s="24"/>
      <c r="X42" s="24">
        <v>191.19933333333333</v>
      </c>
      <c r="Y42" s="24">
        <v>14.850600302120224</v>
      </c>
      <c r="Z42" s="24"/>
      <c r="AA42" s="24">
        <v>8.4357314516129045E-2</v>
      </c>
      <c r="AB42" s="24">
        <v>5.5429117880122598E-3</v>
      </c>
      <c r="AC42" s="24"/>
      <c r="AD42" s="24">
        <v>172.83333333333334</v>
      </c>
      <c r="AE42" s="24">
        <v>17.609183210283586</v>
      </c>
      <c r="AF42" s="24"/>
      <c r="AG42" s="24">
        <v>13726.66666666667</v>
      </c>
      <c r="AH42" s="24">
        <v>2169.085828945746</v>
      </c>
      <c r="AI42" s="24"/>
      <c r="AJ42" s="24">
        <v>25.801952580195252</v>
      </c>
      <c r="AK42" s="24">
        <v>4.3549497896781242</v>
      </c>
      <c r="AM42" t="s">
        <v>36</v>
      </c>
      <c r="AN42">
        <v>0.10009999999999999</v>
      </c>
      <c r="AO42">
        <v>1E-3</v>
      </c>
      <c r="AP42">
        <v>8.0000000000000002E-3</v>
      </c>
      <c r="AQ42">
        <v>2.8400000000000002E-2</v>
      </c>
      <c r="AR42">
        <v>7.7999999999999996E-3</v>
      </c>
      <c r="AS42">
        <v>6.3E-3</v>
      </c>
      <c r="AT42">
        <v>1.9400000000000001E-2</v>
      </c>
      <c r="AU42">
        <v>1.4999999999999999E-2</v>
      </c>
      <c r="AX42" s="24">
        <v>17.79808721527171</v>
      </c>
      <c r="AY42" s="24">
        <v>71.343529839070328</v>
      </c>
      <c r="AZ42" s="24">
        <v>70.639540448607463</v>
      </c>
      <c r="BA42" s="24">
        <v>2.6713044217972226</v>
      </c>
      <c r="BB42" s="24">
        <v>-19.58323731138546</v>
      </c>
      <c r="BC42" s="24">
        <v>81.219939643347033</v>
      </c>
      <c r="BD42" s="24">
        <v>71.343529839070328</v>
      </c>
    </row>
    <row r="43" spans="5:56" x14ac:dyDescent="0.2">
      <c r="E43" t="s">
        <v>38</v>
      </c>
      <c r="F43" s="24">
        <v>7.6866666666666665</v>
      </c>
      <c r="G43" s="24">
        <v>6.0277137733417148E-2</v>
      </c>
      <c r="H43" s="24"/>
      <c r="I43" s="24">
        <v>5.6333333333333329</v>
      </c>
      <c r="J43" s="24">
        <v>7.2341781380702352E-2</v>
      </c>
      <c r="K43" s="24"/>
      <c r="L43" s="24">
        <v>4506.666666666667</v>
      </c>
      <c r="M43" s="24">
        <v>57.873425104561882</v>
      </c>
      <c r="N43" s="24"/>
      <c r="O43" s="24">
        <v>1537.8078708118753</v>
      </c>
      <c r="P43" s="24">
        <v>14.820387620452705</v>
      </c>
      <c r="Q43" s="24"/>
      <c r="R43" s="24">
        <v>37.119772477538618</v>
      </c>
      <c r="S43" s="24">
        <v>2.2390935396146023</v>
      </c>
      <c r="T43" s="24"/>
      <c r="U43" s="24">
        <v>427.52</v>
      </c>
      <c r="V43" s="24">
        <v>122.44642256921961</v>
      </c>
      <c r="W43" s="24"/>
      <c r="X43" s="24">
        <v>398.60200000000003</v>
      </c>
      <c r="Y43" s="24">
        <v>63.751417333263831</v>
      </c>
      <c r="Z43" s="24"/>
      <c r="AA43" s="24">
        <v>9.5237999999999989E-2</v>
      </c>
      <c r="AB43" s="24">
        <v>1.9201209677419326E-3</v>
      </c>
      <c r="AC43" s="24"/>
      <c r="AD43" s="24">
        <v>640.5</v>
      </c>
      <c r="AE43" s="24">
        <v>30.500000000000057</v>
      </c>
      <c r="AF43" s="24"/>
      <c r="AG43" s="24">
        <v>13253.333333333336</v>
      </c>
      <c r="AH43" s="24">
        <v>2169.0858289457665</v>
      </c>
      <c r="AI43" s="24"/>
      <c r="AJ43" s="24">
        <v>36.959553695955364</v>
      </c>
      <c r="AK43" s="24">
        <v>3.1956594804434006</v>
      </c>
      <c r="AM43" t="s">
        <v>37</v>
      </c>
      <c r="AN43">
        <v>0.10009999999999999</v>
      </c>
      <c r="AO43">
        <v>3.7000000000000002E-3</v>
      </c>
      <c r="AP43">
        <v>0</v>
      </c>
      <c r="AQ43">
        <v>7.17E-2</v>
      </c>
      <c r="AR43">
        <v>1.49E-2</v>
      </c>
      <c r="AS43">
        <v>4.1999999999999997E-3</v>
      </c>
      <c r="AT43">
        <v>4.7699999999999999E-2</v>
      </c>
      <c r="AU43">
        <v>0.73370000000000002</v>
      </c>
      <c r="AX43" s="24">
        <v>12.878111285617587</v>
      </c>
      <c r="AY43" s="24">
        <v>54.881073496120628</v>
      </c>
      <c r="AZ43" s="24">
        <v>60.765024914097239</v>
      </c>
      <c r="BA43" s="24">
        <v>1.2424862254415308</v>
      </c>
      <c r="BB43" s="24">
        <v>-43.682748971193405</v>
      </c>
      <c r="BC43" s="24">
        <v>187.94767078189298</v>
      </c>
      <c r="BD43" s="24">
        <v>54.881073496120628</v>
      </c>
    </row>
    <row r="44" spans="5:56" x14ac:dyDescent="0.2">
      <c r="E44" t="s">
        <v>39</v>
      </c>
      <c r="F44" s="24">
        <v>7.3366666666666669</v>
      </c>
      <c r="G44" s="24">
        <v>0.35809682117177943</v>
      </c>
      <c r="H44" s="24"/>
      <c r="I44" s="24">
        <v>3.2376666666666662</v>
      </c>
      <c r="J44" s="24">
        <v>5.6721542057082019E-2</v>
      </c>
      <c r="K44" s="24"/>
      <c r="L44" s="24">
        <v>2072.1066666666666</v>
      </c>
      <c r="M44" s="24">
        <v>36.301786916532571</v>
      </c>
      <c r="N44" s="24"/>
      <c r="O44" s="24">
        <v>838.30822048445543</v>
      </c>
      <c r="P44" s="24">
        <v>718.53775666105651</v>
      </c>
      <c r="Q44" s="24"/>
      <c r="R44" s="24">
        <v>37.119772477538618</v>
      </c>
      <c r="S44" s="24">
        <v>2.43999561607871</v>
      </c>
      <c r="T44" s="24"/>
      <c r="U44" s="24">
        <v>213.76</v>
      </c>
      <c r="V44" s="24">
        <v>46.280397578240191</v>
      </c>
      <c r="W44" s="24"/>
      <c r="X44" s="24">
        <v>327.30733333333336</v>
      </c>
      <c r="Y44" s="24">
        <v>31.251857566124503</v>
      </c>
      <c r="Z44" s="24"/>
      <c r="AA44" s="24">
        <v>0.14452110483870967</v>
      </c>
      <c r="AB44" s="24">
        <v>3.997050533410402E-3</v>
      </c>
      <c r="AC44" s="24"/>
      <c r="AD44" s="24">
        <v>650.66666666666686</v>
      </c>
      <c r="AE44" s="24">
        <v>17.609183210283586</v>
      </c>
      <c r="AF44" s="24"/>
      <c r="AG44" s="24">
        <v>13253.333333333334</v>
      </c>
      <c r="AH44" s="24">
        <v>1639.6747644985494</v>
      </c>
      <c r="AI44" s="24"/>
      <c r="AJ44" s="24">
        <v>60.6694560669456</v>
      </c>
      <c r="AK44" s="24">
        <v>5.5350445838171343</v>
      </c>
      <c r="AM44" t="s">
        <v>38</v>
      </c>
      <c r="AN44" t="s">
        <v>167</v>
      </c>
      <c r="AO44">
        <v>2.8999999999999998E-3</v>
      </c>
      <c r="AP44" t="s">
        <v>167</v>
      </c>
      <c r="AQ44">
        <v>1.0999999999999999E-2</v>
      </c>
      <c r="AR44">
        <v>9.2999999999999992E-3</v>
      </c>
      <c r="AS44">
        <v>1.1000000000000001E-3</v>
      </c>
      <c r="AT44">
        <v>4.9500000000000002E-2</v>
      </c>
      <c r="AU44">
        <v>1.2200000000000001E-2</v>
      </c>
      <c r="AX44" s="24">
        <v>8.3274678706985927</v>
      </c>
      <c r="AY44" s="24">
        <v>39.046754557684856</v>
      </c>
      <c r="AZ44" s="24">
        <v>71.641541222326794</v>
      </c>
      <c r="BA44" s="24">
        <v>0.9522383321914033</v>
      </c>
      <c r="BB44" s="24">
        <v>-26.960208504801091</v>
      </c>
      <c r="BC44" s="24">
        <v>137.1693882030178</v>
      </c>
      <c r="BD44" s="24">
        <v>39.046754557684856</v>
      </c>
    </row>
    <row r="45" spans="5:56" x14ac:dyDescent="0.2">
      <c r="E45" t="s">
        <v>40</v>
      </c>
      <c r="F45" s="24">
        <v>7.6766666666666667</v>
      </c>
      <c r="G45" s="24">
        <v>5.5075705472861163E-2</v>
      </c>
      <c r="H45" s="24"/>
      <c r="I45" s="24">
        <v>0.54783333333333328</v>
      </c>
      <c r="J45" s="24">
        <v>1.7764665303161002E-2</v>
      </c>
      <c r="K45" s="24"/>
      <c r="L45" s="24">
        <v>350.61333333333329</v>
      </c>
      <c r="M45" s="24">
        <v>11.369385794023053</v>
      </c>
      <c r="N45" s="24"/>
      <c r="O45" s="24">
        <v>96.792612372051522</v>
      </c>
      <c r="P45" s="24">
        <v>10.357540263847149</v>
      </c>
      <c r="Q45" s="24"/>
      <c r="R45" s="24">
        <v>61.358671061986932</v>
      </c>
      <c r="S45" s="24">
        <v>1.4810211670079005</v>
      </c>
      <c r="T45" s="24"/>
      <c r="U45" s="24">
        <v>106.88</v>
      </c>
      <c r="V45" s="24">
        <v>46.280397578240382</v>
      </c>
      <c r="W45" s="24"/>
      <c r="X45" s="24">
        <v>77.775999999999996</v>
      </c>
      <c r="Y45" s="24">
        <v>9.7220000000001647</v>
      </c>
      <c r="Z45" s="24"/>
      <c r="AA45" s="24">
        <v>7.2196548387096771E-2</v>
      </c>
      <c r="AB45" s="24">
        <v>8.7990996781492775E-3</v>
      </c>
      <c r="AC45" s="24"/>
      <c r="AD45" s="24">
        <v>305</v>
      </c>
      <c r="AE45" s="24">
        <v>0</v>
      </c>
      <c r="AF45" s="24"/>
      <c r="AG45" s="24">
        <v>12780</v>
      </c>
      <c r="AH45" s="24">
        <v>1419.9999999999991</v>
      </c>
      <c r="AI45" s="24"/>
      <c r="AJ45" s="24">
        <v>89.260808926080884</v>
      </c>
      <c r="AK45" s="24">
        <v>6.7250005306784884</v>
      </c>
      <c r="AM45" t="s">
        <v>39</v>
      </c>
      <c r="AN45" t="s">
        <v>167</v>
      </c>
      <c r="AO45">
        <v>4.4999999999999997E-3</v>
      </c>
      <c r="AP45" t="s">
        <v>167</v>
      </c>
      <c r="AQ45">
        <v>2.8400000000000002E-2</v>
      </c>
      <c r="AR45">
        <v>1.2500000000000001E-2</v>
      </c>
      <c r="AS45" t="s">
        <v>167</v>
      </c>
      <c r="AT45">
        <v>2.12E-2</v>
      </c>
      <c r="AU45">
        <v>2.7000000000000001E-3</v>
      </c>
      <c r="AX45" s="24">
        <v>1.7524316363915518</v>
      </c>
      <c r="AY45" s="24">
        <v>24.313364594024303</v>
      </c>
      <c r="AZ45" s="24">
        <v>55.703179329939736</v>
      </c>
      <c r="BA45" s="24">
        <v>0.36838597453765826</v>
      </c>
      <c r="BB45" s="24">
        <v>-6.7453168724279839</v>
      </c>
      <c r="BC45" s="24">
        <v>39.605399176954727</v>
      </c>
      <c r="BD45" s="24">
        <v>24.313364594024303</v>
      </c>
    </row>
    <row r="46" spans="5:56" x14ac:dyDescent="0.2">
      <c r="E46" t="s">
        <v>41</v>
      </c>
      <c r="F46" s="24">
        <v>7.8533333333333326</v>
      </c>
      <c r="G46" s="24">
        <v>3.7859388972002035E-2</v>
      </c>
      <c r="H46" s="24"/>
      <c r="I46" s="24">
        <v>2.7666666666666671</v>
      </c>
      <c r="J46" s="24">
        <v>4.867579823005818E-2</v>
      </c>
      <c r="K46" s="24"/>
      <c r="L46" s="24">
        <v>1770.6666666666667</v>
      </c>
      <c r="M46" s="24">
        <v>31.152510867237233</v>
      </c>
      <c r="N46" s="24"/>
      <c r="O46" s="24">
        <v>723.86992180049583</v>
      </c>
      <c r="P46" s="24">
        <v>9.5365248903299857</v>
      </c>
      <c r="Q46" s="24"/>
      <c r="R46" s="24">
        <v>28.070583672677913</v>
      </c>
      <c r="S46" s="24">
        <v>2.5652039083426321</v>
      </c>
      <c r="T46" s="24"/>
      <c r="U46" s="24">
        <v>253.83999999999995</v>
      </c>
      <c r="V46" s="24">
        <v>61.223211284610038</v>
      </c>
      <c r="W46" s="24"/>
      <c r="X46" s="24">
        <v>142.58933333333334</v>
      </c>
      <c r="Y46" s="24">
        <v>5.6129993170615631</v>
      </c>
      <c r="Z46" s="24"/>
      <c r="AA46" s="24">
        <v>0.22388610483870966</v>
      </c>
      <c r="AB46" s="24">
        <v>1.9201209677419256E-3</v>
      </c>
      <c r="AC46" s="24"/>
      <c r="AD46" s="24">
        <v>528.66666666666663</v>
      </c>
      <c r="AE46" s="24">
        <v>17.60918321028365</v>
      </c>
      <c r="AF46" s="24"/>
      <c r="AG46" s="24">
        <v>3313.3333333333335</v>
      </c>
      <c r="AH46" s="24">
        <v>1639.6747644985373</v>
      </c>
      <c r="AI46" s="24"/>
      <c r="AJ46" s="24">
        <v>171.54811715481173</v>
      </c>
      <c r="AK46" s="24">
        <v>5.5350445838171405</v>
      </c>
      <c r="AM46" t="s">
        <v>40</v>
      </c>
      <c r="AN46">
        <v>0</v>
      </c>
      <c r="AO46">
        <v>1.6000000000000001E-3</v>
      </c>
      <c r="AP46">
        <v>5.3E-3</v>
      </c>
      <c r="AQ46" t="s">
        <v>167</v>
      </c>
      <c r="AR46">
        <v>1.2500000000000001E-2</v>
      </c>
      <c r="AS46">
        <v>1.1000000000000001E-3</v>
      </c>
      <c r="AT46">
        <v>5.8299999999999998E-2</v>
      </c>
      <c r="AU46">
        <v>4.1000000000000003E-3</v>
      </c>
      <c r="AX46" s="24">
        <v>9.0373252556463282</v>
      </c>
      <c r="AY46" s="24">
        <v>55.705499854940761</v>
      </c>
      <c r="AZ46" s="24">
        <v>48.515127066387898</v>
      </c>
      <c r="BA46" s="24">
        <v>1.3009189442870353</v>
      </c>
      <c r="BB46" s="24">
        <v>-15.761080932784635</v>
      </c>
      <c r="BC46" s="24">
        <v>79.846565157750334</v>
      </c>
      <c r="BD46" s="24">
        <v>55.705499854940761</v>
      </c>
    </row>
    <row r="47" spans="5:56" x14ac:dyDescent="0.2">
      <c r="E47" t="s">
        <v>42</v>
      </c>
      <c r="F47" s="24">
        <v>7.73</v>
      </c>
      <c r="G47" s="24">
        <v>1.7320508075688915E-2</v>
      </c>
      <c r="H47" s="24"/>
      <c r="I47" s="24">
        <v>4.3203333333333331</v>
      </c>
      <c r="J47" s="24">
        <v>3.5641735835019631E-2</v>
      </c>
      <c r="K47" s="24"/>
      <c r="L47" s="24">
        <v>2765.0133333333329</v>
      </c>
      <c r="M47" s="24">
        <v>22.810710934412437</v>
      </c>
      <c r="N47" s="24"/>
      <c r="O47" s="24">
        <v>10501.869786173165</v>
      </c>
      <c r="P47" s="24">
        <v>95.886470419050056</v>
      </c>
      <c r="Q47" s="24"/>
      <c r="R47" s="24">
        <v>87.213496218731805</v>
      </c>
      <c r="S47" s="24">
        <v>4.2261963772936468</v>
      </c>
      <c r="T47" s="24"/>
      <c r="U47" s="24">
        <v>3660.6399999999994</v>
      </c>
      <c r="V47" s="24">
        <v>201.73157611043453</v>
      </c>
      <c r="W47" s="24"/>
      <c r="X47" s="24">
        <v>405.08333333333331</v>
      </c>
      <c r="Y47" s="24">
        <v>47.957487187438538</v>
      </c>
      <c r="Z47" s="24"/>
      <c r="AA47" s="24">
        <v>3.1233967741935483E-2</v>
      </c>
      <c r="AB47" s="24">
        <v>2.9330332260497577E-3</v>
      </c>
      <c r="AC47" s="24"/>
      <c r="AD47" s="24">
        <v>396.5</v>
      </c>
      <c r="AE47" s="24">
        <v>30.499999999999943</v>
      </c>
      <c r="AF47" s="24"/>
      <c r="AG47" s="24">
        <v>18460</v>
      </c>
      <c r="AH47" s="24">
        <v>1419.9999999999982</v>
      </c>
      <c r="AI47" s="24"/>
      <c r="AJ47" s="24">
        <v>154.81171548117155</v>
      </c>
      <c r="AK47" s="24">
        <v>9.1190354467378008</v>
      </c>
      <c r="AM47" t="s">
        <v>41</v>
      </c>
      <c r="AN47">
        <v>3.4200000000000001E-2</v>
      </c>
      <c r="AO47">
        <v>2.8999999999999998E-3</v>
      </c>
      <c r="AP47">
        <v>2.7000000000000001E-3</v>
      </c>
      <c r="AQ47">
        <v>1.5299999999999999E-2</v>
      </c>
      <c r="AR47">
        <v>1.32E-2</v>
      </c>
      <c r="AS47">
        <v>5.3E-3</v>
      </c>
      <c r="AT47">
        <v>4.7699999999999999E-2</v>
      </c>
      <c r="AU47">
        <v>8.8000000000000005E-3</v>
      </c>
      <c r="AX47" s="24">
        <v>43.923529224107419</v>
      </c>
      <c r="AY47" s="24">
        <v>67.632092535728745</v>
      </c>
      <c r="AZ47" s="24">
        <v>15.421479315674608</v>
      </c>
      <c r="BA47" s="24">
        <v>2.1133753280980785</v>
      </c>
      <c r="BB47" s="24">
        <v>-209.87219204389569</v>
      </c>
      <c r="BC47" s="24">
        <v>594.27478737997251</v>
      </c>
      <c r="BD47" s="24">
        <v>67.632092535728745</v>
      </c>
    </row>
    <row r="48" spans="5:56" x14ac:dyDescent="0.2">
      <c r="E48" t="s">
        <v>43</v>
      </c>
      <c r="F48" s="24">
        <v>7.4433333333333342</v>
      </c>
      <c r="G48" s="24">
        <v>3.5118845842842597E-2</v>
      </c>
      <c r="H48" s="24"/>
      <c r="I48" s="24">
        <v>0.55743333333333334</v>
      </c>
      <c r="J48" s="24">
        <v>0.13559558744049666</v>
      </c>
      <c r="K48" s="24"/>
      <c r="L48" s="24">
        <v>356.75733333333329</v>
      </c>
      <c r="M48" s="24">
        <v>86.781175961917612</v>
      </c>
      <c r="N48" s="24"/>
      <c r="O48" s="24">
        <v>231.30396083667119</v>
      </c>
      <c r="P48" s="24">
        <v>5.3771173888911798</v>
      </c>
      <c r="Q48" s="24"/>
      <c r="R48" s="24">
        <v>32.918363389567574</v>
      </c>
      <c r="S48" s="24">
        <v>3.4957836682799974</v>
      </c>
      <c r="T48" s="24"/>
      <c r="U48" s="24">
        <v>213.76</v>
      </c>
      <c r="V48" s="24">
        <v>46.280397578240191</v>
      </c>
      <c r="W48" s="24"/>
      <c r="X48" s="24">
        <v>48.609999999999992</v>
      </c>
      <c r="Y48" s="24">
        <v>9.7220000000000244</v>
      </c>
      <c r="Z48" s="24"/>
      <c r="AA48" s="24">
        <v>2.3553483870967739E-2</v>
      </c>
      <c r="AB48" s="24">
        <v>2.9330332260497595E-3</v>
      </c>
      <c r="AC48" s="24"/>
      <c r="AD48" s="24">
        <v>355.83333333333331</v>
      </c>
      <c r="AE48" s="24">
        <v>46.589519565384478</v>
      </c>
      <c r="AF48" s="24"/>
      <c r="AG48" s="24">
        <v>20353.333333333332</v>
      </c>
      <c r="AH48" s="24">
        <v>2955.9657192419354</v>
      </c>
      <c r="AI48" s="24"/>
      <c r="AJ48" s="24">
        <v>184.10041841004184</v>
      </c>
      <c r="AK48" s="24">
        <v>7.5429943001338664</v>
      </c>
      <c r="AM48" t="s">
        <v>42</v>
      </c>
      <c r="AN48" t="s">
        <v>167</v>
      </c>
      <c r="AO48" t="s">
        <v>167</v>
      </c>
      <c r="AP48">
        <v>0</v>
      </c>
      <c r="AQ48">
        <v>3.9300000000000002E-2</v>
      </c>
      <c r="AR48">
        <v>1.7100000000000001E-2</v>
      </c>
      <c r="AS48">
        <v>3.2000000000000002E-3</v>
      </c>
      <c r="AT48">
        <v>1.77E-2</v>
      </c>
      <c r="AU48">
        <v>2.7000000000000001E-3</v>
      </c>
      <c r="AX48" s="24">
        <v>3.7345645780856347</v>
      </c>
      <c r="AY48" s="24">
        <v>39.521015200878338</v>
      </c>
      <c r="AZ48" s="24">
        <v>27.617080585312497</v>
      </c>
      <c r="BA48" s="24">
        <v>0.69697839853779675</v>
      </c>
      <c r="BB48" s="24">
        <v>-8.8554897119341547</v>
      </c>
      <c r="BC48" s="24">
        <v>43.123374485596706</v>
      </c>
      <c r="BD48" s="24">
        <v>39.521015200878345</v>
      </c>
    </row>
    <row r="49" spans="4:56" x14ac:dyDescent="0.2">
      <c r="E49" t="s">
        <v>44</v>
      </c>
      <c r="F49" s="24">
        <v>7.6333333333333337</v>
      </c>
      <c r="G49" s="24">
        <v>2.3094010767585053E-2</v>
      </c>
      <c r="H49" s="24"/>
      <c r="I49" s="24">
        <v>1.0853333333333335</v>
      </c>
      <c r="J49" s="24">
        <v>5.1316014394468742E-3</v>
      </c>
      <c r="K49" s="24"/>
      <c r="L49" s="24">
        <v>694.61333333333334</v>
      </c>
      <c r="M49" s="24">
        <v>3.2842249212460466</v>
      </c>
      <c r="N49" s="24"/>
      <c r="O49" s="24">
        <v>343.74225952063057</v>
      </c>
      <c r="P49" s="24">
        <v>11.594168356485619</v>
      </c>
      <c r="Q49" s="24"/>
      <c r="R49" s="24">
        <v>8.3562794906599436</v>
      </c>
      <c r="S49" s="24">
        <v>2.0182916419101562</v>
      </c>
      <c r="T49" s="24"/>
      <c r="U49" s="24">
        <v>293.91999999999996</v>
      </c>
      <c r="V49" s="24">
        <v>46.280397578240347</v>
      </c>
      <c r="W49" s="24"/>
      <c r="X49" s="24">
        <v>197.68066666666664</v>
      </c>
      <c r="Y49" s="24">
        <v>5.6129993170615462</v>
      </c>
      <c r="Z49" s="24"/>
      <c r="AA49" s="24">
        <v>0.15604183064516131</v>
      </c>
      <c r="AB49" s="24">
        <v>9.6643969347622854E-3</v>
      </c>
      <c r="AC49" s="24"/>
      <c r="AD49" s="24">
        <v>335.5</v>
      </c>
      <c r="AE49" s="24">
        <v>30.5</v>
      </c>
      <c r="AF49" s="24"/>
      <c r="AG49" s="24">
        <v>12306.666666666666</v>
      </c>
      <c r="AH49" s="24">
        <v>2169.0858289457665</v>
      </c>
      <c r="AI49" s="24"/>
      <c r="AJ49" s="24">
        <v>20.92050209205021</v>
      </c>
      <c r="AK49" s="24">
        <v>2.0920502092050199</v>
      </c>
      <c r="AM49" t="s">
        <v>43</v>
      </c>
      <c r="AN49">
        <v>0.3095</v>
      </c>
      <c r="AO49">
        <v>4.1000000000000003E-3</v>
      </c>
      <c r="AP49" t="s">
        <v>167</v>
      </c>
      <c r="AQ49" t="s">
        <v>167</v>
      </c>
      <c r="AR49">
        <v>1.7100000000000001E-2</v>
      </c>
      <c r="AS49">
        <v>9.4999999999999998E-3</v>
      </c>
      <c r="AT49">
        <v>5.6500000000000002E-2</v>
      </c>
      <c r="AU49">
        <v>8.8000000000000005E-3</v>
      </c>
      <c r="AX49" s="24">
        <v>3.8041639416476212</v>
      </c>
      <c r="AY49" s="24">
        <v>32.464065214889949</v>
      </c>
      <c r="AZ49" s="24">
        <v>52.742961387060198</v>
      </c>
      <c r="BA49" s="24">
        <v>0.48475452063144969</v>
      </c>
      <c r="BB49" s="24">
        <v>-25.466013717421124</v>
      </c>
      <c r="BC49" s="24">
        <v>103.44705624142661</v>
      </c>
      <c r="BD49" s="24">
        <v>32.464065214889949</v>
      </c>
    </row>
    <row r="50" spans="4:56" x14ac:dyDescent="0.2">
      <c r="E50" t="s">
        <v>45</v>
      </c>
      <c r="F50" s="24">
        <v>8.1966666666666654</v>
      </c>
      <c r="G50" s="24">
        <v>8.0208062770106503E-2</v>
      </c>
      <c r="H50" s="24"/>
      <c r="I50" s="24">
        <v>2.4319999999999999</v>
      </c>
      <c r="J50" s="24">
        <v>1.7349351572897496E-2</v>
      </c>
      <c r="K50" s="24"/>
      <c r="L50" s="24">
        <v>1556.4799999999998</v>
      </c>
      <c r="M50" s="24">
        <v>11.103585006654415</v>
      </c>
      <c r="N50" s="24"/>
      <c r="O50" s="24">
        <v>905.06389471676539</v>
      </c>
      <c r="P50" s="24">
        <v>9.5365248903299857</v>
      </c>
      <c r="Q50" s="24"/>
      <c r="R50" s="24">
        <v>13.204059207549607</v>
      </c>
      <c r="S50" s="24">
        <v>1.4810211670078981</v>
      </c>
      <c r="T50" s="24"/>
      <c r="U50" s="24">
        <v>374.07999999999993</v>
      </c>
      <c r="V50" s="24">
        <v>46.280397578240816</v>
      </c>
      <c r="W50" s="24"/>
      <c r="X50" s="24">
        <v>369.43599999999998</v>
      </c>
      <c r="Y50" s="24">
        <v>25.721994246169931</v>
      </c>
      <c r="Z50" s="24"/>
      <c r="AA50" s="24">
        <v>0.15092150806451612</v>
      </c>
      <c r="AB50" s="24">
        <v>1.9201209677419395E-3</v>
      </c>
      <c r="AC50" s="24"/>
      <c r="AD50" s="24">
        <v>457.5</v>
      </c>
      <c r="AE50" s="24">
        <v>30.500000000000114</v>
      </c>
      <c r="AF50" s="24"/>
      <c r="AG50" s="24">
        <v>8520</v>
      </c>
      <c r="AH50" s="24">
        <v>1419.9999999999948</v>
      </c>
      <c r="AI50" s="24"/>
      <c r="AJ50" s="24">
        <v>30.683403068340301</v>
      </c>
      <c r="AK50" s="24">
        <v>1.2078457514427352</v>
      </c>
      <c r="AM50" t="s">
        <v>44</v>
      </c>
      <c r="AN50">
        <v>0.13189999999999999</v>
      </c>
      <c r="AO50" t="s">
        <v>167</v>
      </c>
      <c r="AP50" t="s">
        <v>167</v>
      </c>
      <c r="AQ50">
        <v>3.2800000000000003E-2</v>
      </c>
      <c r="AR50">
        <v>1.29E-2</v>
      </c>
      <c r="AS50">
        <v>1.47E-2</v>
      </c>
      <c r="AT50" t="s">
        <v>167</v>
      </c>
      <c r="AU50">
        <v>3.3999999999999998E-3</v>
      </c>
      <c r="AX50" s="24">
        <v>7.9453329152981809</v>
      </c>
      <c r="AY50" s="24">
        <v>44.336185014711042</v>
      </c>
      <c r="AZ50" s="24">
        <v>61.949106911663499</v>
      </c>
      <c r="BA50" s="24">
        <v>0.80248209577411822</v>
      </c>
      <c r="BB50" s="24">
        <v>-41.610255144032926</v>
      </c>
      <c r="BC50" s="24">
        <v>171.42564609053497</v>
      </c>
      <c r="BD50" s="24">
        <v>44.336185014711042</v>
      </c>
    </row>
    <row r="51" spans="4:56" x14ac:dyDescent="0.2">
      <c r="E51" t="s">
        <v>46</v>
      </c>
      <c r="F51" s="24">
        <v>8.1966666666666672</v>
      </c>
      <c r="G51" s="24">
        <v>7.3711147958319373E-2</v>
      </c>
      <c r="H51" s="24"/>
      <c r="I51" s="24">
        <v>0.81326666666666669</v>
      </c>
      <c r="J51" s="24">
        <v>7.1842420152256241E-3</v>
      </c>
      <c r="K51" s="24"/>
      <c r="L51" s="24">
        <v>520.4906666666667</v>
      </c>
      <c r="M51" s="24">
        <v>4.5979148897443816</v>
      </c>
      <c r="N51" s="24"/>
      <c r="O51" s="24">
        <v>441.10750842393037</v>
      </c>
      <c r="P51" s="24">
        <v>14.820387620454349</v>
      </c>
      <c r="Q51" s="24"/>
      <c r="R51" s="24">
        <v>5.7707969749854557</v>
      </c>
      <c r="S51" s="24">
        <v>1.9391118867558659</v>
      </c>
      <c r="T51" s="24"/>
      <c r="U51" s="24">
        <v>828.32</v>
      </c>
      <c r="V51" s="24">
        <v>46.280397578240446</v>
      </c>
      <c r="W51" s="24"/>
      <c r="X51" s="24">
        <v>145.83000000000001</v>
      </c>
      <c r="Y51" s="24">
        <v>9.7220000000000226</v>
      </c>
      <c r="Z51" s="24"/>
      <c r="AA51" s="24">
        <v>3.3794129032258056E-2</v>
      </c>
      <c r="AB51" s="24">
        <v>1.9201209677419361E-3</v>
      </c>
      <c r="AC51" s="24"/>
      <c r="AD51" s="24">
        <v>549</v>
      </c>
      <c r="AE51" s="24">
        <v>30.5</v>
      </c>
      <c r="AF51" s="24"/>
      <c r="AG51" s="24">
        <v>6153.333333333333</v>
      </c>
      <c r="AH51" s="24">
        <v>1639.674764498538</v>
      </c>
      <c r="AI51" s="24"/>
      <c r="AJ51" s="24">
        <v>50.2092050209205</v>
      </c>
      <c r="AK51" s="24">
        <v>2.0920502092050199</v>
      </c>
      <c r="AM51" t="s">
        <v>45</v>
      </c>
      <c r="AN51" t="s">
        <v>167</v>
      </c>
      <c r="AO51">
        <v>1.4E-3</v>
      </c>
      <c r="AP51">
        <v>0</v>
      </c>
      <c r="AQ51">
        <v>3.9300000000000002E-2</v>
      </c>
      <c r="AR51">
        <v>1.0500000000000001E-2</v>
      </c>
      <c r="AS51">
        <v>2.63E-2</v>
      </c>
      <c r="AT51">
        <v>3.1800000000000002E-2</v>
      </c>
      <c r="AU51">
        <v>8.8000000000000005E-3</v>
      </c>
      <c r="AX51" s="24">
        <v>3.71160829077427</v>
      </c>
      <c r="AY51" s="24">
        <v>26.379079893017281</v>
      </c>
      <c r="AZ51" s="24">
        <v>22.464482825788611</v>
      </c>
      <c r="BA51" s="24">
        <v>0.3593393430432697</v>
      </c>
      <c r="BB51" s="24">
        <v>-44.418469135802468</v>
      </c>
      <c r="BC51" s="24">
        <v>152.75012345679011</v>
      </c>
      <c r="BD51" s="24">
        <v>26.379079893017281</v>
      </c>
    </row>
    <row r="52" spans="4:56" x14ac:dyDescent="0.2">
      <c r="D52" t="s">
        <v>88</v>
      </c>
      <c r="E52" t="s">
        <v>47</v>
      </c>
      <c r="F52" s="24">
        <v>7.4833333333333343</v>
      </c>
      <c r="G52" s="24">
        <v>7.0237691685684778E-2</v>
      </c>
      <c r="H52" s="24"/>
      <c r="I52" s="24">
        <v>26.643333333333334</v>
      </c>
      <c r="J52" s="24">
        <v>2.309401076758659E-2</v>
      </c>
      <c r="K52" s="24"/>
      <c r="L52" s="24">
        <v>21314.666666666668</v>
      </c>
      <c r="M52" s="24">
        <v>18.475208614068023</v>
      </c>
      <c r="N52" s="24"/>
      <c r="O52" s="24">
        <v>7334.2829290120499</v>
      </c>
      <c r="P52" s="24">
        <v>90.932303603074047</v>
      </c>
      <c r="Q52" s="24"/>
      <c r="R52" s="24">
        <v>178.99812552517611</v>
      </c>
      <c r="S52" s="24">
        <v>11.153405679488969</v>
      </c>
      <c r="T52" s="24"/>
      <c r="U52" s="24">
        <v>133.6</v>
      </c>
      <c r="V52" s="24">
        <v>46.280397578240468</v>
      </c>
      <c r="W52" s="24"/>
      <c r="X52" s="24">
        <v>1325.4326666666668</v>
      </c>
      <c r="Y52" s="24">
        <v>68.973690356057716</v>
      </c>
      <c r="Z52" s="24"/>
      <c r="AA52" s="24">
        <v>0.21492554032258063</v>
      </c>
      <c r="AB52" s="24">
        <v>9.4717318153482704E-3</v>
      </c>
      <c r="AC52" s="24"/>
      <c r="AD52" s="24">
        <v>254.16666666666674</v>
      </c>
      <c r="AE52" s="24">
        <v>17.609183210283586</v>
      </c>
      <c r="AF52" s="24"/>
      <c r="AG52" s="24">
        <v>17513.333333333332</v>
      </c>
      <c r="AH52" s="24">
        <v>1639.6747644985351</v>
      </c>
      <c r="AI52" s="24"/>
      <c r="AJ52" s="24">
        <v>889.12133891213387</v>
      </c>
      <c r="AK52" s="24">
        <v>19.956887058931898</v>
      </c>
      <c r="AM52" t="s">
        <v>46</v>
      </c>
      <c r="AN52">
        <v>0</v>
      </c>
      <c r="AO52">
        <v>3.0999999999999999E-3</v>
      </c>
      <c r="AP52" t="s">
        <v>167</v>
      </c>
      <c r="AQ52">
        <v>1.0999999999999999E-2</v>
      </c>
      <c r="AR52">
        <v>7.0000000000000001E-3</v>
      </c>
      <c r="AS52">
        <v>1.6799999999999999E-2</v>
      </c>
      <c r="AT52">
        <v>4.5900000000000003E-2</v>
      </c>
      <c r="AU52">
        <v>8.8000000000000005E-3</v>
      </c>
      <c r="AX52" s="24">
        <v>41.936851119995183</v>
      </c>
      <c r="AY52" s="24">
        <v>72.609824180506166</v>
      </c>
      <c r="AZ52" s="24">
        <v>94.254414297296549</v>
      </c>
      <c r="BA52" s="24">
        <v>2.7589821298250929</v>
      </c>
      <c r="BB52" s="24">
        <v>-111.60244170096023</v>
      </c>
      <c r="BC52" s="24">
        <v>463.96534430727024</v>
      </c>
      <c r="BD52" s="24">
        <v>72.609824180506166</v>
      </c>
    </row>
    <row r="53" spans="4:56" x14ac:dyDescent="0.2">
      <c r="E53" t="s">
        <v>48</v>
      </c>
      <c r="F53" s="24">
        <v>7.8266666666666671</v>
      </c>
      <c r="G53" s="24">
        <v>2.081665999466124E-2</v>
      </c>
      <c r="H53" s="24"/>
      <c r="I53" s="24">
        <v>25.373333333333335</v>
      </c>
      <c r="J53" s="24">
        <v>5.7735026918951087E-3</v>
      </c>
      <c r="K53" s="24"/>
      <c r="L53" s="24">
        <v>20298.666666666668</v>
      </c>
      <c r="M53" s="24">
        <v>4.6188021535170067</v>
      </c>
      <c r="N53" s="24"/>
      <c r="O53" s="24">
        <v>7145.8433215073374</v>
      </c>
      <c r="P53" s="24">
        <v>95.886470419025045</v>
      </c>
      <c r="Q53" s="24"/>
      <c r="R53" s="24">
        <v>177.05901363842028</v>
      </c>
      <c r="S53" s="24">
        <v>3.670679559046115</v>
      </c>
      <c r="T53" s="24"/>
      <c r="U53" s="24">
        <v>774.88</v>
      </c>
      <c r="V53" s="24">
        <v>166.86634651720487</v>
      </c>
      <c r="W53" s="24"/>
      <c r="X53" s="24">
        <v>1169.8806666666667</v>
      </c>
      <c r="Y53" s="24">
        <v>43.838926096944199</v>
      </c>
      <c r="Z53" s="24"/>
      <c r="AA53" s="24">
        <v>0.14068086290322579</v>
      </c>
      <c r="AB53" s="24">
        <v>1.1085823576024376E-3</v>
      </c>
      <c r="AC53" s="24"/>
      <c r="AD53" s="24">
        <v>233.83333333333334</v>
      </c>
      <c r="AE53" s="24">
        <v>17.60918321028365</v>
      </c>
      <c r="AF53" s="24"/>
      <c r="AG53" s="24">
        <v>17986.666666666668</v>
      </c>
      <c r="AH53" s="24">
        <v>819.83738224926856</v>
      </c>
      <c r="AI53" s="24"/>
      <c r="AJ53" s="24">
        <v>401.673640167364</v>
      </c>
      <c r="AK53" s="24">
        <v>14.644351464435132</v>
      </c>
      <c r="AM53" t="s">
        <v>47</v>
      </c>
      <c r="AN53" t="s">
        <v>167</v>
      </c>
      <c r="AO53">
        <v>2.3E-3</v>
      </c>
      <c r="AP53" t="s">
        <v>167</v>
      </c>
      <c r="AQ53">
        <v>5.0099999999999999E-2</v>
      </c>
      <c r="AR53">
        <v>1.04E-2</v>
      </c>
      <c r="AS53">
        <v>1.4999999999999999E-2</v>
      </c>
      <c r="AT53">
        <v>6.4899999999999999E-2</v>
      </c>
      <c r="AU53">
        <v>1.5900000000000001E-2</v>
      </c>
      <c r="AX53" s="24">
        <v>37.836505426136682</v>
      </c>
      <c r="AY53" s="24">
        <v>69.00899812634502</v>
      </c>
      <c r="AZ53" s="24">
        <v>71.443234050247938</v>
      </c>
      <c r="BA53" s="24">
        <v>2.3048117084521795</v>
      </c>
      <c r="BB53" s="24">
        <v>-131.19714128943755</v>
      </c>
      <c r="BC53" s="24">
        <v>491.63454595336071</v>
      </c>
      <c r="BD53" s="24">
        <v>69.00899812634502</v>
      </c>
    </row>
    <row r="54" spans="4:56" x14ac:dyDescent="0.2">
      <c r="E54" t="s">
        <v>49</v>
      </c>
      <c r="F54" s="24">
        <v>6.7333333333333334</v>
      </c>
      <c r="G54" s="24">
        <v>3.2145502536643E-2</v>
      </c>
      <c r="H54" s="24"/>
      <c r="I54" s="24">
        <v>20.653333333333332</v>
      </c>
      <c r="J54" s="24">
        <v>0.17473789896108183</v>
      </c>
      <c r="K54" s="24"/>
      <c r="L54" s="24">
        <v>16522.666666666668</v>
      </c>
      <c r="M54" s="24">
        <v>139.79031916886566</v>
      </c>
      <c r="N54" s="24"/>
      <c r="O54" s="24">
        <v>10889.666634704532</v>
      </c>
      <c r="P54" s="24">
        <v>585.25853137117713</v>
      </c>
      <c r="Q54" s="24"/>
      <c r="R54" s="24">
        <v>123.08706612371533</v>
      </c>
      <c r="S54" s="24">
        <v>6.7868916036455236</v>
      </c>
      <c r="T54" s="24"/>
      <c r="U54" s="24">
        <v>320.63999999999993</v>
      </c>
      <c r="V54" s="24">
        <v>80.16</v>
      </c>
      <c r="W54" s="24"/>
      <c r="X54" s="24">
        <v>1827.7360000000001</v>
      </c>
      <c r="Y54" s="24">
        <v>89.103601812721493</v>
      </c>
      <c r="Z54" s="24"/>
      <c r="AA54" s="24">
        <v>3.4434169354838708E-2</v>
      </c>
      <c r="AB54" s="24">
        <v>4.4343294304098058E-3</v>
      </c>
      <c r="AC54" s="24"/>
      <c r="AD54" s="24">
        <v>203.33333333333329</v>
      </c>
      <c r="AE54" s="24">
        <v>17.60918321028355</v>
      </c>
      <c r="AF54" s="24"/>
      <c r="AG54" s="24">
        <v>13726.666666666666</v>
      </c>
      <c r="AH54" s="24">
        <v>819.83738224926856</v>
      </c>
      <c r="AI54" s="24"/>
      <c r="AJ54" s="24">
        <v>854.95118549511847</v>
      </c>
      <c r="AK54" s="24">
        <v>16.90984052019823</v>
      </c>
      <c r="AM54" t="s">
        <v>48</v>
      </c>
      <c r="AN54" t="s">
        <v>167</v>
      </c>
      <c r="AO54">
        <v>4.8999999999999998E-3</v>
      </c>
      <c r="AP54" t="s">
        <v>167</v>
      </c>
      <c r="AQ54">
        <v>3.2800000000000003E-2</v>
      </c>
      <c r="AR54">
        <v>1.6E-2</v>
      </c>
      <c r="AS54">
        <v>8.0000000000000002E-3</v>
      </c>
      <c r="AT54" t="s">
        <v>167</v>
      </c>
      <c r="AU54" t="s">
        <v>167</v>
      </c>
      <c r="AX54" s="24">
        <v>51.968525090880462</v>
      </c>
      <c r="AY54" s="24">
        <v>73.602475985885221</v>
      </c>
      <c r="AZ54" s="24">
        <v>90.426723426682699</v>
      </c>
      <c r="BA54" s="24">
        <v>2.853843194004321</v>
      </c>
      <c r="BB54" s="24">
        <v>-163.12961316872426</v>
      </c>
      <c r="BC54" s="24">
        <v>656.84688065843613</v>
      </c>
      <c r="BD54" s="24">
        <v>73.602475985885221</v>
      </c>
    </row>
    <row r="55" spans="4:56" x14ac:dyDescent="0.2">
      <c r="E55" t="s">
        <v>50</v>
      </c>
      <c r="F55" s="24">
        <v>7.6700000000000008</v>
      </c>
      <c r="G55" s="24">
        <v>2.6457513110645845E-2</v>
      </c>
      <c r="H55" s="24"/>
      <c r="I55" s="24">
        <v>27.677000000000003</v>
      </c>
      <c r="J55" s="24">
        <v>4.9568134925574756E-2</v>
      </c>
      <c r="K55" s="24"/>
      <c r="L55" s="24">
        <v>22141.600000000002</v>
      </c>
      <c r="M55" s="24">
        <v>39.654507940459759</v>
      </c>
      <c r="N55" s="24"/>
      <c r="O55" s="24">
        <v>11461.766548406702</v>
      </c>
      <c r="P55" s="24">
        <v>963.86902705559032</v>
      </c>
      <c r="Q55" s="24"/>
      <c r="R55" s="24">
        <v>165.42434231788511</v>
      </c>
      <c r="S55" s="24">
        <v>3.4049685711501181</v>
      </c>
      <c r="T55" s="24"/>
      <c r="U55" s="24">
        <v>1683.36</v>
      </c>
      <c r="V55" s="24">
        <v>80.160000000000082</v>
      </c>
      <c r="W55" s="24"/>
      <c r="X55" s="24">
        <v>1438.856</v>
      </c>
      <c r="Y55" s="24">
        <v>79.577999648144015</v>
      </c>
      <c r="Z55" s="24"/>
      <c r="AA55" s="24">
        <v>0.19956457258064517</v>
      </c>
      <c r="AB55" s="24">
        <v>7.7600765032171618E-3</v>
      </c>
      <c r="AC55" s="24"/>
      <c r="AD55" s="24">
        <v>233.83333333333334</v>
      </c>
      <c r="AE55" s="24">
        <v>17.60918321028365</v>
      </c>
      <c r="AF55" s="24"/>
      <c r="AG55" s="24">
        <v>19880</v>
      </c>
      <c r="AH55" s="24">
        <v>1420</v>
      </c>
      <c r="AI55" s="24"/>
      <c r="AJ55" s="24">
        <v>148.53556485355648</v>
      </c>
      <c r="AK55" s="24">
        <v>5.5350445838171352</v>
      </c>
      <c r="AM55" t="s">
        <v>49</v>
      </c>
      <c r="AN55" t="s">
        <v>167</v>
      </c>
      <c r="AO55">
        <v>7.6E-3</v>
      </c>
      <c r="AP55" t="s">
        <v>167</v>
      </c>
      <c r="AQ55">
        <v>8.0299999999999996E-2</v>
      </c>
      <c r="AR55">
        <v>2.93E-2</v>
      </c>
      <c r="AS55">
        <v>2.7E-2</v>
      </c>
      <c r="AT55" t="s">
        <v>167</v>
      </c>
      <c r="AU55">
        <v>5.8437999999999999</v>
      </c>
      <c r="AX55" s="24">
        <v>49.496004786846761</v>
      </c>
      <c r="AY55" s="24">
        <v>70.620220520802548</v>
      </c>
      <c r="AZ55" s="24">
        <v>58.442431326348299</v>
      </c>
      <c r="BA55" s="24">
        <v>2.4587929617176951</v>
      </c>
      <c r="BB55" s="24">
        <v>-198.75902880658433</v>
      </c>
      <c r="BC55" s="24">
        <v>695.95988477366245</v>
      </c>
      <c r="BD55" s="24">
        <v>70.620220520802562</v>
      </c>
    </row>
    <row r="56" spans="4:56" x14ac:dyDescent="0.2">
      <c r="D56" t="s">
        <v>89</v>
      </c>
      <c r="E56" t="s">
        <v>51</v>
      </c>
      <c r="F56" s="24">
        <v>7.63</v>
      </c>
      <c r="G56" s="24">
        <v>2.0000000000000018E-2</v>
      </c>
      <c r="H56" s="24"/>
      <c r="I56" s="24">
        <v>26.925666666666668</v>
      </c>
      <c r="J56" s="24">
        <v>1.2503332889007164E-2</v>
      </c>
      <c r="K56" s="24"/>
      <c r="L56" s="24">
        <v>21540.533333333336</v>
      </c>
      <c r="M56" s="24">
        <v>10.002666311205138</v>
      </c>
      <c r="N56" s="24"/>
      <c r="O56" s="24">
        <v>399.62807552927711</v>
      </c>
      <c r="P56" s="24">
        <v>9.5365248903299857</v>
      </c>
      <c r="Q56" s="24"/>
      <c r="R56" s="24">
        <v>128.25803115506429</v>
      </c>
      <c r="S56" s="24">
        <v>3.670679559046131</v>
      </c>
      <c r="T56" s="24"/>
      <c r="U56" s="24">
        <v>855.04</v>
      </c>
      <c r="V56" s="24">
        <v>166.86634651720522</v>
      </c>
      <c r="W56" s="24"/>
      <c r="X56" s="24">
        <v>1374.0426666666665</v>
      </c>
      <c r="Y56" s="24">
        <v>68.973690356057716</v>
      </c>
      <c r="Z56" s="24"/>
      <c r="AA56" s="24">
        <v>0.11251908870967742</v>
      </c>
      <c r="AB56" s="24">
        <v>1.9201209677419326E-3</v>
      </c>
      <c r="AC56" s="24"/>
      <c r="AD56" s="24">
        <v>376.16666666666669</v>
      </c>
      <c r="AE56" s="24">
        <v>17.609183210283586</v>
      </c>
      <c r="AF56" s="24"/>
      <c r="AG56" s="24">
        <v>6626.666666666667</v>
      </c>
      <c r="AH56" s="24">
        <v>819.8373822492747</v>
      </c>
      <c r="AI56" s="24"/>
      <c r="AJ56" s="24">
        <v>530.68340306834023</v>
      </c>
      <c r="AK56" s="24">
        <v>17.792678970952728</v>
      </c>
      <c r="AM56" t="s">
        <v>50</v>
      </c>
      <c r="AN56" t="s">
        <v>167</v>
      </c>
      <c r="AO56">
        <v>9.7000000000000003E-3</v>
      </c>
      <c r="AP56">
        <v>2.3699999999999999E-2</v>
      </c>
      <c r="AQ56">
        <v>2.1899999999999999E-2</v>
      </c>
      <c r="AR56">
        <v>1.17E-2</v>
      </c>
      <c r="AS56">
        <v>2.5000000000000001E-2</v>
      </c>
      <c r="AT56">
        <v>6.3200000000000006E-2</v>
      </c>
      <c r="AU56">
        <v>2.1000000000000001E-2</v>
      </c>
      <c r="AX56" s="24">
        <v>1.9708505733497603</v>
      </c>
      <c r="AY56" s="24">
        <v>9.8686764648096812</v>
      </c>
      <c r="AZ56" s="24">
        <v>72.686960196692738</v>
      </c>
      <c r="BA56" s="24">
        <v>0.11186361054804278</v>
      </c>
      <c r="BB56" s="24">
        <v>-149.67526474622773</v>
      </c>
      <c r="BC56" s="24">
        <v>570.54871879286691</v>
      </c>
      <c r="BD56" s="24">
        <v>9.8686764648096812</v>
      </c>
    </row>
    <row r="57" spans="4:56" x14ac:dyDescent="0.2">
      <c r="E57" t="s">
        <v>52</v>
      </c>
      <c r="F57" s="24">
        <v>4.996666666666667</v>
      </c>
      <c r="G57" s="24">
        <v>0.18583146486355129</v>
      </c>
      <c r="H57" s="24"/>
      <c r="I57" s="24">
        <v>26.05</v>
      </c>
      <c r="J57" s="24">
        <v>1.7320508075689429E-2</v>
      </c>
      <c r="K57" s="24"/>
      <c r="L57" s="24">
        <v>20840</v>
      </c>
      <c r="M57" s="24">
        <v>13.856406460551018</v>
      </c>
      <c r="N57" s="24"/>
      <c r="O57" s="24">
        <v>11709.495956787165</v>
      </c>
      <c r="P57" s="24">
        <v>613.31944507283902</v>
      </c>
      <c r="Q57" s="24"/>
      <c r="R57" s="24">
        <v>160.8997479154547</v>
      </c>
      <c r="S57" s="24">
        <v>5.1304078166852634</v>
      </c>
      <c r="T57" s="24"/>
      <c r="U57" s="24">
        <v>3233.1199999999994</v>
      </c>
      <c r="V57" s="24">
        <v>122.44642256922008</v>
      </c>
      <c r="W57" s="24"/>
      <c r="X57" s="24">
        <v>1506.9099999999999</v>
      </c>
      <c r="Y57" s="24">
        <v>48.610000000000014</v>
      </c>
      <c r="Z57" s="24"/>
      <c r="AA57" s="24">
        <v>0.1522015887096774</v>
      </c>
      <c r="AB57" s="24">
        <v>1.2784795430397979E-2</v>
      </c>
      <c r="AC57" s="24"/>
      <c r="AD57" s="24">
        <v>457.5</v>
      </c>
      <c r="AE57" s="24">
        <v>30.500000000000114</v>
      </c>
      <c r="AF57" s="24"/>
      <c r="AG57" s="24">
        <v>12306.666666666666</v>
      </c>
      <c r="AH57" s="24">
        <v>2169.0858289457665</v>
      </c>
      <c r="AI57" s="24"/>
      <c r="AJ57" s="24">
        <v>165.96931659693163</v>
      </c>
      <c r="AK57" s="24">
        <v>6.3913189608868093</v>
      </c>
      <c r="AM57" t="s">
        <v>51</v>
      </c>
      <c r="AN57" t="s">
        <v>167</v>
      </c>
      <c r="AO57">
        <v>3.8999999999999998E-3</v>
      </c>
      <c r="AP57">
        <v>8.0000000000000002E-3</v>
      </c>
      <c r="AQ57">
        <v>3.49E-2</v>
      </c>
      <c r="AR57">
        <v>1.7600000000000001E-2</v>
      </c>
      <c r="AS57">
        <v>1.6E-2</v>
      </c>
      <c r="AT57" t="s">
        <v>167</v>
      </c>
      <c r="AU57">
        <v>0</v>
      </c>
      <c r="AX57" s="24">
        <v>42.592153925255872</v>
      </c>
      <c r="AY57" s="24">
        <v>63.707595312542743</v>
      </c>
      <c r="AZ57" s="24">
        <v>43.418795799576706</v>
      </c>
      <c r="BA57" s="24">
        <v>1.7818931890618377</v>
      </c>
      <c r="BB57" s="24">
        <v>-278.18151440329217</v>
      </c>
      <c r="BC57" s="24">
        <v>912.6446090534979</v>
      </c>
      <c r="BD57" s="24">
        <v>63.707595312542743</v>
      </c>
    </row>
    <row r="58" spans="4:56" x14ac:dyDescent="0.2">
      <c r="E58" t="s">
        <v>53</v>
      </c>
      <c r="F58" s="24">
        <v>7.7</v>
      </c>
      <c r="G58" s="24">
        <v>4.5825756949558295E-2</v>
      </c>
      <c r="H58" s="24"/>
      <c r="I58" s="24">
        <v>25.81</v>
      </c>
      <c r="J58" s="24">
        <v>1.9999999999999574E-2</v>
      </c>
      <c r="K58" s="24"/>
      <c r="L58" s="24">
        <v>20648</v>
      </c>
      <c r="M58" s="24">
        <v>16</v>
      </c>
      <c r="N58" s="24"/>
      <c r="O58" s="24">
        <v>11837.152811071699</v>
      </c>
      <c r="P58" s="24">
        <v>578.81382662711349</v>
      </c>
      <c r="Q58" s="24"/>
      <c r="R58" s="24">
        <v>187.40094370111819</v>
      </c>
      <c r="S58" s="24">
        <v>5.6810793844117988</v>
      </c>
      <c r="T58" s="24"/>
      <c r="U58" s="24">
        <v>1015.36</v>
      </c>
      <c r="V58" s="24">
        <v>46.280397578240446</v>
      </c>
      <c r="W58" s="24"/>
      <c r="X58" s="24">
        <v>1403.2086666666667</v>
      </c>
      <c r="Y58" s="24">
        <v>49.889429194302501</v>
      </c>
      <c r="Z58" s="24"/>
      <c r="AA58" s="24">
        <v>0.12788005645161291</v>
      </c>
      <c r="AB58" s="24">
        <v>1.1991151600231169E-2</v>
      </c>
      <c r="AC58" s="24"/>
      <c r="AD58" s="24">
        <v>305</v>
      </c>
      <c r="AE58" s="24">
        <v>0</v>
      </c>
      <c r="AF58" s="24"/>
      <c r="AG58" s="24">
        <v>10886.666666666666</v>
      </c>
      <c r="AH58" s="24">
        <v>819.83738224927072</v>
      </c>
      <c r="AI58" s="24"/>
      <c r="AJ58" s="24">
        <v>387.72663877266382</v>
      </c>
      <c r="AK58" s="24">
        <v>14.240291392372489</v>
      </c>
      <c r="AM58" t="s">
        <v>52</v>
      </c>
      <c r="AN58" t="s">
        <v>167</v>
      </c>
      <c r="AO58">
        <v>1.6000000000000001E-3</v>
      </c>
      <c r="AP58">
        <v>2.3699999999999999E-2</v>
      </c>
      <c r="AQ58">
        <v>6.9500000000000006E-2</v>
      </c>
      <c r="AR58">
        <v>1.54E-2</v>
      </c>
      <c r="AS58">
        <v>1.6E-2</v>
      </c>
      <c r="AT58">
        <v>0.86219999999999997</v>
      </c>
      <c r="AU58">
        <v>1.2216</v>
      </c>
      <c r="AX58" s="24">
        <v>56.444320870893655</v>
      </c>
      <c r="AY58" s="24">
        <v>75.038423911014903</v>
      </c>
      <c r="AZ58" s="24">
        <v>69.463168699573828</v>
      </c>
      <c r="BA58" s="24">
        <v>3.0957016698613038</v>
      </c>
      <c r="BB58" s="24">
        <v>-161.25842524005489</v>
      </c>
      <c r="BC58" s="24">
        <v>600.43074348422488</v>
      </c>
      <c r="BD58" s="24">
        <v>75.038423911014903</v>
      </c>
    </row>
    <row r="59" spans="4:56" x14ac:dyDescent="0.2">
      <c r="E59" t="s">
        <v>54</v>
      </c>
      <c r="F59" s="24">
        <v>7.6166666666666671</v>
      </c>
      <c r="G59" s="24">
        <v>0.11372481406154646</v>
      </c>
      <c r="H59" s="24"/>
      <c r="I59" s="24">
        <v>26.276666666666667</v>
      </c>
      <c r="J59" s="24">
        <v>0.11015141094572292</v>
      </c>
      <c r="K59" s="24"/>
      <c r="L59" s="24">
        <v>21021.333333333332</v>
      </c>
      <c r="M59" s="24">
        <v>88.121128756577619</v>
      </c>
      <c r="N59" s="24"/>
      <c r="O59" s="24">
        <v>12376.162623453833</v>
      </c>
      <c r="P59" s="24">
        <v>1021.1892128156541</v>
      </c>
      <c r="Q59" s="24"/>
      <c r="R59" s="24">
        <v>165.7475276323444</v>
      </c>
      <c r="S59" s="24">
        <v>10.122461226401541</v>
      </c>
      <c r="T59" s="24"/>
      <c r="U59" s="24">
        <v>801.6</v>
      </c>
      <c r="V59" s="24">
        <v>80.159999999999968</v>
      </c>
      <c r="W59" s="24"/>
      <c r="X59" s="24">
        <v>1396.7273333333333</v>
      </c>
      <c r="Y59" s="24">
        <v>45.944379518427802</v>
      </c>
      <c r="Z59" s="24"/>
      <c r="AA59" s="24">
        <v>0.11763941129032257</v>
      </c>
      <c r="AB59" s="24">
        <v>3.997050533410402E-3</v>
      </c>
      <c r="AC59" s="24"/>
      <c r="AD59" s="24">
        <v>396.5</v>
      </c>
      <c r="AE59" s="24">
        <v>30.499999999999943</v>
      </c>
      <c r="AF59" s="24"/>
      <c r="AG59" s="24">
        <v>16566.666666666668</v>
      </c>
      <c r="AH59" s="24">
        <v>2169.0858289457597</v>
      </c>
      <c r="AI59" s="24"/>
      <c r="AJ59" s="24">
        <v>472.80334728033472</v>
      </c>
      <c r="AK59" s="24">
        <v>11.070089167634281</v>
      </c>
      <c r="AM59" t="s">
        <v>53</v>
      </c>
      <c r="AN59" t="s">
        <v>167</v>
      </c>
      <c r="AO59">
        <v>3.7000000000000002E-3</v>
      </c>
      <c r="AP59">
        <v>2.3699999999999999E-2</v>
      </c>
      <c r="AQ59">
        <v>2.2000000000000001E-3</v>
      </c>
      <c r="AR59">
        <v>1.3599999999999999E-2</v>
      </c>
      <c r="AS59">
        <v>0.01</v>
      </c>
      <c r="AT59">
        <v>3.8600000000000002E-2</v>
      </c>
      <c r="AU59">
        <v>0</v>
      </c>
      <c r="AX59" s="24">
        <v>61.206085750009464</v>
      </c>
      <c r="AY59" s="24">
        <v>77.086045059130697</v>
      </c>
      <c r="AZ59" s="24">
        <v>74.190125599993323</v>
      </c>
      <c r="BA59" s="24">
        <v>3.4823131331144226</v>
      </c>
      <c r="BB59" s="24">
        <v>-148.53698216735253</v>
      </c>
      <c r="BC59" s="24">
        <v>571.52362688614539</v>
      </c>
      <c r="BD59" s="24">
        <v>77.086045059130683</v>
      </c>
    </row>
    <row r="60" spans="4:56" x14ac:dyDescent="0.2">
      <c r="E60" t="s">
        <v>55</v>
      </c>
      <c r="F60" s="24">
        <v>7.6700000000000008</v>
      </c>
      <c r="G60" s="24">
        <v>4.5825756949558295E-2</v>
      </c>
      <c r="H60" s="24"/>
      <c r="I60" s="24">
        <v>24.819999999999997</v>
      </c>
      <c r="J60" s="24">
        <v>9.9999999999997868E-3</v>
      </c>
      <c r="K60" s="24"/>
      <c r="L60" s="24">
        <v>19856</v>
      </c>
      <c r="M60" s="24">
        <v>8</v>
      </c>
      <c r="N60" s="24"/>
      <c r="O60" s="24">
        <v>12964.809665356233</v>
      </c>
      <c r="P60" s="24">
        <v>958.86470419024954</v>
      </c>
      <c r="Q60" s="24"/>
      <c r="R60" s="24">
        <v>163.80841574558852</v>
      </c>
      <c r="S60" s="24">
        <v>9.2489742235499808</v>
      </c>
      <c r="T60" s="24"/>
      <c r="U60" s="24">
        <v>1122.2399999999998</v>
      </c>
      <c r="V60" s="24">
        <v>80.159999999999968</v>
      </c>
      <c r="W60" s="24"/>
      <c r="X60" s="24">
        <v>1432.3746666666666</v>
      </c>
      <c r="Y60" s="24">
        <v>78.581990438861567</v>
      </c>
      <c r="Z60" s="24"/>
      <c r="AA60" s="24">
        <v>4.9155096774193545E-2</v>
      </c>
      <c r="AB60" s="24">
        <v>1.9201209677419326E-3</v>
      </c>
      <c r="AC60" s="24"/>
      <c r="AD60" s="24">
        <v>398.5333333333333</v>
      </c>
      <c r="AE60" s="24">
        <v>3.5218366420566976</v>
      </c>
      <c r="AF60" s="24"/>
      <c r="AG60" s="24">
        <v>14673.333333333336</v>
      </c>
      <c r="AH60" s="24">
        <v>2955.9657192418949</v>
      </c>
      <c r="AI60" s="24"/>
      <c r="AJ60" s="24">
        <v>562.06415620641565</v>
      </c>
      <c r="AK60" s="24">
        <v>12.258295558749607</v>
      </c>
      <c r="AM60" t="s">
        <v>54</v>
      </c>
      <c r="AN60" t="s">
        <v>167</v>
      </c>
      <c r="AO60" t="s">
        <v>167</v>
      </c>
      <c r="AP60">
        <v>3.6700000000000003E-2</v>
      </c>
      <c r="AQ60">
        <v>8.8900000000000007E-2</v>
      </c>
      <c r="AR60">
        <v>1.12E-2</v>
      </c>
      <c r="AS60">
        <v>1.4999999999999999E-2</v>
      </c>
      <c r="AT60">
        <v>0</v>
      </c>
      <c r="AU60">
        <v>5.1000000000000004E-3</v>
      </c>
      <c r="AX60" s="24">
        <v>60.398429781646577</v>
      </c>
      <c r="AY60" s="24">
        <v>75.967395985966718</v>
      </c>
      <c r="AZ60" s="24">
        <v>67.766779823648164</v>
      </c>
      <c r="BA60" s="24">
        <v>3.237744073202625</v>
      </c>
      <c r="BB60" s="24">
        <v>-167.46958573388201</v>
      </c>
      <c r="BC60" s="24">
        <v>623.6327681755829</v>
      </c>
      <c r="BD60" s="24">
        <v>75.967395985966718</v>
      </c>
    </row>
    <row r="61" spans="4:56" x14ac:dyDescent="0.2">
      <c r="E61" t="s">
        <v>56</v>
      </c>
      <c r="F61" s="24">
        <v>7.57</v>
      </c>
      <c r="G61" s="24">
        <v>4.3588989435406823E-2</v>
      </c>
      <c r="H61" s="24"/>
      <c r="I61" s="24">
        <v>26.366666666666671</v>
      </c>
      <c r="J61" s="24">
        <v>2.5166114784236235E-2</v>
      </c>
      <c r="K61" s="24"/>
      <c r="L61" s="24">
        <v>21093.333333333332</v>
      </c>
      <c r="M61" s="24">
        <v>20.132891827388665</v>
      </c>
      <c r="N61" s="24"/>
      <c r="O61" s="24">
        <v>12302.393965544799</v>
      </c>
      <c r="P61" s="24">
        <v>613.31944507281287</v>
      </c>
      <c r="Q61" s="24"/>
      <c r="R61" s="24">
        <v>182.87634929868787</v>
      </c>
      <c r="S61" s="24">
        <v>13.723013215410843</v>
      </c>
      <c r="T61" s="24"/>
      <c r="U61" s="24">
        <v>1015.36</v>
      </c>
      <c r="V61" s="24">
        <v>166.86634651720453</v>
      </c>
      <c r="W61" s="24"/>
      <c r="X61" s="24">
        <v>1435.6153333333334</v>
      </c>
      <c r="Y61" s="24">
        <v>72.968991121800002</v>
      </c>
      <c r="Z61" s="24"/>
      <c r="AA61" s="24">
        <v>0.17972332258064516</v>
      </c>
      <c r="AB61" s="24">
        <v>5.0801625678058475E-3</v>
      </c>
      <c r="AC61" s="24"/>
      <c r="AD61" s="24">
        <v>355.83333333333331</v>
      </c>
      <c r="AE61" s="24">
        <v>17.609183210283554</v>
      </c>
      <c r="AF61" s="24"/>
      <c r="AG61" s="24">
        <v>10886.666666666666</v>
      </c>
      <c r="AH61" s="24">
        <v>2169.0858289457733</v>
      </c>
      <c r="AI61" s="24"/>
      <c r="AJ61" s="24">
        <v>99.023709902370982</v>
      </c>
      <c r="AK61" s="24">
        <v>6.3913189608868022</v>
      </c>
      <c r="AM61" t="s">
        <v>55</v>
      </c>
      <c r="AN61" t="s">
        <v>167</v>
      </c>
      <c r="AO61">
        <v>3.0999999999999999E-3</v>
      </c>
      <c r="AP61">
        <v>1.32E-2</v>
      </c>
      <c r="AQ61">
        <v>1.0999999999999999E-2</v>
      </c>
      <c r="AR61">
        <v>1.43E-2</v>
      </c>
      <c r="AS61">
        <v>2.5999999999999999E-2</v>
      </c>
      <c r="AT61">
        <v>7.0000000000000001E-3</v>
      </c>
      <c r="AU61">
        <v>4.3E-3</v>
      </c>
      <c r="AX61" s="24">
        <v>58.231935267379505</v>
      </c>
      <c r="AY61" s="24">
        <v>75.47063701685552</v>
      </c>
      <c r="AZ61" s="24">
        <v>70.001164743391499</v>
      </c>
      <c r="BA61" s="24">
        <v>3.1703866667921403</v>
      </c>
      <c r="BB61" s="24">
        <v>-163.09230727023319</v>
      </c>
      <c r="BC61" s="24">
        <v>611.36632647462272</v>
      </c>
      <c r="BD61" s="24">
        <v>75.47063701685552</v>
      </c>
    </row>
    <row r="62" spans="4:56" x14ac:dyDescent="0.2">
      <c r="E62" t="s">
        <v>57</v>
      </c>
      <c r="F62" s="24">
        <v>7.47</v>
      </c>
      <c r="G62" s="24">
        <v>5.567764362830039E-2</v>
      </c>
      <c r="H62" s="24"/>
      <c r="I62" s="24">
        <v>26.783333333333331</v>
      </c>
      <c r="J62" s="24">
        <v>3.7859388972002424E-2</v>
      </c>
      <c r="K62" s="24"/>
      <c r="L62" s="24">
        <v>21426.666666666668</v>
      </c>
      <c r="M62" s="24">
        <v>30.287511177601459</v>
      </c>
      <c r="N62" s="24"/>
      <c r="O62" s="24">
        <v>13092.466519640766</v>
      </c>
      <c r="P62" s="24">
        <v>542.11636212620954</v>
      </c>
      <c r="Q62" s="24"/>
      <c r="R62" s="24">
        <v>182.87634929868784</v>
      </c>
      <c r="S62" s="24">
        <v>10.367148169055302</v>
      </c>
      <c r="T62" s="24"/>
      <c r="U62" s="24">
        <v>961.92</v>
      </c>
      <c r="V62" s="24">
        <v>80.159999999999968</v>
      </c>
      <c r="W62" s="24"/>
      <c r="X62" s="24">
        <v>1429.134</v>
      </c>
      <c r="Y62" s="24">
        <v>51.443988492339919</v>
      </c>
      <c r="Z62" s="24"/>
      <c r="AA62" s="24">
        <v>0.16948267741935483</v>
      </c>
      <c r="AB62" s="24">
        <v>1.1250882138281572E-2</v>
      </c>
      <c r="AC62" s="24"/>
      <c r="AD62" s="24">
        <v>325.33333333333331</v>
      </c>
      <c r="AE62" s="24">
        <v>35.218366420567172</v>
      </c>
      <c r="AF62" s="24"/>
      <c r="AG62" s="24">
        <v>9940</v>
      </c>
      <c r="AH62" s="24">
        <v>1420</v>
      </c>
      <c r="AI62" s="24"/>
      <c r="AJ62" s="24">
        <v>333.33333333333331</v>
      </c>
      <c r="AK62" s="24">
        <v>3.1956594804434153</v>
      </c>
      <c r="AM62" t="s">
        <v>56</v>
      </c>
      <c r="AN62" t="s">
        <v>167</v>
      </c>
      <c r="AO62">
        <v>1.8E-3</v>
      </c>
      <c r="AP62">
        <v>1.32E-2</v>
      </c>
      <c r="AQ62" t="s">
        <v>167</v>
      </c>
      <c r="AR62">
        <v>5.4000000000000003E-3</v>
      </c>
      <c r="AS62">
        <v>3.4000000000000002E-2</v>
      </c>
      <c r="AT62">
        <v>1.8E-3</v>
      </c>
      <c r="AU62" t="s">
        <v>167</v>
      </c>
      <c r="AX62" s="24">
        <v>62.533411031100734</v>
      </c>
      <c r="AY62" s="24">
        <v>76.963736584210025</v>
      </c>
      <c r="AZ62" s="24">
        <v>71.008936504766879</v>
      </c>
      <c r="BA62" s="24">
        <v>3.436169642609737</v>
      </c>
      <c r="BB62" s="24">
        <v>-160.38686419753085</v>
      </c>
      <c r="BC62" s="24">
        <v>602.4992098765432</v>
      </c>
      <c r="BD62" s="24">
        <v>76.963736584210039</v>
      </c>
    </row>
    <row r="63" spans="4:56" x14ac:dyDescent="0.2">
      <c r="E63" t="s">
        <v>58</v>
      </c>
      <c r="F63" s="24">
        <v>7.8533333333333344</v>
      </c>
      <c r="G63" s="24">
        <v>6.1101009266077921E-2</v>
      </c>
      <c r="H63" s="24"/>
      <c r="I63" s="24">
        <v>26.736666666666668</v>
      </c>
      <c r="J63" s="24">
        <v>2.3094010767584539E-2</v>
      </c>
      <c r="K63" s="24"/>
      <c r="L63" s="24">
        <v>21389.333333333332</v>
      </c>
      <c r="M63" s="24">
        <v>18.475208614068023</v>
      </c>
      <c r="N63" s="24"/>
      <c r="O63" s="24">
        <v>13430.050819829334</v>
      </c>
      <c r="P63" s="24">
        <v>1041.1352958097505</v>
      </c>
      <c r="Q63" s="24"/>
      <c r="R63" s="24">
        <v>174.79671643720508</v>
      </c>
      <c r="S63" s="24">
        <v>5.6810793844117624</v>
      </c>
      <c r="T63" s="24"/>
      <c r="U63" s="24">
        <v>801.6</v>
      </c>
      <c r="V63" s="24">
        <v>80.159999999999968</v>
      </c>
      <c r="W63" s="24"/>
      <c r="X63" s="24">
        <v>1348.1173333333334</v>
      </c>
      <c r="Y63" s="24">
        <v>34.142541928411376</v>
      </c>
      <c r="Z63" s="24"/>
      <c r="AA63" s="24">
        <v>0.14772130645161288</v>
      </c>
      <c r="AB63" s="24">
        <v>1.0575201689161965E-2</v>
      </c>
      <c r="AC63" s="24"/>
      <c r="AD63" s="24">
        <v>355.83333333333331</v>
      </c>
      <c r="AE63" s="24">
        <v>17.609183210283554</v>
      </c>
      <c r="AF63" s="24"/>
      <c r="AG63" s="24">
        <v>16093.333333333334</v>
      </c>
      <c r="AH63" s="24">
        <v>2955.9657192419049</v>
      </c>
      <c r="AI63" s="24"/>
      <c r="AJ63" s="24">
        <v>175.03486750348677</v>
      </c>
      <c r="AK63" s="24">
        <v>12.258295558749602</v>
      </c>
      <c r="AM63" t="s">
        <v>57</v>
      </c>
      <c r="AN63" t="s">
        <v>167</v>
      </c>
      <c r="AO63">
        <v>4.7000000000000002E-3</v>
      </c>
      <c r="AP63">
        <v>1.5900000000000001E-2</v>
      </c>
      <c r="AQ63" t="s">
        <v>167</v>
      </c>
      <c r="AR63">
        <v>1.11E-2</v>
      </c>
      <c r="AS63">
        <v>2.7E-2</v>
      </c>
      <c r="AT63">
        <v>5.9700000000000003E-2</v>
      </c>
      <c r="AU63">
        <v>5.1000000000000004E-3</v>
      </c>
      <c r="AX63" s="24">
        <v>67.210305601383524</v>
      </c>
      <c r="AY63" s="24">
        <v>78.913358425230228</v>
      </c>
      <c r="AZ63" s="24">
        <v>73.483301576559015</v>
      </c>
      <c r="BA63" s="24">
        <v>3.86836126755259</v>
      </c>
      <c r="BB63" s="24">
        <v>-145.20282578875171</v>
      </c>
      <c r="BC63" s="24">
        <v>555.12025240054868</v>
      </c>
      <c r="BD63" s="24">
        <v>78.913358425230228</v>
      </c>
    </row>
    <row r="64" spans="4:56" x14ac:dyDescent="0.2">
      <c r="E64" t="s">
        <v>59</v>
      </c>
      <c r="F64" s="24">
        <v>7.8066666666666658</v>
      </c>
      <c r="G64" s="24">
        <v>5.0332229568471942E-2</v>
      </c>
      <c r="H64" s="24"/>
      <c r="I64" s="24">
        <v>26.606666666666666</v>
      </c>
      <c r="J64" s="24">
        <v>3.7859388972001647E-2</v>
      </c>
      <c r="K64" s="24"/>
      <c r="L64" s="24">
        <v>21285.333333333332</v>
      </c>
      <c r="M64" s="24">
        <v>30.287511177601463</v>
      </c>
      <c r="N64" s="24"/>
      <c r="O64" s="24">
        <v>14508.070444593599</v>
      </c>
      <c r="P64" s="24">
        <v>1554.7655892494281</v>
      </c>
      <c r="Q64" s="24"/>
      <c r="R64" s="24">
        <v>174.15034580828646</v>
      </c>
      <c r="S64" s="24">
        <v>3.670679559046131</v>
      </c>
      <c r="T64" s="24"/>
      <c r="U64" s="24">
        <v>855.04</v>
      </c>
      <c r="V64" s="24">
        <v>122.44642256921983</v>
      </c>
      <c r="W64" s="24"/>
      <c r="X64" s="24">
        <v>1377.2833333333335</v>
      </c>
      <c r="Y64" s="24">
        <v>55.281632115317784</v>
      </c>
      <c r="Z64" s="24"/>
      <c r="AA64" s="24">
        <v>0.18100340322580644</v>
      </c>
      <c r="AB64" s="24">
        <v>1.0575201689161979E-2</v>
      </c>
      <c r="AC64" s="24"/>
      <c r="AD64" s="24">
        <v>335.5</v>
      </c>
      <c r="AE64" s="24">
        <v>30.5</v>
      </c>
      <c r="AF64" s="24"/>
      <c r="AG64" s="24">
        <v>12306.666666666666</v>
      </c>
      <c r="AH64" s="24">
        <v>2169.0858289457665</v>
      </c>
      <c r="AI64" s="24"/>
      <c r="AJ64" s="24">
        <v>77.405857740585759</v>
      </c>
      <c r="AK64" s="24">
        <v>7.5429943001338611</v>
      </c>
      <c r="AM64" t="s">
        <v>58</v>
      </c>
      <c r="AN64" t="s">
        <v>167</v>
      </c>
      <c r="AO64">
        <v>5.3E-3</v>
      </c>
      <c r="AP64">
        <v>1.5900000000000001E-2</v>
      </c>
      <c r="AQ64">
        <v>4.36E-2</v>
      </c>
      <c r="AR64">
        <v>2.41E-2</v>
      </c>
      <c r="AS64">
        <v>3.7999999999999999E-2</v>
      </c>
      <c r="AT64">
        <v>9.1300000000000006E-2</v>
      </c>
      <c r="AU64">
        <v>1.0800000000000001E-2</v>
      </c>
      <c r="AX64" s="24">
        <v>71.373678419741267</v>
      </c>
      <c r="AY64" s="24">
        <v>79.61343718192505</v>
      </c>
      <c r="AZ64" s="24">
        <v>72.638538218368708</v>
      </c>
      <c r="BA64" s="24">
        <v>4.0380519197172475</v>
      </c>
      <c r="BB64" s="24">
        <v>-150.60865294924557</v>
      </c>
      <c r="BC64" s="24">
        <v>571.64227709190675</v>
      </c>
      <c r="BD64" s="24">
        <v>79.61343718192505</v>
      </c>
    </row>
    <row r="65" spans="4:56" x14ac:dyDescent="0.2">
      <c r="E65" t="s">
        <v>60</v>
      </c>
      <c r="F65" s="24">
        <v>7.69</v>
      </c>
      <c r="G65" s="24">
        <v>6.0000000000000053E-2</v>
      </c>
      <c r="H65" s="24"/>
      <c r="I65" s="24">
        <v>26.533333333333331</v>
      </c>
      <c r="J65" s="24">
        <v>8.0208062770106489E-2</v>
      </c>
      <c r="K65" s="24"/>
      <c r="L65" s="24">
        <v>21226.666666666668</v>
      </c>
      <c r="M65" s="24">
        <v>64.166450216085153</v>
      </c>
      <c r="N65" s="24"/>
      <c r="O65" s="24">
        <v>11129.350848595268</v>
      </c>
      <c r="P65" s="24">
        <v>1041.1352958097505</v>
      </c>
      <c r="Q65" s="24"/>
      <c r="R65" s="24">
        <v>173.18078986490852</v>
      </c>
      <c r="S65" s="24">
        <v>4.5819426277415189</v>
      </c>
      <c r="T65" s="24"/>
      <c r="U65" s="24">
        <v>1175.6799999999996</v>
      </c>
      <c r="V65" s="24">
        <v>46.280397578240446</v>
      </c>
      <c r="W65" s="24"/>
      <c r="X65" s="24">
        <v>1399.9680000000001</v>
      </c>
      <c r="Y65" s="24">
        <v>35.053169500060733</v>
      </c>
      <c r="Z65" s="24"/>
      <c r="AA65" s="24">
        <v>0.14580118548387097</v>
      </c>
      <c r="AB65" s="24">
        <v>1.415343207510983E-2</v>
      </c>
      <c r="AC65" s="24"/>
      <c r="AD65" s="24">
        <v>305</v>
      </c>
      <c r="AE65" s="24">
        <v>0</v>
      </c>
      <c r="AF65" s="24"/>
      <c r="AG65" s="24">
        <v>8520</v>
      </c>
      <c r="AH65" s="24">
        <v>1419.9999999999948</v>
      </c>
      <c r="AI65" s="24"/>
      <c r="AJ65" s="24">
        <v>145.04881450488145</v>
      </c>
      <c r="AK65" s="24">
        <v>3.1956594804433878</v>
      </c>
      <c r="AM65" t="s">
        <v>59</v>
      </c>
      <c r="AN65" t="s">
        <v>167</v>
      </c>
      <c r="AO65">
        <v>4.1000000000000003E-3</v>
      </c>
      <c r="AP65">
        <v>3.15E-2</v>
      </c>
      <c r="AQ65" t="s">
        <v>167</v>
      </c>
      <c r="AR65">
        <v>1.09E-2</v>
      </c>
      <c r="AS65">
        <v>4.1000000000000002E-2</v>
      </c>
      <c r="AT65" t="s">
        <v>167</v>
      </c>
      <c r="AU65">
        <v>9.4000000000000004E-3</v>
      </c>
      <c r="AX65" s="24">
        <v>51.895509140045903</v>
      </c>
      <c r="AY65" s="24">
        <v>72.973361947156249</v>
      </c>
      <c r="AZ65" s="24">
        <v>66.223915612373958</v>
      </c>
      <c r="BA65" s="24">
        <v>2.783244497872801</v>
      </c>
      <c r="BB65" s="24">
        <v>-169.0077037037037</v>
      </c>
      <c r="BC65" s="24">
        <v>619.37718518518511</v>
      </c>
      <c r="BD65" s="24">
        <v>72.973361947156249</v>
      </c>
    </row>
    <row r="66" spans="4:56" x14ac:dyDescent="0.2">
      <c r="E66" t="s">
        <v>61</v>
      </c>
      <c r="F66" s="24">
        <v>7.8900000000000006</v>
      </c>
      <c r="G66" s="24">
        <v>0.13747727084867498</v>
      </c>
      <c r="H66" s="24"/>
      <c r="I66" s="24">
        <v>23.353333333333335</v>
      </c>
      <c r="J66" s="24">
        <v>5.77350269189634E-2</v>
      </c>
      <c r="K66" s="24"/>
      <c r="L66" s="24">
        <v>18682.666666666668</v>
      </c>
      <c r="M66" s="24">
        <v>46.188021535170066</v>
      </c>
      <c r="N66" s="24"/>
      <c r="O66" s="24">
        <v>10540.703806692867</v>
      </c>
      <c r="P66" s="24">
        <v>41.13529580974955</v>
      </c>
      <c r="Q66" s="24"/>
      <c r="R66" s="24">
        <v>187.40094370111819</v>
      </c>
      <c r="S66" s="24">
        <v>5.6810793844117988</v>
      </c>
      <c r="T66" s="24"/>
      <c r="U66" s="24">
        <v>828.32</v>
      </c>
      <c r="V66" s="24">
        <v>46.280397578240446</v>
      </c>
      <c r="W66" s="24"/>
      <c r="X66" s="24">
        <v>1464.7813333333334</v>
      </c>
      <c r="Y66" s="24">
        <v>24.466496793234008</v>
      </c>
      <c r="Z66" s="24"/>
      <c r="AA66" s="24">
        <v>0.13556054032258066</v>
      </c>
      <c r="AB66" s="24">
        <v>1.9201209677419395E-3</v>
      </c>
      <c r="AC66" s="24"/>
      <c r="AD66" s="24">
        <v>437.16666666666669</v>
      </c>
      <c r="AE66" s="24">
        <v>46.58951956538445</v>
      </c>
      <c r="AF66" s="24"/>
      <c r="AG66" s="24">
        <v>18460</v>
      </c>
      <c r="AH66" s="24">
        <v>3756.9668617117109</v>
      </c>
      <c r="AI66" s="24"/>
      <c r="AJ66" s="24">
        <v>331.93863319386332</v>
      </c>
      <c r="AK66" s="24">
        <v>13.929556733220499</v>
      </c>
      <c r="AM66" t="s">
        <v>60</v>
      </c>
      <c r="AN66" t="s">
        <v>167</v>
      </c>
      <c r="AO66">
        <v>2.5000000000000001E-3</v>
      </c>
      <c r="AP66">
        <v>2.7000000000000001E-3</v>
      </c>
      <c r="AQ66">
        <v>6.3100000000000003E-2</v>
      </c>
      <c r="AR66">
        <v>5.7000000000000002E-3</v>
      </c>
      <c r="AS66">
        <v>0.04</v>
      </c>
      <c r="AT66">
        <v>7.0000000000000001E-3</v>
      </c>
      <c r="AU66">
        <v>9.4000000000000004E-3</v>
      </c>
      <c r="AX66" s="24">
        <v>50.934607258705284</v>
      </c>
      <c r="AY66" s="24">
        <v>73.319812000254629</v>
      </c>
      <c r="AZ66" s="24">
        <v>74.442438990276031</v>
      </c>
      <c r="BA66" s="24">
        <v>2.8307403451496334</v>
      </c>
      <c r="BB66" s="24">
        <v>-154.80746776406036</v>
      </c>
      <c r="BC66" s="24">
        <v>597.82835116598073</v>
      </c>
      <c r="BD66" s="24">
        <v>73.319812000254629</v>
      </c>
    </row>
    <row r="67" spans="4:56" x14ac:dyDescent="0.2">
      <c r="E67" t="s">
        <v>62</v>
      </c>
      <c r="F67" s="24">
        <v>7.580000000000001</v>
      </c>
      <c r="G67" s="24">
        <v>0.32078029864690877</v>
      </c>
      <c r="H67" s="24"/>
      <c r="I67" s="24">
        <v>25.166666666666668</v>
      </c>
      <c r="J67" s="24">
        <v>1.5275252316520303E-2</v>
      </c>
      <c r="K67" s="24"/>
      <c r="L67" s="24">
        <v>20133.333333333332</v>
      </c>
      <c r="M67" s="24">
        <v>12.220201853215572</v>
      </c>
      <c r="N67" s="24"/>
      <c r="O67" s="24">
        <v>10350.631252596933</v>
      </c>
      <c r="P67" s="24">
        <v>82.45233006248499</v>
      </c>
      <c r="Q67" s="24"/>
      <c r="R67" s="24">
        <v>182.87634929868784</v>
      </c>
      <c r="S67" s="24">
        <v>10.367148169055302</v>
      </c>
      <c r="T67" s="24"/>
      <c r="U67" s="24">
        <v>1122.2399999999998</v>
      </c>
      <c r="V67" s="24">
        <v>80.159999999999968</v>
      </c>
      <c r="W67" s="24"/>
      <c r="X67" s="24">
        <v>1396.727333333333</v>
      </c>
      <c r="Y67" s="24">
        <v>47.95748718743846</v>
      </c>
      <c r="Z67" s="24"/>
      <c r="AA67" s="24">
        <v>0.25332795967741933</v>
      </c>
      <c r="AB67" s="24">
        <v>1.3622488076034377E-2</v>
      </c>
      <c r="AC67" s="24"/>
      <c r="AD67" s="24">
        <v>345.66666666666669</v>
      </c>
      <c r="AE67" s="24">
        <v>35.218366420567172</v>
      </c>
      <c r="AF67" s="24"/>
      <c r="AG67" s="24">
        <v>14673.333333333336</v>
      </c>
      <c r="AH67" s="24">
        <v>2955.9657192418949</v>
      </c>
      <c r="AI67" s="24"/>
      <c r="AJ67" s="24">
        <v>101.11576011157599</v>
      </c>
      <c r="AK67" s="24">
        <v>11.522114115661306</v>
      </c>
      <c r="AM67" t="s">
        <v>61</v>
      </c>
      <c r="AN67" t="s">
        <v>167</v>
      </c>
      <c r="AO67">
        <v>1.4E-3</v>
      </c>
      <c r="AP67">
        <v>1.06E-2</v>
      </c>
      <c r="AQ67">
        <v>0</v>
      </c>
      <c r="AR67" t="s">
        <v>167</v>
      </c>
      <c r="AS67">
        <v>3.1E-2</v>
      </c>
      <c r="AT67">
        <v>3.5000000000000001E-3</v>
      </c>
      <c r="AU67">
        <v>1.5900000000000001E-2</v>
      </c>
      <c r="AX67" s="24">
        <v>48.680022971321669</v>
      </c>
      <c r="AY67" s="24">
        <v>71.923046535545225</v>
      </c>
      <c r="AZ67" s="24">
        <v>67.2235674677258</v>
      </c>
      <c r="BA67" s="24">
        <v>2.6338152491742974</v>
      </c>
      <c r="BB67" s="24">
        <v>-165.40231550068586</v>
      </c>
      <c r="BC67" s="24">
        <v>611.60362688614532</v>
      </c>
      <c r="BD67" s="24">
        <v>71.923046535545225</v>
      </c>
    </row>
    <row r="68" spans="4:56" x14ac:dyDescent="0.2">
      <c r="D68" t="s">
        <v>90</v>
      </c>
      <c r="E68" t="s">
        <v>63</v>
      </c>
      <c r="F68" s="24">
        <v>6.85</v>
      </c>
      <c r="G68" s="24">
        <v>9.8994949366116428E-2</v>
      </c>
      <c r="H68" s="24"/>
      <c r="I68" s="24">
        <v>11.773333333333332</v>
      </c>
      <c r="J68" s="24">
        <v>5.7735026918961348E-3</v>
      </c>
      <c r="K68" s="24"/>
      <c r="L68" s="24">
        <v>9418.6666666666661</v>
      </c>
      <c r="M68" s="24">
        <v>4.6188021535170067</v>
      </c>
      <c r="N68" s="24"/>
      <c r="O68" s="24">
        <v>10771.886086872999</v>
      </c>
      <c r="P68" s="24">
        <v>41.135295810000571</v>
      </c>
      <c r="Q68" s="24"/>
      <c r="R68" s="24">
        <v>50.047185055911051</v>
      </c>
      <c r="S68" s="24">
        <v>5.6810793844117846</v>
      </c>
      <c r="T68" s="24"/>
      <c r="U68" s="24">
        <v>961.92</v>
      </c>
      <c r="V68" s="24">
        <v>80.159999999999968</v>
      </c>
      <c r="W68" s="24"/>
      <c r="X68" s="24">
        <v>667.5773333333334</v>
      </c>
      <c r="Y68" s="24">
        <v>48.932993586468172</v>
      </c>
      <c r="Z68" s="24"/>
      <c r="AA68" s="24">
        <v>5.5555499999999987E-2</v>
      </c>
      <c r="AB68" s="24">
        <v>9.4717318153482929E-3</v>
      </c>
      <c r="AC68" s="24"/>
      <c r="AD68" s="24">
        <v>640.5</v>
      </c>
      <c r="AE68" s="24">
        <v>30.500000000000057</v>
      </c>
      <c r="AF68" s="24"/>
      <c r="AG68" s="24">
        <v>14200</v>
      </c>
      <c r="AH68" s="24">
        <v>3756.9668617117268</v>
      </c>
      <c r="AI68" s="24"/>
      <c r="AJ68" s="24">
        <v>188.28451882845187</v>
      </c>
      <c r="AK68" s="24">
        <v>14.644351464435164</v>
      </c>
      <c r="AM68" t="s">
        <v>62</v>
      </c>
      <c r="AN68" t="s">
        <v>167</v>
      </c>
      <c r="AO68">
        <v>7.0000000000000001E-3</v>
      </c>
      <c r="AP68">
        <v>1.5900000000000001E-2</v>
      </c>
      <c r="AQ68">
        <v>3.7100000000000001E-2</v>
      </c>
      <c r="AR68" t="s">
        <v>167</v>
      </c>
      <c r="AS68">
        <v>4.3999999999999997E-2</v>
      </c>
      <c r="AT68" t="s">
        <v>167</v>
      </c>
      <c r="AU68">
        <v>2.1700000000000001E-2</v>
      </c>
      <c r="AX68" s="24">
        <v>65.354243262314711</v>
      </c>
      <c r="AY68" s="24">
        <v>81.791594067389013</v>
      </c>
      <c r="AZ68" s="24">
        <v>53.336704692018024</v>
      </c>
      <c r="BA68" s="24">
        <v>4.564460220519047</v>
      </c>
      <c r="BB68" s="24">
        <v>-92.540636488340184</v>
      </c>
      <c r="BC68" s="24">
        <v>345.51300960219481</v>
      </c>
      <c r="BD68" s="24">
        <v>81.791594067388999</v>
      </c>
    </row>
    <row r="69" spans="4:56" x14ac:dyDescent="0.2">
      <c r="E69" t="s">
        <v>64</v>
      </c>
      <c r="F69" s="24">
        <v>7.2033333333333331</v>
      </c>
      <c r="G69" s="24">
        <v>8.0829037686547422E-2</v>
      </c>
      <c r="H69" s="24"/>
      <c r="I69" s="24">
        <v>4.5766666666666671</v>
      </c>
      <c r="J69" s="24">
        <v>7.3758615315997936E-2</v>
      </c>
      <c r="K69" s="24"/>
      <c r="L69" s="24">
        <v>2929.0666666666671</v>
      </c>
      <c r="M69" s="24">
        <v>47.205513802238627</v>
      </c>
      <c r="N69" s="24"/>
      <c r="O69" s="24">
        <v>8951.3567935564333</v>
      </c>
      <c r="P69" s="24">
        <v>645.7096390422679</v>
      </c>
      <c r="Q69" s="24"/>
      <c r="R69" s="24">
        <v>8.0330941762006329</v>
      </c>
      <c r="S69" s="24">
        <v>2.0182916419101526</v>
      </c>
      <c r="T69" s="24"/>
      <c r="U69" s="24">
        <v>454.23999999999995</v>
      </c>
      <c r="V69" s="24">
        <v>46.280397578240382</v>
      </c>
      <c r="W69" s="24"/>
      <c r="X69" s="24">
        <v>233.32799999999997</v>
      </c>
      <c r="Y69" s="24">
        <v>9.7220000000000368</v>
      </c>
      <c r="Z69" s="24"/>
      <c r="AA69" s="24">
        <v>2.9953887096774188E-2</v>
      </c>
      <c r="AB69" s="24">
        <v>1.9201209677419343E-3</v>
      </c>
      <c r="AC69" s="24"/>
      <c r="AD69" s="24">
        <v>671</v>
      </c>
      <c r="AE69" s="24">
        <v>30.499999999999886</v>
      </c>
      <c r="AF69" s="24"/>
      <c r="AG69" s="24">
        <v>20826.666666666668</v>
      </c>
      <c r="AH69" s="24">
        <v>3573.5882993614937</v>
      </c>
      <c r="AI69" s="24"/>
      <c r="AJ69" s="24">
        <v>29.28870292887029</v>
      </c>
      <c r="AK69" s="24">
        <v>2.0920502092050217</v>
      </c>
      <c r="AM69" t="s">
        <v>63</v>
      </c>
      <c r="AN69" t="s">
        <v>167</v>
      </c>
      <c r="AO69">
        <v>2.0999999999999999E-3</v>
      </c>
      <c r="AP69">
        <v>8.0000000000000002E-3</v>
      </c>
      <c r="AQ69">
        <v>3.7100000000000001E-2</v>
      </c>
      <c r="AR69">
        <v>0.30199999999999999</v>
      </c>
      <c r="AS69">
        <v>4.2000000000000003E-2</v>
      </c>
      <c r="AT69" t="s">
        <v>167</v>
      </c>
      <c r="AU69">
        <v>7.3009000000000004</v>
      </c>
      <c r="AX69" s="24">
        <v>85.074636406639186</v>
      </c>
      <c r="AY69" s="24">
        <v>90.210847691094401</v>
      </c>
      <c r="AZ69" s="24">
        <v>45.899041422968899</v>
      </c>
      <c r="BA69" s="24">
        <v>9.3036763941518341</v>
      </c>
      <c r="BB69" s="24">
        <v>-30.915950617283944</v>
      </c>
      <c r="BC69" s="24">
        <v>135.51619753086416</v>
      </c>
      <c r="BD69" s="24">
        <v>90.210847691094401</v>
      </c>
    </row>
    <row r="70" spans="4:56" x14ac:dyDescent="0.2">
      <c r="E70" t="s">
        <v>65</v>
      </c>
      <c r="F70" s="24">
        <v>7.23</v>
      </c>
      <c r="G70" s="24">
        <v>0.13999999999999987</v>
      </c>
      <c r="H70" s="24"/>
      <c r="I70" s="24">
        <v>4.8880000000000008</v>
      </c>
      <c r="J70" s="24">
        <v>1.9974984355438069E-2</v>
      </c>
      <c r="K70" s="24"/>
      <c r="L70" s="24">
        <v>3128.3199999999997</v>
      </c>
      <c r="M70" s="24">
        <v>12.783989987480281</v>
      </c>
      <c r="N70" s="24"/>
      <c r="O70" s="24">
        <v>9810.2214977466665</v>
      </c>
      <c r="P70" s="24">
        <v>733.58450834603593</v>
      </c>
      <c r="Q70" s="24"/>
      <c r="R70" s="24">
        <v>8.6794648051192542</v>
      </c>
      <c r="S70" s="24">
        <v>0.96955594337793238</v>
      </c>
      <c r="T70" s="24"/>
      <c r="U70" s="24">
        <v>104.20799999999998</v>
      </c>
      <c r="V70" s="24">
        <v>48.759424442870525</v>
      </c>
      <c r="W70" s="24"/>
      <c r="X70" s="24">
        <v>243.04999999999998</v>
      </c>
      <c r="Y70" s="24">
        <v>9.7220000000000084</v>
      </c>
      <c r="Z70" s="24"/>
      <c r="AA70" s="24">
        <v>5.1075217741935484E-2</v>
      </c>
      <c r="AB70" s="24">
        <v>1.9201209677419326E-3</v>
      </c>
      <c r="AC70" s="24"/>
      <c r="AD70" s="24">
        <v>620.16666666666663</v>
      </c>
      <c r="AE70" s="24">
        <v>17.60918321028365</v>
      </c>
      <c r="AF70" s="24"/>
      <c r="AG70" s="24">
        <v>19406.666666666668</v>
      </c>
      <c r="AH70" s="24">
        <v>3573.5882993614937</v>
      </c>
      <c r="AI70" s="24"/>
      <c r="AJ70" s="24">
        <v>408.647140864714</v>
      </c>
      <c r="AK70" s="24">
        <v>24.782922794863111</v>
      </c>
      <c r="AM70" t="s">
        <v>64</v>
      </c>
      <c r="AN70" t="s">
        <v>167</v>
      </c>
      <c r="AO70">
        <v>8.0000000000000004E-4</v>
      </c>
      <c r="AP70">
        <v>3.15E-2</v>
      </c>
      <c r="AQ70">
        <v>3.49E-2</v>
      </c>
      <c r="AR70">
        <v>5.7999999999999996E-3</v>
      </c>
      <c r="AS70">
        <v>3.9E-2</v>
      </c>
      <c r="AT70" t="s">
        <v>167</v>
      </c>
      <c r="AU70">
        <v>1.2565</v>
      </c>
      <c r="AX70" s="24">
        <v>120.80198381388307</v>
      </c>
      <c r="AY70" s="24">
        <v>94.338242602235695</v>
      </c>
      <c r="AZ70" s="24">
        <v>79.893786337055872</v>
      </c>
      <c r="BA70" s="24">
        <v>17.146590280678808</v>
      </c>
      <c r="BB70" s="24">
        <v>-15.047848559670783</v>
      </c>
      <c r="BC70" s="24">
        <v>95.042872427983525</v>
      </c>
      <c r="BD70" s="24">
        <v>94.338242602235695</v>
      </c>
    </row>
    <row r="71" spans="4:56" x14ac:dyDescent="0.2">
      <c r="E71" t="s">
        <v>66</v>
      </c>
      <c r="F71" s="24">
        <v>7.03</v>
      </c>
      <c r="G71" s="24">
        <v>4.3588989435406317E-2</v>
      </c>
      <c r="H71" s="24"/>
      <c r="I71" s="24">
        <v>5.4179999999999993</v>
      </c>
      <c r="J71" s="24">
        <v>0.34623835720497509</v>
      </c>
      <c r="K71" s="24"/>
      <c r="L71" s="24">
        <v>4334.3999999999996</v>
      </c>
      <c r="M71" s="24">
        <v>276.9906857639802</v>
      </c>
      <c r="N71" s="24"/>
      <c r="O71" s="24">
        <v>9801.5019017483337</v>
      </c>
      <c r="P71" s="24">
        <v>204.09478601751425</v>
      </c>
      <c r="Q71" s="24"/>
      <c r="R71" s="24">
        <v>13.527244522008919</v>
      </c>
      <c r="S71" s="24">
        <v>1.9391118867558768</v>
      </c>
      <c r="T71" s="24"/>
      <c r="U71" s="24">
        <v>534.4</v>
      </c>
      <c r="V71" s="24">
        <v>46.280397578240382</v>
      </c>
      <c r="W71" s="24"/>
      <c r="X71" s="24">
        <v>230.08733333333331</v>
      </c>
      <c r="Y71" s="24">
        <v>31.25185756612473</v>
      </c>
      <c r="Z71" s="24"/>
      <c r="AA71" s="24">
        <v>4.0194532258064512E-2</v>
      </c>
      <c r="AB71" s="24">
        <v>1.1085823576024495E-3</v>
      </c>
      <c r="AC71" s="24"/>
      <c r="AD71" s="24">
        <v>589.66666666666663</v>
      </c>
      <c r="AE71" s="24">
        <v>35.218366420567108</v>
      </c>
      <c r="AF71" s="24"/>
      <c r="AG71" s="24">
        <v>15620</v>
      </c>
      <c r="AH71" s="24">
        <v>2459.5121467478057</v>
      </c>
      <c r="AI71" s="24"/>
      <c r="AJ71" s="24">
        <v>68.34030683403067</v>
      </c>
      <c r="AK71" s="24">
        <v>13.92955673322048</v>
      </c>
      <c r="AM71" t="s">
        <v>65</v>
      </c>
      <c r="AN71" t="s">
        <v>167</v>
      </c>
      <c r="AO71">
        <v>1.1999999999999999E-3</v>
      </c>
      <c r="AP71">
        <v>2.3699999999999999E-2</v>
      </c>
      <c r="AQ71">
        <v>3.0599999999999999E-2</v>
      </c>
      <c r="AR71">
        <v>1.35E-2</v>
      </c>
      <c r="AS71">
        <v>2.1999999999999999E-2</v>
      </c>
      <c r="AT71">
        <v>0.1777</v>
      </c>
      <c r="AU71">
        <v>2.53E-2</v>
      </c>
      <c r="AX71" s="24">
        <v>89.308442489734361</v>
      </c>
      <c r="AY71" s="24">
        <v>90.250431828041087</v>
      </c>
      <c r="AZ71" s="24">
        <v>41.437136972795621</v>
      </c>
      <c r="BA71" s="24">
        <v>9.3635567847263061</v>
      </c>
      <c r="BB71" s="24">
        <v>-35.990562414266115</v>
      </c>
      <c r="BC71" s="24">
        <v>144.44263923182439</v>
      </c>
      <c r="BD71" s="24">
        <v>90.250431828041087</v>
      </c>
    </row>
    <row r="72" spans="4:56" x14ac:dyDescent="0.2">
      <c r="E72" t="s">
        <v>67</v>
      </c>
      <c r="F72" s="24">
        <v>7.03</v>
      </c>
      <c r="G72" s="24">
        <v>6.5574385243019964E-2</v>
      </c>
      <c r="H72" s="24"/>
      <c r="I72" s="24">
        <v>11.630333333333333</v>
      </c>
      <c r="J72" s="24">
        <v>1.7502380790433494E-2</v>
      </c>
      <c r="K72" s="24"/>
      <c r="L72" s="24">
        <v>9304.2666666666682</v>
      </c>
      <c r="M72" s="24">
        <v>14.001904632346745</v>
      </c>
      <c r="N72" s="24"/>
      <c r="O72" s="24">
        <v>8407.8626905743677</v>
      </c>
      <c r="P72" s="24">
        <v>505.84865328927532</v>
      </c>
      <c r="Q72" s="24"/>
      <c r="R72" s="24">
        <v>30.009695559433776</v>
      </c>
      <c r="S72" s="24">
        <v>3.4957836682799965</v>
      </c>
      <c r="T72" s="24"/>
      <c r="U72" s="24">
        <v>3660.6399999999994</v>
      </c>
      <c r="V72" s="24">
        <v>166.8663465172049</v>
      </c>
      <c r="W72" s="24"/>
      <c r="X72" s="24">
        <v>923.59</v>
      </c>
      <c r="Y72" s="24">
        <v>63.75141733326403</v>
      </c>
      <c r="Z72" s="24"/>
      <c r="AA72" s="24">
        <v>0.18036336290322577</v>
      </c>
      <c r="AB72" s="24">
        <v>1.45389213182077E-2</v>
      </c>
      <c r="AC72" s="24"/>
      <c r="AD72" s="24">
        <v>569.33333333333337</v>
      </c>
      <c r="AE72" s="24">
        <v>17.609183210283522</v>
      </c>
      <c r="AF72" s="24"/>
      <c r="AG72" s="24">
        <v>12780</v>
      </c>
      <c r="AH72" s="24">
        <v>1419.9999999999991</v>
      </c>
      <c r="AI72" s="24"/>
      <c r="AJ72" s="24">
        <v>20.92050209205021</v>
      </c>
      <c r="AK72" s="24">
        <v>2.0920502092050199</v>
      </c>
      <c r="AM72" t="s">
        <v>66</v>
      </c>
      <c r="AN72" t="s">
        <v>167</v>
      </c>
      <c r="AO72">
        <v>2.8999999999999998E-3</v>
      </c>
      <c r="AP72">
        <v>4.7100000000000003E-2</v>
      </c>
      <c r="AQ72">
        <v>8.6699999999999999E-2</v>
      </c>
      <c r="AR72">
        <v>1.8700000000000001E-2</v>
      </c>
      <c r="AS72">
        <v>2.1000000000000001E-2</v>
      </c>
      <c r="AT72">
        <v>3.5000000000000001E-3</v>
      </c>
      <c r="AU72">
        <v>1.01E-2</v>
      </c>
      <c r="AX72" s="24">
        <v>32.121962233046503</v>
      </c>
      <c r="AY72" s="24">
        <v>58.434119684518407</v>
      </c>
      <c r="AZ72" s="24">
        <v>29.342512620735221</v>
      </c>
      <c r="BA72" s="24">
        <v>1.4116613221680403</v>
      </c>
      <c r="BB72" s="24">
        <v>-249.71430452674895</v>
      </c>
      <c r="BC72" s="24">
        <v>769.24411522633739</v>
      </c>
      <c r="BD72" s="24">
        <v>58.434119684518407</v>
      </c>
    </row>
    <row r="73" spans="4:56" x14ac:dyDescent="0.2">
      <c r="E73" t="s">
        <v>68</v>
      </c>
      <c r="F73" s="24">
        <v>7.6566666666666663</v>
      </c>
      <c r="G73" s="24">
        <v>1.5275252316519626E-2</v>
      </c>
      <c r="H73" s="24"/>
      <c r="I73" s="24">
        <v>2.7520000000000002</v>
      </c>
      <c r="J73" s="24">
        <v>6.3221831672295073E-2</v>
      </c>
      <c r="K73" s="24"/>
      <c r="L73" s="24">
        <v>1761.28</v>
      </c>
      <c r="M73" s="24">
        <v>40.461972270268738</v>
      </c>
      <c r="N73" s="24"/>
      <c r="O73" s="24">
        <v>1480.5887214698953</v>
      </c>
      <c r="P73" s="24">
        <v>14.820387620452554</v>
      </c>
      <c r="Q73" s="24"/>
      <c r="R73" s="24">
        <v>9.6490207484971879</v>
      </c>
      <c r="S73" s="24">
        <v>1.9391118867558694</v>
      </c>
      <c r="T73" s="24"/>
      <c r="U73" s="24">
        <v>374.07999999999993</v>
      </c>
      <c r="V73" s="24">
        <v>46.280397578240816</v>
      </c>
      <c r="W73" s="24"/>
      <c r="X73" s="24">
        <v>401.84266666666667</v>
      </c>
      <c r="Y73" s="24">
        <v>20.237956846809734</v>
      </c>
      <c r="Z73" s="24"/>
      <c r="AA73" s="24">
        <v>0.11955953225806452</v>
      </c>
      <c r="AB73" s="24">
        <v>4.8321984673811644E-3</v>
      </c>
      <c r="AC73" s="24"/>
      <c r="AD73" s="24">
        <v>355.83333333333331</v>
      </c>
      <c r="AE73" s="24">
        <v>17.609183210283554</v>
      </c>
      <c r="AF73" s="24"/>
      <c r="AG73" s="24">
        <v>8993.3333333333321</v>
      </c>
      <c r="AH73" s="24">
        <v>1639.6747644985403</v>
      </c>
      <c r="AI73" s="24"/>
      <c r="AJ73" s="24">
        <v>34.867503486750337</v>
      </c>
      <c r="AK73" s="24">
        <v>3.1956594804433975</v>
      </c>
      <c r="AM73" t="s">
        <v>67</v>
      </c>
      <c r="AN73" t="s">
        <v>167</v>
      </c>
      <c r="AO73">
        <v>1.1999999999999999E-3</v>
      </c>
      <c r="AP73">
        <v>2.3699999999999999E-2</v>
      </c>
      <c r="AQ73">
        <v>4.36E-2</v>
      </c>
      <c r="AR73">
        <v>0.1096</v>
      </c>
      <c r="AS73">
        <v>2.1999999999999999E-2</v>
      </c>
      <c r="AT73">
        <v>1.4E-2</v>
      </c>
      <c r="AU73">
        <v>0.3695</v>
      </c>
      <c r="AX73" s="24">
        <v>12.657222737761757</v>
      </c>
      <c r="AY73" s="24">
        <v>55.320115541134804</v>
      </c>
      <c r="AZ73" s="24">
        <v>63.930401492987414</v>
      </c>
      <c r="BA73" s="24">
        <v>1.2448001552182577</v>
      </c>
      <c r="BB73" s="24">
        <v>-45.944137174211242</v>
      </c>
      <c r="BC73" s="24">
        <v>182.36122908093276</v>
      </c>
      <c r="BD73" s="24">
        <v>55.320115541134804</v>
      </c>
    </row>
    <row r="74" spans="4:56" x14ac:dyDescent="0.2">
      <c r="E74" t="s">
        <v>69</v>
      </c>
      <c r="F74" s="24">
        <v>7.1433333333333335</v>
      </c>
      <c r="G74" s="24">
        <v>4.0414518843273968E-2</v>
      </c>
      <c r="H74" s="24"/>
      <c r="I74" s="24">
        <v>8.323333333333334E-2</v>
      </c>
      <c r="J74" s="24">
        <v>5.3304158687041822E-3</v>
      </c>
      <c r="K74" s="24"/>
      <c r="L74" s="24">
        <v>53.269333333333329</v>
      </c>
      <c r="M74" s="24">
        <v>3.4114661559706763</v>
      </c>
      <c r="N74" s="24"/>
      <c r="O74" s="24">
        <v>2717.0036238794582</v>
      </c>
      <c r="P74" s="24">
        <v>9.5365248903299289</v>
      </c>
      <c r="Q74" s="24"/>
      <c r="R74" s="24">
        <v>15.143171094305472</v>
      </c>
      <c r="S74" s="24">
        <v>2.0182916419101735</v>
      </c>
      <c r="T74" s="24"/>
      <c r="U74" s="24">
        <v>347.35999999999996</v>
      </c>
      <c r="V74" s="24">
        <v>46.280397578240503</v>
      </c>
      <c r="W74" s="24"/>
      <c r="X74" s="24">
        <v>482.85933333333332</v>
      </c>
      <c r="Y74" s="24">
        <v>14.850600302120256</v>
      </c>
      <c r="Z74" s="24"/>
      <c r="AA74" s="24">
        <v>4.3394733870967733E-2</v>
      </c>
      <c r="AB74" s="24">
        <v>1.9201209677419395E-3</v>
      </c>
      <c r="AC74" s="24"/>
      <c r="AD74" s="24">
        <v>315.16666666666669</v>
      </c>
      <c r="AE74" s="24">
        <v>17.609183210283618</v>
      </c>
      <c r="AF74" s="24"/>
      <c r="AG74" s="24">
        <v>13253.333333333334</v>
      </c>
      <c r="AH74" s="24">
        <v>1639.6747644985494</v>
      </c>
      <c r="AI74" s="24"/>
      <c r="AJ74" s="24">
        <v>81.589958158995799</v>
      </c>
      <c r="AK74" s="24">
        <v>5.5350445838171431</v>
      </c>
      <c r="AM74" t="s">
        <v>68</v>
      </c>
      <c r="AN74" t="s">
        <v>167</v>
      </c>
      <c r="AO74">
        <v>5.9999999999999995E-4</v>
      </c>
      <c r="AP74">
        <v>1.32E-2</v>
      </c>
      <c r="AQ74">
        <v>5.8799999999999998E-2</v>
      </c>
      <c r="AR74">
        <v>1.14E-2</v>
      </c>
      <c r="AS74">
        <v>2.3E-2</v>
      </c>
      <c r="AT74">
        <v>3.5099999999999999E-2</v>
      </c>
      <c r="AU74">
        <v>8.0000000000000002E-3</v>
      </c>
      <c r="AX74" s="24">
        <v>22.123728412254238</v>
      </c>
      <c r="AY74" s="24">
        <v>67.278312015763333</v>
      </c>
      <c r="AZ74" s="24">
        <v>69.669560340205209</v>
      </c>
      <c r="BA74" s="24">
        <v>2.0728256959166913</v>
      </c>
      <c r="BB74" s="24">
        <v>-51.942842249657069</v>
      </c>
      <c r="BC74" s="24">
        <v>206.36018655692729</v>
      </c>
      <c r="BD74" s="24">
        <v>67.278312015763333</v>
      </c>
    </row>
    <row r="75" spans="4:56" x14ac:dyDescent="0.2">
      <c r="E75" t="s">
        <v>70</v>
      </c>
      <c r="F75" s="24">
        <v>7.1366666666666667</v>
      </c>
      <c r="G75" s="24">
        <v>3.7859388972001529E-2</v>
      </c>
      <c r="H75" s="24"/>
      <c r="I75" s="24">
        <v>12.639333333333333</v>
      </c>
      <c r="J75" s="24">
        <v>8.6216781042513947E-3</v>
      </c>
      <c r="K75" s="24"/>
      <c r="L75" s="24">
        <v>10111.466666666665</v>
      </c>
      <c r="M75" s="24">
        <v>6.8973424834014576</v>
      </c>
      <c r="N75" s="24"/>
      <c r="O75" s="24">
        <v>45572.41953527023</v>
      </c>
      <c r="P75" s="24">
        <v>963.86902705555588</v>
      </c>
      <c r="Q75" s="24"/>
      <c r="R75" s="24">
        <v>74.932454269278011</v>
      </c>
      <c r="S75" s="24">
        <v>4.5819426277415252</v>
      </c>
      <c r="T75" s="24"/>
      <c r="U75" s="24">
        <v>320.63999999999993</v>
      </c>
      <c r="V75" s="24">
        <v>80.16</v>
      </c>
      <c r="W75" s="24"/>
      <c r="X75" s="24">
        <v>742.11266666666677</v>
      </c>
      <c r="Y75" s="24">
        <v>36.806897958580166</v>
      </c>
      <c r="Z75" s="24"/>
      <c r="AA75" s="24">
        <v>5.6195540322580645E-2</v>
      </c>
      <c r="AB75" s="24">
        <v>1.1085823576024495E-3</v>
      </c>
      <c r="AC75" s="24"/>
      <c r="AD75" s="24">
        <v>701.5</v>
      </c>
      <c r="AE75" s="24">
        <v>30.499999999999943</v>
      </c>
      <c r="AF75" s="24"/>
      <c r="AG75" s="24">
        <v>17986.666666666668</v>
      </c>
      <c r="AH75" s="24">
        <v>819.83738224926856</v>
      </c>
      <c r="AI75" s="24"/>
      <c r="AJ75" s="24">
        <v>69.037656903765694</v>
      </c>
      <c r="AK75" s="24">
        <v>5.5350445838171298</v>
      </c>
      <c r="AM75" t="s">
        <v>69</v>
      </c>
      <c r="AN75" t="s">
        <v>167</v>
      </c>
      <c r="AO75" t="s">
        <v>167</v>
      </c>
      <c r="AP75">
        <v>4.4499999999999998E-2</v>
      </c>
      <c r="AQ75">
        <v>2.2000000000000001E-3</v>
      </c>
      <c r="AR75">
        <v>3.3E-3</v>
      </c>
      <c r="AS75">
        <v>2.1999999999999999E-2</v>
      </c>
      <c r="AT75" t="s">
        <v>167</v>
      </c>
      <c r="AU75">
        <v>2.1000000000000001E-2</v>
      </c>
      <c r="AX75" s="24">
        <v>319.55760070636325</v>
      </c>
      <c r="AY75" s="24">
        <v>96.168118677418462</v>
      </c>
      <c r="AZ75" s="24">
        <v>79.408179358141908</v>
      </c>
      <c r="BA75" s="24">
        <v>25.804664131149334</v>
      </c>
      <c r="BB75" s="24">
        <v>-65.611231824417004</v>
      </c>
      <c r="BC75" s="24">
        <v>290.50485048010972</v>
      </c>
      <c r="BD75" s="24">
        <v>96.168118677418462</v>
      </c>
    </row>
    <row r="76" spans="4:56" x14ac:dyDescent="0.2">
      <c r="E76" t="s">
        <v>71</v>
      </c>
      <c r="F76" s="24">
        <v>7.1333333333333337</v>
      </c>
      <c r="G76" s="24">
        <v>2.081665999466124E-2</v>
      </c>
      <c r="H76" s="24"/>
      <c r="I76" s="24">
        <v>3.7733333333333334</v>
      </c>
      <c r="J76" s="24">
        <v>4.1186567389542697E-2</v>
      </c>
      <c r="K76" s="24"/>
      <c r="L76" s="24">
        <v>2414.9333333333338</v>
      </c>
      <c r="M76" s="24">
        <v>26.359403129307438</v>
      </c>
      <c r="N76" s="24"/>
      <c r="O76" s="24">
        <v>774.88587958547907</v>
      </c>
      <c r="P76" s="24">
        <v>11.148033024584139</v>
      </c>
      <c r="Q76" s="24"/>
      <c r="R76" s="24">
        <v>4.4780557171482123</v>
      </c>
      <c r="S76" s="24">
        <v>1.1195467698073012</v>
      </c>
      <c r="T76" s="24"/>
      <c r="U76" s="24">
        <v>2484.96</v>
      </c>
      <c r="V76" s="24">
        <v>80.160000000000082</v>
      </c>
      <c r="W76" s="24"/>
      <c r="X76" s="24">
        <v>369.43599999999998</v>
      </c>
      <c r="Y76" s="24">
        <v>25.721994246169931</v>
      </c>
      <c r="Z76" s="24"/>
      <c r="AA76" s="24">
        <v>5.1715258064516122E-2</v>
      </c>
      <c r="AB76" s="24">
        <v>2.217164715204899E-3</v>
      </c>
      <c r="AC76" s="24"/>
      <c r="AD76" s="24">
        <v>376.16666666666669</v>
      </c>
      <c r="AE76" s="24">
        <v>17.609183210283586</v>
      </c>
      <c r="AF76" s="24"/>
      <c r="AG76" s="24">
        <v>15620</v>
      </c>
      <c r="AH76" s="24">
        <v>1420</v>
      </c>
      <c r="AI76" s="24"/>
      <c r="AJ76" s="24">
        <v>41.841004184100406</v>
      </c>
      <c r="AK76" s="24">
        <v>2.0920502092050199</v>
      </c>
      <c r="AM76" t="s">
        <v>70</v>
      </c>
      <c r="AN76" t="s">
        <v>167</v>
      </c>
      <c r="AO76">
        <v>1E-3</v>
      </c>
      <c r="AP76">
        <v>2.63E-2</v>
      </c>
      <c r="AQ76">
        <v>1.5299999999999999E-2</v>
      </c>
      <c r="AR76">
        <v>1.4E-3</v>
      </c>
      <c r="AS76">
        <v>1.6E-2</v>
      </c>
      <c r="AT76">
        <v>5.6099999999999997E-2</v>
      </c>
      <c r="AU76">
        <v>1.66E-2</v>
      </c>
      <c r="AX76" s="24">
        <v>3.8317651569622257</v>
      </c>
      <c r="AY76" s="24">
        <v>17.879898176870359</v>
      </c>
      <c r="AZ76" s="24">
        <v>19.670511843255905</v>
      </c>
      <c r="BA76" s="24">
        <v>0.21791227042163341</v>
      </c>
      <c r="BB76" s="24">
        <v>-148.48758847736624</v>
      </c>
      <c r="BC76" s="24">
        <v>435.28564609053495</v>
      </c>
      <c r="BD76" s="24">
        <v>17.879898176870359</v>
      </c>
    </row>
    <row r="77" spans="4:56" x14ac:dyDescent="0.2">
      <c r="E77" t="s">
        <v>72</v>
      </c>
      <c r="F77" s="24">
        <v>7.1000000000000005</v>
      </c>
      <c r="G77" s="24">
        <v>1.7320508075688915E-2</v>
      </c>
      <c r="H77" s="24"/>
      <c r="I77" s="24">
        <v>12.429666666666668</v>
      </c>
      <c r="J77" s="24">
        <v>1.5373136743466163E-2</v>
      </c>
      <c r="K77" s="24"/>
      <c r="L77" s="24">
        <v>9943.7333333333318</v>
      </c>
      <c r="M77" s="24">
        <v>12.298509394773429</v>
      </c>
      <c r="N77" s="24"/>
      <c r="O77" s="24">
        <v>11298.842969923799</v>
      </c>
      <c r="P77" s="24">
        <v>1100.6405258278864</v>
      </c>
      <c r="Q77" s="24"/>
      <c r="R77" s="24">
        <v>31.948807446189647</v>
      </c>
      <c r="S77" s="24">
        <v>2.5652039083426299</v>
      </c>
      <c r="T77" s="24"/>
      <c r="U77" s="24">
        <v>374.07999999999993</v>
      </c>
      <c r="V77" s="24">
        <v>46.280397578240816</v>
      </c>
      <c r="W77" s="24"/>
      <c r="X77" s="24">
        <v>719.42799999999988</v>
      </c>
      <c r="Y77" s="24">
        <v>59.136617319559271</v>
      </c>
      <c r="Z77" s="24"/>
      <c r="AA77" s="24">
        <v>6.0675822580645154E-2</v>
      </c>
      <c r="AB77" s="24">
        <v>8.4983747219407389E-18</v>
      </c>
      <c r="AC77" s="24"/>
      <c r="AD77" s="24">
        <v>813.33333333333337</v>
      </c>
      <c r="AE77" s="24">
        <v>17.609183210283586</v>
      </c>
      <c r="AF77" s="24"/>
      <c r="AG77" s="24">
        <v>17513.333333333332</v>
      </c>
      <c r="AH77" s="24">
        <v>2169.0858289457597</v>
      </c>
      <c r="AI77" s="24"/>
      <c r="AJ77" s="24">
        <v>18.131101813110181</v>
      </c>
      <c r="AK77" s="24">
        <v>1.2078457514427332</v>
      </c>
      <c r="AM77" t="s">
        <v>71</v>
      </c>
      <c r="AN77" t="s">
        <v>167</v>
      </c>
      <c r="AO77">
        <v>3.0999999999999999E-3</v>
      </c>
      <c r="AP77">
        <v>1.32E-2</v>
      </c>
      <c r="AQ77">
        <v>3.9300000000000002E-2</v>
      </c>
      <c r="AR77" t="s">
        <v>167</v>
      </c>
      <c r="AS77">
        <v>2.3E-2</v>
      </c>
      <c r="AT77">
        <v>7.0000000000000001E-3</v>
      </c>
      <c r="AU77">
        <v>2.5999999999999999E-2</v>
      </c>
      <c r="AX77" s="24">
        <v>78.912292110225536</v>
      </c>
      <c r="AY77" s="24">
        <v>86.091416737019145</v>
      </c>
      <c r="AZ77" s="24">
        <v>75.945964903461601</v>
      </c>
      <c r="BA77" s="24">
        <v>6.3413084065882792</v>
      </c>
      <c r="BB77" s="24">
        <v>-64.58284773662551</v>
      </c>
      <c r="BC77" s="24">
        <v>289.52994238683124</v>
      </c>
      <c r="BD77" s="24">
        <v>86.091416737019145</v>
      </c>
    </row>
    <row r="78" spans="4:56" x14ac:dyDescent="0.2">
      <c r="E78" t="s">
        <v>73</v>
      </c>
      <c r="F78" s="24">
        <v>7.8966666666666674</v>
      </c>
      <c r="G78" s="24">
        <v>6.0277137733417148E-2</v>
      </c>
      <c r="H78" s="24"/>
      <c r="I78" s="24">
        <v>9.6666666666666679E-2</v>
      </c>
      <c r="J78" s="24">
        <v>1.5275252316519479E-3</v>
      </c>
      <c r="K78" s="24"/>
      <c r="L78" s="24">
        <v>61.866666666666667</v>
      </c>
      <c r="M78" s="24">
        <v>0.97761614825724674</v>
      </c>
      <c r="N78" s="24"/>
      <c r="O78" s="24">
        <v>3403.722423548857</v>
      </c>
      <c r="P78" s="24">
        <v>107.31716387536493</v>
      </c>
      <c r="Q78" s="24"/>
      <c r="R78" s="24">
        <v>16.112727037683406</v>
      </c>
      <c r="S78" s="24">
        <v>2.0182916419101455</v>
      </c>
      <c r="T78" s="24"/>
      <c r="U78" s="24">
        <v>534.4</v>
      </c>
      <c r="V78" s="24">
        <v>46.280397578240382</v>
      </c>
      <c r="W78" s="24"/>
      <c r="X78" s="24">
        <v>327.30733333333336</v>
      </c>
      <c r="Y78" s="24">
        <v>24.466496793234082</v>
      </c>
      <c r="Z78" s="24"/>
      <c r="AA78" s="24">
        <v>3.2514048387096768E-2</v>
      </c>
      <c r="AB78" s="24">
        <v>2.2171647152049011E-3</v>
      </c>
      <c r="AC78" s="24"/>
      <c r="AD78" s="24">
        <v>803.16666666666663</v>
      </c>
      <c r="AE78" s="24">
        <v>17.609183210283586</v>
      </c>
      <c r="AF78" s="24"/>
      <c r="AG78" s="24">
        <v>11360</v>
      </c>
      <c r="AH78" s="24">
        <v>1420</v>
      </c>
      <c r="AI78" s="24"/>
      <c r="AJ78" s="24">
        <v>208.50767085076708</v>
      </c>
      <c r="AK78" s="24">
        <v>2.4156915028854375</v>
      </c>
      <c r="AM78" t="s">
        <v>72</v>
      </c>
      <c r="AN78" t="s">
        <v>167</v>
      </c>
      <c r="AO78">
        <v>1.8E-3</v>
      </c>
      <c r="AP78">
        <v>2.3699999999999999E-2</v>
      </c>
      <c r="AQ78">
        <v>5.0099999999999999E-2</v>
      </c>
      <c r="AR78">
        <v>0.67779999999999996</v>
      </c>
      <c r="AS78">
        <v>1.2999999999999999E-2</v>
      </c>
      <c r="AT78">
        <v>0.11600000000000001</v>
      </c>
      <c r="AU78">
        <v>1.8986000000000001</v>
      </c>
      <c r="AX78" s="24">
        <v>28.633397410271627</v>
      </c>
      <c r="AY78" s="24">
        <v>73.241551860951674</v>
      </c>
      <c r="AZ78" s="24">
        <v>50.221623283040294</v>
      </c>
      <c r="BA78" s="24">
        <v>2.7731337902489579</v>
      </c>
      <c r="BB78" s="24">
        <v>-40.492208504801091</v>
      </c>
      <c r="BC78" s="24">
        <v>177.24938820301782</v>
      </c>
      <c r="BD78" s="24">
        <v>73.241551860951674</v>
      </c>
    </row>
    <row r="79" spans="4:56" x14ac:dyDescent="0.2">
      <c r="E79" t="s">
        <v>74</v>
      </c>
      <c r="F79" s="24">
        <v>7.666666666666667</v>
      </c>
      <c r="G79" s="24">
        <v>4.725815626252592E-2</v>
      </c>
      <c r="H79" s="24"/>
      <c r="I79" s="24">
        <v>0.45533333333333337</v>
      </c>
      <c r="J79" s="24">
        <v>4.0414518843273836E-3</v>
      </c>
      <c r="K79" s="24"/>
      <c r="L79" s="24">
        <v>291.41333333333336</v>
      </c>
      <c r="M79" s="24">
        <v>2.5865292059695295</v>
      </c>
      <c r="N79" s="24"/>
      <c r="O79" s="24">
        <v>227.97062750333779</v>
      </c>
      <c r="P79" s="24">
        <v>9.5365248903299431</v>
      </c>
      <c r="Q79" s="24"/>
      <c r="R79" s="24">
        <v>72.670157068062807</v>
      </c>
      <c r="S79" s="24">
        <v>4.2261963772936531</v>
      </c>
      <c r="T79" s="24"/>
      <c r="U79" s="24">
        <v>1362.7199999999998</v>
      </c>
      <c r="V79" s="24">
        <v>80.160000000000082</v>
      </c>
      <c r="W79" s="24"/>
      <c r="X79" s="24">
        <v>615.72666666666657</v>
      </c>
      <c r="Y79" s="24">
        <v>14.850600302120256</v>
      </c>
      <c r="Z79" s="24"/>
      <c r="AA79" s="24">
        <v>0.14516114516129031</v>
      </c>
      <c r="AB79" s="24">
        <v>1.3440846774193561E-2</v>
      </c>
      <c r="AC79" s="24"/>
      <c r="AD79" s="24">
        <v>345.66666666666669</v>
      </c>
      <c r="AE79" s="24">
        <v>17.609183210283554</v>
      </c>
      <c r="AF79" s="24"/>
      <c r="AG79" s="24">
        <v>7100</v>
      </c>
      <c r="AH79" s="24">
        <v>1420</v>
      </c>
      <c r="AI79" s="24"/>
      <c r="AJ79" s="24">
        <v>29.28870292887029</v>
      </c>
      <c r="AK79" s="24">
        <v>2.0920502092050217</v>
      </c>
      <c r="AM79" t="s">
        <v>73</v>
      </c>
      <c r="AN79" t="s">
        <v>167</v>
      </c>
      <c r="AO79" t="s">
        <v>167</v>
      </c>
      <c r="AP79">
        <v>2.1100000000000001E-2</v>
      </c>
      <c r="AQ79">
        <v>3.49E-2</v>
      </c>
      <c r="AR79">
        <v>3.7499999999999999E-2</v>
      </c>
      <c r="AS79">
        <v>3.5000000000000003E-2</v>
      </c>
      <c r="AT79" t="s">
        <v>167</v>
      </c>
      <c r="AU79">
        <v>1.23E-2</v>
      </c>
      <c r="AX79" s="24">
        <v>1.2857983255832737</v>
      </c>
      <c r="AY79" s="24">
        <v>7.5898563649446418</v>
      </c>
      <c r="AZ79" s="24">
        <v>42.6789306376265</v>
      </c>
      <c r="BA79" s="24">
        <v>8.3423110996299135E-2</v>
      </c>
      <c r="BB79" s="24">
        <v>-113.14642524005485</v>
      </c>
      <c r="BC79" s="24">
        <v>378.11607681755822</v>
      </c>
      <c r="BD79" s="24">
        <v>7.5898563649446418</v>
      </c>
    </row>
    <row r="80" spans="4:56" x14ac:dyDescent="0.2">
      <c r="E80" t="s">
        <v>75</v>
      </c>
      <c r="F80" s="24">
        <v>6.8766666666666678</v>
      </c>
      <c r="G80" s="24">
        <v>6.0277137733417141E-2</v>
      </c>
      <c r="H80" s="24"/>
      <c r="I80" s="24">
        <v>13.438000000000001</v>
      </c>
      <c r="J80" s="24">
        <v>3.6510272527057325E-2</v>
      </c>
      <c r="K80" s="24"/>
      <c r="L80" s="24">
        <v>10750.4</v>
      </c>
      <c r="M80" s="24">
        <v>29.208218021645834</v>
      </c>
      <c r="N80" s="24"/>
      <c r="O80" s="24">
        <v>10693.427270112001</v>
      </c>
      <c r="P80" s="24">
        <v>95.864704189999429</v>
      </c>
      <c r="Q80" s="24"/>
      <c r="R80" s="24">
        <v>153.46648568289058</v>
      </c>
      <c r="S80" s="24">
        <v>1.4810211670078952</v>
      </c>
      <c r="T80" s="24"/>
      <c r="U80" s="24">
        <v>320.63999999999993</v>
      </c>
      <c r="V80" s="24">
        <v>80.16</v>
      </c>
      <c r="W80" s="24"/>
      <c r="X80" s="24">
        <v>657.85533333333342</v>
      </c>
      <c r="Y80" s="24">
        <v>71.661978045078612</v>
      </c>
      <c r="Z80" s="24"/>
      <c r="AA80" s="24">
        <v>7.0916467741935482E-2</v>
      </c>
      <c r="AB80" s="24">
        <v>6.1723253439210177E-3</v>
      </c>
      <c r="AC80" s="24"/>
      <c r="AD80" s="24">
        <v>894.66666666666663</v>
      </c>
      <c r="AE80" s="24">
        <v>17.609183210283717</v>
      </c>
      <c r="AF80" s="24"/>
      <c r="AG80" s="24">
        <v>12780</v>
      </c>
      <c r="AH80" s="24">
        <v>2840.0000000000105</v>
      </c>
      <c r="AI80" s="24"/>
      <c r="AJ80" s="24">
        <v>107.39191073919106</v>
      </c>
      <c r="AK80" s="24">
        <v>12.610279860547507</v>
      </c>
      <c r="AM80" t="s">
        <v>74</v>
      </c>
      <c r="AN80">
        <v>3.4200000000000001E-2</v>
      </c>
      <c r="AO80">
        <v>1.4E-3</v>
      </c>
      <c r="AP80" t="s">
        <v>167</v>
      </c>
      <c r="AQ80">
        <v>7.17E-2</v>
      </c>
      <c r="AR80">
        <v>1.84E-2</v>
      </c>
      <c r="AS80">
        <v>3.6999999999999998E-2</v>
      </c>
      <c r="AT80">
        <v>0</v>
      </c>
      <c r="AU80">
        <v>1.5900000000000001E-2</v>
      </c>
      <c r="AX80" s="24">
        <v>78.64136504097003</v>
      </c>
      <c r="AY80" s="24">
        <v>86.261416897052456</v>
      </c>
      <c r="AZ80" s="24">
        <v>77.195807813138074</v>
      </c>
      <c r="BA80" s="24">
        <v>6.6601816494170452</v>
      </c>
      <c r="BB80" s="24">
        <v>-55.509805212620023</v>
      </c>
      <c r="BC80" s="24">
        <v>262.07233470507543</v>
      </c>
      <c r="BD80" s="24">
        <v>86.261416897052456</v>
      </c>
    </row>
    <row r="81" spans="5:56" x14ac:dyDescent="0.2">
      <c r="E81" t="s">
        <v>76</v>
      </c>
      <c r="F81" s="24">
        <v>7.07</v>
      </c>
      <c r="G81" s="24">
        <v>5.0000000000000266E-2</v>
      </c>
      <c r="H81" s="24"/>
      <c r="I81" s="24">
        <v>0.71066666666666656</v>
      </c>
      <c r="J81" s="24">
        <v>4.6188021535170107E-3</v>
      </c>
      <c r="K81" s="24"/>
      <c r="L81" s="24">
        <v>454.82666666666665</v>
      </c>
      <c r="M81" s="24">
        <v>2.9560333782508863</v>
      </c>
      <c r="N81" s="24"/>
      <c r="O81" s="24">
        <v>10820.148943650702</v>
      </c>
      <c r="P81" s="24">
        <v>578.81382662711417</v>
      </c>
      <c r="Q81" s="24"/>
      <c r="R81" s="24">
        <v>131.16669898519811</v>
      </c>
      <c r="S81" s="24">
        <v>4.0365832838203133</v>
      </c>
      <c r="T81" s="24"/>
      <c r="U81" s="24">
        <v>213.76</v>
      </c>
      <c r="V81" s="24">
        <v>46.280397578240191</v>
      </c>
      <c r="W81" s="24"/>
      <c r="X81" s="24">
        <v>810.16666666666663</v>
      </c>
      <c r="Y81" s="24">
        <v>36.806897958580187</v>
      </c>
      <c r="Z81" s="24"/>
      <c r="AA81" s="24">
        <v>4.1474612903225801E-2</v>
      </c>
      <c r="AB81" s="24">
        <v>1.9201209677419326E-3</v>
      </c>
      <c r="AC81" s="24"/>
      <c r="AD81" s="24">
        <v>925.16666666666697</v>
      </c>
      <c r="AE81" s="24">
        <v>17.609183210283586</v>
      </c>
      <c r="AF81" s="24"/>
      <c r="AG81" s="24">
        <v>12780</v>
      </c>
      <c r="AH81" s="24">
        <v>1419.9999999999991</v>
      </c>
      <c r="AI81" s="24"/>
      <c r="AJ81" s="24">
        <v>481.17154811715483</v>
      </c>
      <c r="AK81" s="24">
        <v>12.552301255230105</v>
      </c>
      <c r="AM81" t="s">
        <v>75</v>
      </c>
      <c r="AN81" t="s">
        <v>167</v>
      </c>
      <c r="AO81">
        <v>1.6000000000000001E-3</v>
      </c>
      <c r="AP81">
        <v>1.8499999999999999E-2</v>
      </c>
      <c r="AQ81" t="s">
        <v>167</v>
      </c>
      <c r="AR81">
        <v>3.5400000000000001E-2</v>
      </c>
      <c r="AS81">
        <v>1.2E-2</v>
      </c>
      <c r="AT81">
        <v>9.4799999999999995E-2</v>
      </c>
      <c r="AU81">
        <v>2.53E-2</v>
      </c>
      <c r="AX81" s="24">
        <v>75.689271880689461</v>
      </c>
      <c r="AY81" s="24">
        <v>85.329793158662667</v>
      </c>
      <c r="AZ81" s="24">
        <v>86.200376860832421</v>
      </c>
      <c r="BA81" s="24">
        <v>6.0902953768676538</v>
      </c>
      <c r="BB81" s="24">
        <v>-62.201717421124819</v>
      </c>
      <c r="BC81" s="24">
        <v>300.10957475994513</v>
      </c>
      <c r="BD81" s="24">
        <v>85.329793158662667</v>
      </c>
    </row>
    <row r="82" spans="5:56" x14ac:dyDescent="0.2">
      <c r="E82" t="s">
        <v>77</v>
      </c>
      <c r="F82" s="24">
        <v>7.1166666666666671</v>
      </c>
      <c r="G82" s="24">
        <v>4.0414518843273822E-2</v>
      </c>
      <c r="H82" s="24"/>
      <c r="I82" s="24">
        <v>9.2080000000000002</v>
      </c>
      <c r="J82" s="24">
        <v>5.3730810528038214E-2</v>
      </c>
      <c r="K82" s="24"/>
      <c r="L82" s="24">
        <v>7366.4000000000005</v>
      </c>
      <c r="M82" s="24">
        <v>42.984648422430247</v>
      </c>
      <c r="N82" s="24"/>
      <c r="O82" s="24">
        <v>12841.403777926933</v>
      </c>
      <c r="P82" s="24">
        <v>41.13529580974955</v>
      </c>
      <c r="Q82" s="24"/>
      <c r="R82" s="24">
        <v>15.143171094305472</v>
      </c>
      <c r="S82" s="24">
        <v>2.0182916419101735</v>
      </c>
      <c r="T82" s="24"/>
      <c r="U82" s="24">
        <v>213.76</v>
      </c>
      <c r="V82" s="24">
        <v>46.280397578240191</v>
      </c>
      <c r="W82" s="24"/>
      <c r="X82" s="24">
        <v>719.42799999999988</v>
      </c>
      <c r="Y82" s="24">
        <v>42.377215529102408</v>
      </c>
      <c r="Z82" s="24"/>
      <c r="AA82" s="24">
        <v>4.5314854838709673E-2</v>
      </c>
      <c r="AB82" s="24">
        <v>1.9201209677419395E-3</v>
      </c>
      <c r="AC82" s="24"/>
      <c r="AD82" s="24">
        <v>579.5</v>
      </c>
      <c r="AE82" s="24">
        <v>30.499999999999943</v>
      </c>
      <c r="AF82" s="24"/>
      <c r="AG82" s="24">
        <v>8520</v>
      </c>
      <c r="AH82" s="24">
        <v>1419.9999999999948</v>
      </c>
      <c r="AI82" s="24"/>
      <c r="AJ82" s="24">
        <v>8.3682008368200833</v>
      </c>
      <c r="AK82" s="24">
        <v>2.0920502092050191</v>
      </c>
      <c r="AM82" t="s">
        <v>76</v>
      </c>
      <c r="AN82" t="s">
        <v>167</v>
      </c>
      <c r="AO82">
        <v>2.3E-3</v>
      </c>
      <c r="AP82">
        <v>2.63E-2</v>
      </c>
      <c r="AQ82">
        <v>1.5299999999999999E-2</v>
      </c>
      <c r="AR82">
        <v>2.5399999999999999E-2</v>
      </c>
      <c r="AS82">
        <v>1.4E-2</v>
      </c>
      <c r="AT82">
        <v>5.4399999999999997E-2</v>
      </c>
      <c r="AU82">
        <v>9.4000000000000004E-3</v>
      </c>
      <c r="AX82" s="24">
        <v>94.498385434337095</v>
      </c>
      <c r="AY82" s="24">
        <v>88.819272541850395</v>
      </c>
      <c r="AZ82" s="24">
        <v>84.713798647446851</v>
      </c>
      <c r="BA82" s="24">
        <v>8.0000681850637534</v>
      </c>
      <c r="BB82" s="24">
        <v>-60.40018106995884</v>
      </c>
      <c r="BC82" s="24">
        <v>269.48994238683127</v>
      </c>
      <c r="BD82" s="24">
        <v>88.819272541850395</v>
      </c>
    </row>
    <row r="83" spans="5:56" x14ac:dyDescent="0.2">
      <c r="E83" t="s">
        <v>78</v>
      </c>
      <c r="F83" s="24">
        <v>7.0766666666666671</v>
      </c>
      <c r="G83" s="24">
        <v>6.1101009266077921E-2</v>
      </c>
      <c r="H83" s="24"/>
      <c r="I83" s="24">
        <v>7.166666666666667E-2</v>
      </c>
      <c r="J83" s="24">
        <v>1.0408329997330591E-2</v>
      </c>
      <c r="K83" s="24"/>
      <c r="L83" s="24">
        <v>45.866666666666667</v>
      </c>
      <c r="M83" s="24">
        <v>6.6613311982916334</v>
      </c>
      <c r="N83" s="24"/>
      <c r="O83" s="24">
        <v>10280.0038354588</v>
      </c>
      <c r="P83" s="24">
        <v>909.02973027439566</v>
      </c>
      <c r="Q83" s="24"/>
      <c r="R83" s="24">
        <v>112.09876543209874</v>
      </c>
      <c r="S83" s="24">
        <v>3.6706795590461345</v>
      </c>
      <c r="T83" s="24"/>
      <c r="U83" s="24">
        <v>320.63999999999993</v>
      </c>
      <c r="V83" s="24">
        <v>80.16</v>
      </c>
      <c r="W83" s="24"/>
      <c r="X83" s="24">
        <v>1079.1420000000001</v>
      </c>
      <c r="Y83" s="24">
        <v>25.721994246169857</v>
      </c>
      <c r="Z83" s="24"/>
      <c r="AA83" s="24">
        <v>9.6518080645161278E-2</v>
      </c>
      <c r="AB83" s="24">
        <v>1.0575201689161966E-2</v>
      </c>
      <c r="AC83" s="24"/>
      <c r="AD83" s="24">
        <v>874.33333333333337</v>
      </c>
      <c r="AE83" s="24">
        <v>35.218366420567435</v>
      </c>
      <c r="AF83" s="24"/>
      <c r="AG83" s="24">
        <v>10886.666666666666</v>
      </c>
      <c r="AH83" s="24">
        <v>2169.0858289457733</v>
      </c>
      <c r="AI83" s="24"/>
      <c r="AJ83" s="24">
        <v>253.83542538354254</v>
      </c>
      <c r="AK83" s="24">
        <v>12.782637921773606</v>
      </c>
      <c r="AM83" t="s">
        <v>77</v>
      </c>
      <c r="AN83" t="s">
        <v>167</v>
      </c>
      <c r="AO83" t="s">
        <v>167</v>
      </c>
      <c r="AP83">
        <v>4.19E-2</v>
      </c>
      <c r="AQ83" t="s">
        <v>167</v>
      </c>
      <c r="AR83">
        <v>1.3899999999999999E-2</v>
      </c>
      <c r="AS83" t="s">
        <v>167</v>
      </c>
      <c r="AT83">
        <v>4.0300000000000002E-2</v>
      </c>
      <c r="AU83">
        <v>6.3700000000000007E-2</v>
      </c>
      <c r="AX83" s="24">
        <v>61.740021069731341</v>
      </c>
      <c r="AY83" s="24">
        <v>80.514789642114565</v>
      </c>
      <c r="AZ83" s="24">
        <v>84.761808049986101</v>
      </c>
      <c r="BA83" s="24">
        <v>4.2647155070575318</v>
      </c>
      <c r="BB83" s="24">
        <v>-90.516938271604928</v>
      </c>
      <c r="BC83" s="24">
        <v>404.23491358024694</v>
      </c>
      <c r="BD83" s="24">
        <v>80.514789642114565</v>
      </c>
    </row>
    <row r="84" spans="5:56" x14ac:dyDescent="0.2">
      <c r="E84" t="s">
        <v>79</v>
      </c>
      <c r="F84" s="24">
        <v>6.876666666666666</v>
      </c>
      <c r="G84" s="24">
        <v>5.5075705472860732E-2</v>
      </c>
      <c r="H84" s="24"/>
      <c r="I84" s="24">
        <v>11.432333333333332</v>
      </c>
      <c r="J84" s="24">
        <v>3.9068316233661519E-2</v>
      </c>
      <c r="K84" s="24"/>
      <c r="L84" s="24">
        <v>9145.8666666666668</v>
      </c>
      <c r="M84" s="24">
        <v>31.254652986928548</v>
      </c>
      <c r="N84" s="24"/>
      <c r="O84" s="24">
        <v>12306.644932400066</v>
      </c>
      <c r="P84" s="24">
        <v>980.08000528102605</v>
      </c>
      <c r="Q84" s="24"/>
      <c r="R84" s="24">
        <v>29.686510244974468</v>
      </c>
      <c r="S84" s="24">
        <v>2.9620423340157958</v>
      </c>
      <c r="T84" s="24"/>
      <c r="U84" s="24">
        <v>320.63999999999993</v>
      </c>
      <c r="V84" s="24">
        <v>80.16</v>
      </c>
      <c r="W84" s="24"/>
      <c r="X84" s="24">
        <v>651.37400000000002</v>
      </c>
      <c r="Y84" s="24">
        <v>19.44399999999996</v>
      </c>
      <c r="Z84" s="24"/>
      <c r="AA84" s="24">
        <v>0.22324606451612902</v>
      </c>
      <c r="AB84" s="24">
        <v>2.8110815790843121E-2</v>
      </c>
      <c r="AC84" s="24"/>
      <c r="AD84" s="24">
        <v>721.83333333333337</v>
      </c>
      <c r="AE84" s="24">
        <v>35.218366420567236</v>
      </c>
      <c r="AF84" s="24"/>
      <c r="AG84" s="24">
        <v>13726.666666666666</v>
      </c>
      <c r="AH84" s="24">
        <v>819.83738224926856</v>
      </c>
      <c r="AI84" s="24"/>
      <c r="AJ84" s="24">
        <v>23.012552301255226</v>
      </c>
      <c r="AK84" s="24">
        <v>2.0920502092050217</v>
      </c>
      <c r="AM84" t="s">
        <v>78</v>
      </c>
      <c r="AN84" t="s">
        <v>167</v>
      </c>
      <c r="AO84">
        <v>1.4E-3</v>
      </c>
      <c r="AP84">
        <v>1.8499999999999999E-2</v>
      </c>
      <c r="AQ84" t="s">
        <v>167</v>
      </c>
      <c r="AR84">
        <v>1.47E-2</v>
      </c>
      <c r="AS84">
        <v>3.1E-2</v>
      </c>
      <c r="AT84">
        <v>5.6099999999999997E-2</v>
      </c>
      <c r="AU84">
        <v>2.1000000000000001E-2</v>
      </c>
      <c r="AX84" s="24">
        <v>90.967011195881639</v>
      </c>
      <c r="AY84" s="24">
        <v>88.309283047088073</v>
      </c>
      <c r="AZ84" s="24">
        <v>77.170044810920913</v>
      </c>
      <c r="BA84" s="24">
        <v>7.7397418131156117</v>
      </c>
      <c r="BB84" s="24">
        <v>-57.809695473251033</v>
      </c>
      <c r="BC84" s="24">
        <v>259.88521810699586</v>
      </c>
      <c r="BD84" s="24">
        <v>88.309283047088073</v>
      </c>
    </row>
    <row r="85" spans="5:56" x14ac:dyDescent="0.2">
      <c r="E85" t="s">
        <v>80</v>
      </c>
      <c r="F85" s="24">
        <v>6.8533333333333326</v>
      </c>
      <c r="G85" s="24">
        <v>7.6376261582597541E-2</v>
      </c>
      <c r="H85" s="24"/>
      <c r="I85" s="24">
        <v>10.651999999999999</v>
      </c>
      <c r="J85" s="24">
        <v>2.7999999999999581E-2</v>
      </c>
      <c r="K85" s="24"/>
      <c r="L85" s="24">
        <v>8521.5999999999985</v>
      </c>
      <c r="M85" s="24">
        <v>22.399999999999245</v>
      </c>
      <c r="N85" s="24"/>
      <c r="O85" s="24">
        <v>2736.0766736601181</v>
      </c>
      <c r="P85" s="24">
        <v>9.5365248903299289</v>
      </c>
      <c r="Q85" s="24"/>
      <c r="R85" s="24">
        <v>23.222803955788248</v>
      </c>
      <c r="S85" s="24">
        <v>1.6793201547109549</v>
      </c>
      <c r="T85" s="24"/>
      <c r="U85" s="24">
        <v>667.99999999999989</v>
      </c>
      <c r="V85" s="24">
        <v>122.44642256921983</v>
      </c>
      <c r="W85" s="24"/>
      <c r="X85" s="24">
        <v>926.83066666666673</v>
      </c>
      <c r="Y85" s="24">
        <v>53.544600860715505</v>
      </c>
      <c r="Z85" s="24"/>
      <c r="AA85" s="24">
        <v>0.17588308064516125</v>
      </c>
      <c r="AB85" s="24">
        <v>1.1679639876220595E-2</v>
      </c>
      <c r="AC85" s="24"/>
      <c r="AD85" s="24">
        <v>427</v>
      </c>
      <c r="AE85" s="24">
        <v>30.500000000000057</v>
      </c>
      <c r="AF85" s="24"/>
      <c r="AG85" s="24">
        <v>14200</v>
      </c>
      <c r="AH85" s="24">
        <v>1420.0000000000018</v>
      </c>
      <c r="AI85" s="24"/>
      <c r="AJ85" s="24">
        <v>38.354253835425375</v>
      </c>
      <c r="AK85" s="24">
        <v>3.1956594804434055</v>
      </c>
      <c r="AM85" t="s">
        <v>79</v>
      </c>
      <c r="AN85" t="s">
        <v>167</v>
      </c>
      <c r="AO85" t="s">
        <v>167</v>
      </c>
      <c r="AP85">
        <v>2.63E-2</v>
      </c>
      <c r="AQ85">
        <v>3.0599999999999999E-2</v>
      </c>
      <c r="AR85">
        <v>1.2999999999999999E-2</v>
      </c>
      <c r="AS85">
        <v>0</v>
      </c>
      <c r="AT85" t="s">
        <v>167</v>
      </c>
      <c r="AU85">
        <v>1.37E-2</v>
      </c>
      <c r="AX85" s="24">
        <v>16.066367649566899</v>
      </c>
      <c r="AY85" s="24">
        <v>51.89877804166283</v>
      </c>
      <c r="AZ85" s="24">
        <v>69.607734600303473</v>
      </c>
      <c r="BA85" s="24">
        <v>1.0850569407742165</v>
      </c>
      <c r="BB85" s="24">
        <v>-102.68235939643348</v>
      </c>
      <c r="BC85" s="24">
        <v>396.25767352537724</v>
      </c>
      <c r="BD85" s="24">
        <v>51.89877804166283</v>
      </c>
    </row>
    <row r="86" spans="5:56" x14ac:dyDescent="0.2">
      <c r="E86" t="s">
        <v>81</v>
      </c>
      <c r="F86" s="24">
        <v>7.0966666666666667</v>
      </c>
      <c r="G86" s="24">
        <v>6.1101009266077921E-2</v>
      </c>
      <c r="H86" s="24"/>
      <c r="I86" s="24">
        <v>10.234333333333334</v>
      </c>
      <c r="J86" s="24">
        <v>2.1361959960015733E-2</v>
      </c>
      <c r="K86" s="24"/>
      <c r="L86" s="24">
        <v>8187.4666666666672</v>
      </c>
      <c r="M86" s="24">
        <v>17.089567968012332</v>
      </c>
      <c r="N86" s="24"/>
      <c r="O86" s="24">
        <v>8689.6999392719008</v>
      </c>
      <c r="P86" s="24">
        <v>723.18082260251913</v>
      </c>
      <c r="Q86" s="24"/>
      <c r="R86" s="24">
        <v>71.054230495766262</v>
      </c>
      <c r="S86" s="24">
        <v>5.6810793844117864</v>
      </c>
      <c r="T86" s="24"/>
      <c r="U86" s="24">
        <v>240.48</v>
      </c>
      <c r="V86" s="24">
        <v>80.159999999999911</v>
      </c>
      <c r="W86" s="24"/>
      <c r="X86" s="24">
        <v>696.74333333333334</v>
      </c>
      <c r="Y86" s="24">
        <v>14.850600302120144</v>
      </c>
      <c r="Z86" s="24"/>
      <c r="AA86" s="24">
        <v>0.17396295967741934</v>
      </c>
      <c r="AB86" s="24">
        <v>1.1679639876220595E-2</v>
      </c>
      <c r="AC86" s="24"/>
      <c r="AD86" s="24">
        <v>640.5</v>
      </c>
      <c r="AE86" s="24">
        <v>30.500000000000057</v>
      </c>
      <c r="AF86" s="24"/>
      <c r="AG86" s="24">
        <v>9466.6666666666661</v>
      </c>
      <c r="AH86" s="24">
        <v>819.83738224926753</v>
      </c>
      <c r="AI86" s="24"/>
      <c r="AJ86" s="24">
        <v>260.8089260808926</v>
      </c>
      <c r="AK86" s="24">
        <v>11.895901052463046</v>
      </c>
      <c r="AM86" t="s">
        <v>80</v>
      </c>
      <c r="AN86" t="s">
        <v>167</v>
      </c>
      <c r="AO86">
        <v>1.1999999999999999E-3</v>
      </c>
      <c r="AP86">
        <v>2.8899999999999999E-2</v>
      </c>
      <c r="AQ86">
        <v>3.2800000000000003E-2</v>
      </c>
      <c r="AR86">
        <v>1.2200000000000001E-2</v>
      </c>
      <c r="AS86">
        <v>1.2E-2</v>
      </c>
      <c r="AT86" t="s">
        <v>167</v>
      </c>
      <c r="AU86">
        <v>1.2999999999999999E-2</v>
      </c>
      <c r="AX86" s="24">
        <v>64.225859269548394</v>
      </c>
      <c r="AY86" s="24">
        <v>84.083823558839271</v>
      </c>
      <c r="AZ86" s="24">
        <v>82.820548853861069</v>
      </c>
      <c r="BA86" s="24">
        <v>5.4611438416540468</v>
      </c>
      <c r="BB86" s="24">
        <v>-58.869130315500684</v>
      </c>
      <c r="BC86" s="24">
        <v>265.17503429355276</v>
      </c>
      <c r="BD86" s="24">
        <v>84.083823558839271</v>
      </c>
    </row>
    <row r="87" spans="5:56" x14ac:dyDescent="0.2">
      <c r="E87" t="s">
        <v>82</v>
      </c>
      <c r="F87" s="24">
        <v>7.0966666666666667</v>
      </c>
      <c r="G87" s="24">
        <v>4.1633319989322765E-2</v>
      </c>
      <c r="H87" s="24"/>
      <c r="I87" s="24">
        <v>8.4390000000000001</v>
      </c>
      <c r="J87" s="24">
        <v>1.0816653826392379E-2</v>
      </c>
      <c r="K87" s="24"/>
      <c r="L87" s="24">
        <v>6751.2</v>
      </c>
      <c r="M87" s="24">
        <v>8.6533230611136496</v>
      </c>
      <c r="N87" s="24"/>
      <c r="O87" s="24">
        <v>9802.4195352702318</v>
      </c>
      <c r="P87" s="24">
        <v>369.09448495992643</v>
      </c>
      <c r="Q87" s="24"/>
      <c r="R87" s="24">
        <v>73.639713011440747</v>
      </c>
      <c r="S87" s="24">
        <v>4.2261963772936593</v>
      </c>
      <c r="T87" s="24"/>
      <c r="U87" s="24">
        <v>1870.3999999999999</v>
      </c>
      <c r="V87" s="24">
        <v>166.86634651720522</v>
      </c>
      <c r="W87" s="24"/>
      <c r="X87" s="24">
        <v>622.20799999999997</v>
      </c>
      <c r="Y87" s="24">
        <v>35.053169500060896</v>
      </c>
      <c r="Z87" s="24"/>
      <c r="AA87" s="24">
        <v>0.16244223387096771</v>
      </c>
      <c r="AB87" s="24">
        <v>8.3696132577606198E-3</v>
      </c>
      <c r="AC87" s="24"/>
      <c r="AD87" s="24">
        <v>742.16666666666663</v>
      </c>
      <c r="AE87" s="24">
        <v>63.490812983716978</v>
      </c>
      <c r="AF87" s="24"/>
      <c r="AG87" s="24">
        <v>12780</v>
      </c>
      <c r="AH87" s="24">
        <v>1419.9999999999991</v>
      </c>
      <c r="AI87" s="24"/>
      <c r="AJ87" s="24">
        <v>48.117154811715473</v>
      </c>
      <c r="AK87" s="24">
        <v>2.0920502092050199</v>
      </c>
      <c r="AM87" t="s">
        <v>81</v>
      </c>
      <c r="AN87" t="s">
        <v>167</v>
      </c>
      <c r="AO87">
        <v>3.5000000000000001E-3</v>
      </c>
      <c r="AP87">
        <v>1.5900000000000001E-2</v>
      </c>
      <c r="AQ87">
        <v>2.4E-2</v>
      </c>
      <c r="AR87">
        <v>8.5000000000000006E-3</v>
      </c>
      <c r="AS87">
        <v>7.0000000000000001E-3</v>
      </c>
      <c r="AT87">
        <v>1.5800000000000002E-2</v>
      </c>
      <c r="AU87">
        <v>1.37E-2</v>
      </c>
      <c r="AX87" s="24">
        <v>50.114240201036324</v>
      </c>
      <c r="AY87" s="24">
        <v>74.414517653957162</v>
      </c>
      <c r="AZ87" s="24">
        <v>35.44720696835612</v>
      </c>
      <c r="BA87" s="24">
        <v>2.9482099464725011</v>
      </c>
      <c r="BB87" s="24">
        <v>-132.56386831275719</v>
      </c>
      <c r="BC87" s="24">
        <v>443.76319341563789</v>
      </c>
      <c r="BD87" s="24">
        <v>74.414517653957162</v>
      </c>
    </row>
    <row r="88" spans="5:56" x14ac:dyDescent="0.2">
      <c r="E88" t="s">
        <v>83</v>
      </c>
      <c r="F88" s="24">
        <v>7.5533333333333337</v>
      </c>
      <c r="G88" s="24">
        <v>6.5064070986477068E-2</v>
      </c>
      <c r="H88" s="24"/>
      <c r="I88" s="24">
        <v>2.7936666666666667</v>
      </c>
      <c r="J88" s="24">
        <v>1.9502136635080172E-2</v>
      </c>
      <c r="K88" s="24"/>
      <c r="L88" s="24">
        <v>1787.9466666666667</v>
      </c>
      <c r="M88" s="24">
        <v>12.48136744645128</v>
      </c>
      <c r="N88" s="24"/>
      <c r="O88" s="24">
        <v>952.07985250174841</v>
      </c>
      <c r="P88" s="24">
        <v>8.5560265624035878</v>
      </c>
      <c r="Q88" s="24"/>
      <c r="R88" s="24">
        <v>74.286083640359379</v>
      </c>
      <c r="S88" s="24">
        <v>2.9620423340157935</v>
      </c>
      <c r="T88" s="24"/>
      <c r="U88" s="24">
        <v>2378.08</v>
      </c>
      <c r="V88" s="24">
        <v>46.280397578240319</v>
      </c>
      <c r="W88" s="24"/>
      <c r="X88" s="24">
        <v>268.97533333333331</v>
      </c>
      <c r="Y88" s="24">
        <v>24.466496793234079</v>
      </c>
      <c r="Z88" s="24"/>
      <c r="AA88" s="24">
        <v>0.19572433064516129</v>
      </c>
      <c r="AB88" s="24">
        <v>1.0575201689161963E-2</v>
      </c>
      <c r="AC88" s="24"/>
      <c r="AD88" s="24">
        <v>986.16666666666663</v>
      </c>
      <c r="AE88" s="24">
        <v>63.490812983716921</v>
      </c>
      <c r="AF88" s="24"/>
      <c r="AG88" s="24">
        <v>22720</v>
      </c>
      <c r="AH88" s="24">
        <v>1420</v>
      </c>
      <c r="AI88" s="24"/>
      <c r="AJ88" s="24">
        <v>59.274755927475589</v>
      </c>
      <c r="AK88" s="24">
        <v>3.1956594804434046</v>
      </c>
      <c r="AM88" t="s">
        <v>82</v>
      </c>
      <c r="AN88" t="s">
        <v>167</v>
      </c>
      <c r="AO88">
        <v>1.1999999999999999E-3</v>
      </c>
      <c r="AP88">
        <v>2.63E-2</v>
      </c>
      <c r="AQ88">
        <v>1.3100000000000001E-2</v>
      </c>
      <c r="AR88">
        <v>1.03E-2</v>
      </c>
      <c r="AS88">
        <v>7.0000000000000001E-3</v>
      </c>
      <c r="AT88">
        <v>4.0300000000000002E-2</v>
      </c>
      <c r="AU88">
        <v>2.1700000000000001E-2</v>
      </c>
      <c r="AX88" s="24">
        <v>4.9303892609807187</v>
      </c>
      <c r="AY88" s="24">
        <v>22.463322248485564</v>
      </c>
      <c r="AZ88" s="24">
        <v>15.677266127330682</v>
      </c>
      <c r="BA88" s="24">
        <v>0.29366613676320846</v>
      </c>
      <c r="BB88" s="24">
        <v>-124.8752208504801</v>
      </c>
      <c r="BC88" s="24">
        <v>388.02533882030167</v>
      </c>
      <c r="BD88" s="24">
        <v>22.463322248485564</v>
      </c>
    </row>
    <row r="89" spans="5:56" x14ac:dyDescent="0.2">
      <c r="E89" t="s">
        <v>84</v>
      </c>
      <c r="F89" s="24">
        <v>7.8133333333333335</v>
      </c>
      <c r="G89" s="24">
        <v>2.0816659994661382E-2</v>
      </c>
      <c r="H89" s="24"/>
      <c r="I89" s="24">
        <v>0.81500000000000006</v>
      </c>
      <c r="J89" s="24">
        <v>5.2915026221291442E-3</v>
      </c>
      <c r="K89" s="24"/>
      <c r="L89" s="24">
        <v>521.6</v>
      </c>
      <c r="M89" s="24">
        <v>3.3865616781626251</v>
      </c>
      <c r="N89" s="24"/>
      <c r="O89" s="24">
        <v>552.21247377455654</v>
      </c>
      <c r="P89" s="24">
        <v>9.5365248903299857</v>
      </c>
      <c r="Q89" s="24"/>
      <c r="R89" s="24">
        <v>7.7099088617413214</v>
      </c>
      <c r="S89" s="24">
        <v>1.9391118867558694</v>
      </c>
      <c r="T89" s="24"/>
      <c r="U89" s="24">
        <v>374.07999999999993</v>
      </c>
      <c r="V89" s="24">
        <v>46.280397578240816</v>
      </c>
      <c r="W89" s="24"/>
      <c r="X89" s="24">
        <v>249.53133333333335</v>
      </c>
      <c r="Y89" s="24">
        <v>11.225998634123092</v>
      </c>
      <c r="Z89" s="24"/>
      <c r="AA89" s="24">
        <v>3.3794129032258056E-2</v>
      </c>
      <c r="AB89" s="24">
        <v>1.9201209677419361E-3</v>
      </c>
      <c r="AC89" s="24"/>
      <c r="AD89" s="24">
        <v>335.5</v>
      </c>
      <c r="AE89" s="24">
        <v>30.5</v>
      </c>
      <c r="AF89" s="24"/>
      <c r="AG89" s="24">
        <v>3313.3333333333335</v>
      </c>
      <c r="AH89" s="24">
        <v>1639.6747644985373</v>
      </c>
      <c r="AI89" s="24"/>
      <c r="AJ89" s="24">
        <v>39.748953974895393</v>
      </c>
      <c r="AK89" s="24">
        <v>5.5350445838171405</v>
      </c>
      <c r="AM89" t="s">
        <v>83</v>
      </c>
      <c r="AN89" t="s">
        <v>167</v>
      </c>
      <c r="AO89">
        <v>1.8E-3</v>
      </c>
      <c r="AP89" t="s">
        <v>167</v>
      </c>
      <c r="AQ89">
        <v>1.7500000000000002E-2</v>
      </c>
      <c r="AR89">
        <v>1.38E-2</v>
      </c>
      <c r="AS89" t="s">
        <v>167</v>
      </c>
      <c r="AT89">
        <v>9.1300000000000006E-2</v>
      </c>
      <c r="AU89">
        <v>1.1599999999999999E-2</v>
      </c>
      <c r="AX89" s="24">
        <v>5.4272106297700375</v>
      </c>
      <c r="AY89" s="24">
        <v>37.889422106148423</v>
      </c>
      <c r="AZ89" s="24">
        <v>52.44827544218537</v>
      </c>
      <c r="BA89" s="24">
        <v>0.61398529275960601</v>
      </c>
      <c r="BB89" s="24">
        <v>-33.741558299039781</v>
      </c>
      <c r="BC89" s="24">
        <v>130.9639890260631</v>
      </c>
      <c r="BD89" s="24">
        <v>37.889422106148423</v>
      </c>
    </row>
    <row r="90" spans="5:56" x14ac:dyDescent="0.2">
      <c r="E90" t="s">
        <v>85</v>
      </c>
      <c r="F90" s="24">
        <v>6.919999999999999</v>
      </c>
      <c r="G90" s="24">
        <v>7.0000000000000284E-2</v>
      </c>
      <c r="H90" s="24"/>
      <c r="I90" s="24">
        <v>8.3890000000000011</v>
      </c>
      <c r="J90" s="24">
        <v>5.2430906915673189E-2</v>
      </c>
      <c r="K90" s="24"/>
      <c r="L90" s="24">
        <v>6711.2</v>
      </c>
      <c r="M90" s="24">
        <v>41.944725532538378</v>
      </c>
      <c r="N90" s="24"/>
      <c r="O90" s="24">
        <v>2037.0404984423674</v>
      </c>
      <c r="P90" s="24">
        <v>20.371773072656161</v>
      </c>
      <c r="Q90" s="24"/>
      <c r="R90" s="24">
        <v>14.173615150927541</v>
      </c>
      <c r="S90" s="24">
        <v>1.4810211670078979</v>
      </c>
      <c r="T90" s="24"/>
      <c r="U90" s="24">
        <v>427.52</v>
      </c>
      <c r="V90" s="24">
        <v>122.44642256921961</v>
      </c>
      <c r="W90" s="24"/>
      <c r="X90" s="24">
        <v>709.70600000000002</v>
      </c>
      <c r="Y90" s="24">
        <v>9.7220000000000368</v>
      </c>
      <c r="Z90" s="24"/>
      <c r="AA90" s="24">
        <v>0.14516114516129031</v>
      </c>
      <c r="AB90" s="24">
        <v>8.7990996781492862E-3</v>
      </c>
      <c r="AC90" s="24"/>
      <c r="AD90" s="24">
        <v>559.16666666666674</v>
      </c>
      <c r="AE90" s="24">
        <v>17.609183210283522</v>
      </c>
      <c r="AF90" s="24"/>
      <c r="AG90" s="24">
        <v>9940</v>
      </c>
      <c r="AH90" s="24">
        <v>1420</v>
      </c>
      <c r="AI90" s="24"/>
      <c r="AJ90" s="24">
        <v>143.65411436541143</v>
      </c>
      <c r="AK90" s="24">
        <v>13.45000106135697</v>
      </c>
      <c r="AM90" t="s">
        <v>84</v>
      </c>
      <c r="AN90" t="s">
        <v>167</v>
      </c>
      <c r="AO90">
        <v>3.3E-3</v>
      </c>
      <c r="AP90">
        <v>2.7000000000000001E-3</v>
      </c>
      <c r="AQ90">
        <v>4.1399999999999999E-2</v>
      </c>
      <c r="AR90">
        <v>4.1000000000000003E-3</v>
      </c>
      <c r="AS90">
        <v>4.0000000000000001E-3</v>
      </c>
      <c r="AT90" t="s">
        <v>167</v>
      </c>
      <c r="AU90">
        <v>1.5900000000000001E-2</v>
      </c>
      <c r="AX90" s="24">
        <v>14.04057363600185</v>
      </c>
      <c r="AY90" s="24">
        <v>52.532074674038569</v>
      </c>
      <c r="AZ90" s="24">
        <v>73.476080669288294</v>
      </c>
      <c r="BA90" s="24">
        <v>1.1138390391817359</v>
      </c>
      <c r="BB90" s="24">
        <v>-70.621349794238682</v>
      </c>
      <c r="BC90" s="24">
        <v>292.92926748971189</v>
      </c>
      <c r="BD90" s="24">
        <v>52.532074674038569</v>
      </c>
    </row>
    <row r="91" spans="5:56" x14ac:dyDescent="0.2">
      <c r="AM91" t="s">
        <v>85</v>
      </c>
      <c r="AN91" t="s">
        <v>167</v>
      </c>
      <c r="AO91">
        <v>8.0000000000000004E-4</v>
      </c>
      <c r="AP91">
        <v>1.32E-2</v>
      </c>
      <c r="AQ91">
        <v>4.7899999999999998E-2</v>
      </c>
      <c r="AR91">
        <v>0.16569999999999999</v>
      </c>
      <c r="AS91">
        <v>7.0000000000000001E-3</v>
      </c>
      <c r="AT91">
        <v>7.0199999999999999E-2</v>
      </c>
      <c r="AU91">
        <v>1.7474000000000001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C319-D522-964D-A02E-A433809E3E7D}">
  <dimension ref="A2:AD88"/>
  <sheetViews>
    <sheetView tabSelected="1" topLeftCell="N66" zoomScale="110" zoomScaleNormal="110" workbookViewId="0">
      <selection activeCell="AA88" sqref="AA88"/>
    </sheetView>
  </sheetViews>
  <sheetFormatPr baseColWidth="10" defaultRowHeight="15" x14ac:dyDescent="0.2"/>
  <cols>
    <col min="1" max="1" width="12.33203125" customWidth="1"/>
    <col min="4" max="6" width="10.83203125" style="36"/>
    <col min="7" max="7" width="14.6640625" style="36" customWidth="1"/>
    <col min="8" max="14" width="10.83203125" style="36"/>
    <col min="15" max="15" width="15" style="36" customWidth="1"/>
    <col min="16" max="30" width="10.83203125" style="36"/>
  </cols>
  <sheetData>
    <row r="2" spans="1:30" ht="32" x14ac:dyDescent="0.2">
      <c r="A2" s="1" t="s">
        <v>191</v>
      </c>
      <c r="B2" s="35" t="s">
        <v>190</v>
      </c>
      <c r="C2" s="35" t="s">
        <v>196</v>
      </c>
      <c r="D2" s="35" t="s">
        <v>197</v>
      </c>
      <c r="E2" s="35" t="s">
        <v>198</v>
      </c>
      <c r="F2" s="35" t="s">
        <v>199</v>
      </c>
      <c r="G2" s="35" t="s">
        <v>206</v>
      </c>
      <c r="H2" s="35" t="s">
        <v>207</v>
      </c>
      <c r="I2" s="35" t="s">
        <v>201</v>
      </c>
      <c r="J2" s="35" t="s">
        <v>202</v>
      </c>
      <c r="K2" s="35" t="s">
        <v>203</v>
      </c>
      <c r="L2" s="35" t="s">
        <v>204</v>
      </c>
      <c r="M2" s="35" t="s">
        <v>208</v>
      </c>
      <c r="N2" s="35" t="s">
        <v>209</v>
      </c>
      <c r="O2" s="35" t="s">
        <v>210</v>
      </c>
      <c r="P2" s="35" t="s">
        <v>211</v>
      </c>
      <c r="Q2" s="35" t="s">
        <v>212</v>
      </c>
      <c r="R2" s="35" t="s">
        <v>213</v>
      </c>
      <c r="S2" s="35" t="s">
        <v>214</v>
      </c>
      <c r="T2" s="35" t="s">
        <v>215</v>
      </c>
      <c r="U2" s="35" t="s">
        <v>158</v>
      </c>
      <c r="V2" s="35" t="s">
        <v>159</v>
      </c>
      <c r="W2" s="35" t="s">
        <v>160</v>
      </c>
      <c r="X2" s="35" t="s">
        <v>161</v>
      </c>
      <c r="Y2" s="35" t="s">
        <v>162</v>
      </c>
      <c r="Z2" s="35" t="s">
        <v>216</v>
      </c>
      <c r="AA2" s="35" t="s">
        <v>164</v>
      </c>
      <c r="AB2" s="35"/>
      <c r="AC2" s="35"/>
      <c r="AD2" s="35"/>
    </row>
    <row r="3" spans="1:30" x14ac:dyDescent="0.2">
      <c r="A3" s="36" t="s">
        <v>192</v>
      </c>
      <c r="B3" s="24">
        <v>7.1333333333333329</v>
      </c>
      <c r="C3" s="24">
        <v>25.86</v>
      </c>
      <c r="D3" s="24">
        <v>20688</v>
      </c>
      <c r="E3" s="24">
        <v>13892.756448365</v>
      </c>
      <c r="F3" s="24">
        <v>173.82716049382717</v>
      </c>
      <c r="G3" s="24">
        <v>187.03999999999996</v>
      </c>
      <c r="H3" s="24">
        <v>1387.0053333333333</v>
      </c>
      <c r="I3" s="24">
        <v>0.12403981451612904</v>
      </c>
      <c r="J3" s="24">
        <v>264.33333333333331</v>
      </c>
      <c r="K3" s="24">
        <v>22246.666666666668</v>
      </c>
      <c r="L3" s="24">
        <v>520.92050209205024</v>
      </c>
      <c r="M3" s="37">
        <v>0.63859999999999995</v>
      </c>
      <c r="N3" s="37">
        <v>8.3999999999999995E-3</v>
      </c>
      <c r="O3" s="37">
        <v>2.1100000000000001E-2</v>
      </c>
      <c r="P3" s="37">
        <v>9.0999999999999998E-2</v>
      </c>
      <c r="Q3" s="37">
        <v>2.18E-2</v>
      </c>
      <c r="R3" s="37">
        <v>9.4999999999999998E-3</v>
      </c>
      <c r="S3" s="37">
        <v>8.8000000000000005E-3</v>
      </c>
      <c r="T3" s="37">
        <v>2E-3</v>
      </c>
      <c r="U3" s="24">
        <v>76.892827104172497</v>
      </c>
      <c r="V3" s="24">
        <v>82.522825004454731</v>
      </c>
      <c r="W3" s="24">
        <v>92.471020153928634</v>
      </c>
      <c r="X3" s="24">
        <v>4.8957432991763108</v>
      </c>
      <c r="Y3" s="24">
        <v>-119.1754842249657</v>
      </c>
      <c r="Z3" s="24">
        <v>491.42295198902593</v>
      </c>
      <c r="AA3" s="24">
        <v>82.522825004454731</v>
      </c>
      <c r="AB3" s="24"/>
      <c r="AC3" s="24"/>
      <c r="AD3" s="24"/>
    </row>
    <row r="4" spans="1:30" x14ac:dyDescent="0.2">
      <c r="A4" s="36" t="s">
        <v>192</v>
      </c>
      <c r="B4" s="24">
        <v>7.3166666666666664</v>
      </c>
      <c r="C4" s="24">
        <v>0.26166666666666666</v>
      </c>
      <c r="D4" s="24">
        <v>167.46666666666667</v>
      </c>
      <c r="E4" s="24">
        <v>666.65077245851614</v>
      </c>
      <c r="F4" s="24">
        <v>84.951199017516657</v>
      </c>
      <c r="G4" s="24">
        <v>828.32</v>
      </c>
      <c r="H4" s="24">
        <v>252.77200000000002</v>
      </c>
      <c r="I4" s="24">
        <v>2.4193524193548383E-2</v>
      </c>
      <c r="J4" s="24">
        <v>294.83333333333331</v>
      </c>
      <c r="K4" s="24">
        <v>22720</v>
      </c>
      <c r="L4" s="24">
        <v>37.656903765690373</v>
      </c>
      <c r="M4" s="37">
        <v>0.10009999999999999</v>
      </c>
      <c r="N4" s="37">
        <v>4.1000000000000003E-3</v>
      </c>
      <c r="O4" s="37">
        <v>1.06E-2</v>
      </c>
      <c r="P4" s="37">
        <v>0</v>
      </c>
      <c r="Q4" s="37">
        <v>1.8700000000000001E-2</v>
      </c>
      <c r="R4" s="37">
        <v>6.3E-3</v>
      </c>
      <c r="S4" s="37">
        <v>0</v>
      </c>
      <c r="T4" s="37">
        <v>5.4000000000000003E-3</v>
      </c>
      <c r="U4" s="24">
        <v>5.2074316256185726</v>
      </c>
      <c r="V4" s="24">
        <v>31.105226156595482</v>
      </c>
      <c r="W4" s="24">
        <v>33.602035291648413</v>
      </c>
      <c r="X4" s="24">
        <v>0.46842306686651636</v>
      </c>
      <c r="Y4" s="24">
        <v>-57.386946502057611</v>
      </c>
      <c r="Z4" s="24">
        <v>188.83754732510283</v>
      </c>
      <c r="AA4" s="24">
        <v>31.105226156595482</v>
      </c>
      <c r="AB4" s="24"/>
      <c r="AC4" s="24"/>
      <c r="AD4" s="24"/>
    </row>
    <row r="5" spans="1:30" x14ac:dyDescent="0.2">
      <c r="A5" s="36" t="s">
        <v>192</v>
      </c>
      <c r="B5" s="24">
        <v>8.01</v>
      </c>
      <c r="C5" s="24">
        <v>2.5176666666666665</v>
      </c>
      <c r="D5" s="24">
        <v>1611.3066666666666</v>
      </c>
      <c r="E5" s="24">
        <v>775.35825545171338</v>
      </c>
      <c r="F5" s="24">
        <v>76.548380841574541</v>
      </c>
      <c r="G5" s="24">
        <v>240.48</v>
      </c>
      <c r="H5" s="24">
        <v>136.10799999999998</v>
      </c>
      <c r="I5" s="24">
        <v>0.50998412903225798</v>
      </c>
      <c r="J5" s="24">
        <v>437.16666666666669</v>
      </c>
      <c r="K5" s="24">
        <v>8046.666666666667</v>
      </c>
      <c r="L5" s="24">
        <v>19.525801952580196</v>
      </c>
      <c r="M5" s="37">
        <v>0.46910000000000002</v>
      </c>
      <c r="N5" s="37">
        <v>1.8E-3</v>
      </c>
      <c r="O5" s="37">
        <v>2.7000000000000001E-3</v>
      </c>
      <c r="P5" s="37">
        <v>0</v>
      </c>
      <c r="Q5" s="37">
        <v>2.23E-2</v>
      </c>
      <c r="R5" s="37">
        <v>1.89E-2</v>
      </c>
      <c r="S5" s="37">
        <v>0</v>
      </c>
      <c r="T5" s="37">
        <v>3.3999999999999998E-3</v>
      </c>
      <c r="U5" s="24">
        <v>9.9561989440676744</v>
      </c>
      <c r="V5" s="24">
        <v>57.406434110209659</v>
      </c>
      <c r="W5" s="24">
        <v>49.198705138533519</v>
      </c>
      <c r="X5" s="24">
        <v>1.4769123203853083</v>
      </c>
      <c r="Y5" s="24">
        <v>-16.059637860082304</v>
      </c>
      <c r="Z5" s="24">
        <v>75.989448559670777</v>
      </c>
      <c r="AA5" s="24">
        <v>57.406434110209659</v>
      </c>
      <c r="AB5" s="24"/>
      <c r="AC5" s="24"/>
      <c r="AD5" s="24"/>
    </row>
    <row r="6" spans="1:30" x14ac:dyDescent="0.2">
      <c r="A6" s="36" t="s">
        <v>192</v>
      </c>
      <c r="B6" s="24">
        <v>7.6266666666666678</v>
      </c>
      <c r="C6" s="24">
        <v>27.306666666666668</v>
      </c>
      <c r="D6" s="24">
        <v>21845.333333333332</v>
      </c>
      <c r="E6" s="24">
        <v>7337.1626234538335</v>
      </c>
      <c r="F6" s="24">
        <v>196.77331782043822</v>
      </c>
      <c r="G6" s="24">
        <v>1549.76</v>
      </c>
      <c r="H6" s="24">
        <v>1383.7646666666667</v>
      </c>
      <c r="I6" s="24">
        <v>0.17588308064516131</v>
      </c>
      <c r="J6" s="24">
        <v>366</v>
      </c>
      <c r="K6" s="24">
        <v>21300</v>
      </c>
      <c r="L6" s="24">
        <v>154.11436541143655</v>
      </c>
      <c r="M6" s="37">
        <v>0</v>
      </c>
      <c r="N6" s="37">
        <v>5.4999999999999997E-3</v>
      </c>
      <c r="O6" s="37">
        <v>5.3E-3</v>
      </c>
      <c r="P6" s="37">
        <v>6.3100000000000003E-2</v>
      </c>
      <c r="Q6" s="37">
        <v>1.8700000000000001E-2</v>
      </c>
      <c r="R6" s="37">
        <v>1.0500000000000001E-2</v>
      </c>
      <c r="S6" s="37">
        <v>2.6499999999999999E-2</v>
      </c>
      <c r="T6" s="37">
        <v>0</v>
      </c>
      <c r="U6" s="24">
        <v>32.620058302996881</v>
      </c>
      <c r="V6" s="24">
        <v>61.894132612959233</v>
      </c>
      <c r="W6" s="24">
        <v>59.544464735344071</v>
      </c>
      <c r="X6" s="24">
        <v>1.6680386761274495</v>
      </c>
      <c r="Y6" s="24">
        <v>-185.37809602194787</v>
      </c>
      <c r="Z6" s="24">
        <v>660.66939368998624</v>
      </c>
      <c r="AA6" s="24">
        <v>61.894132612959233</v>
      </c>
      <c r="AB6" s="24"/>
      <c r="AC6" s="24"/>
      <c r="AD6" s="24"/>
    </row>
    <row r="7" spans="1:30" x14ac:dyDescent="0.2">
      <c r="A7" s="36" t="s">
        <v>192</v>
      </c>
      <c r="B7" s="24">
        <v>8.0200000000000014</v>
      </c>
      <c r="C7" s="24">
        <v>27.166666666666668</v>
      </c>
      <c r="D7" s="24">
        <v>21733.333333333332</v>
      </c>
      <c r="E7" s="24">
        <v>14405.413302649666</v>
      </c>
      <c r="F7" s="24">
        <v>172.85760455044922</v>
      </c>
      <c r="G7" s="24">
        <v>547.75999999999988</v>
      </c>
      <c r="H7" s="24">
        <v>1506.9099999999999</v>
      </c>
      <c r="I7" s="24">
        <v>0.83256445161290316</v>
      </c>
      <c r="J7" s="24">
        <v>264.33333333333331</v>
      </c>
      <c r="K7" s="24">
        <v>15620.000000000005</v>
      </c>
      <c r="L7" s="24">
        <v>491.63179916317989</v>
      </c>
      <c r="M7" s="37">
        <v>0</v>
      </c>
      <c r="N7" s="37">
        <v>2.3E-3</v>
      </c>
      <c r="O7" s="37">
        <v>0</v>
      </c>
      <c r="P7" s="37">
        <v>2.8400000000000002E-2</v>
      </c>
      <c r="Q7" s="37">
        <v>1.9699999999999999E-2</v>
      </c>
      <c r="R7" s="37">
        <v>1.26E-2</v>
      </c>
      <c r="S7" s="37">
        <v>9.1999999999999998E-2</v>
      </c>
      <c r="T7" s="37">
        <v>8.8000000000000005E-3</v>
      </c>
      <c r="U7" s="24">
        <v>72.015206017089824</v>
      </c>
      <c r="V7" s="24">
        <v>80.078574856435466</v>
      </c>
      <c r="W7" s="24">
        <v>81.941550097508795</v>
      </c>
      <c r="X7" s="24">
        <v>4.1414835459896624</v>
      </c>
      <c r="Y7" s="24">
        <v>-147.08018106995885</v>
      </c>
      <c r="Z7" s="24">
        <v>576.97460905349783</v>
      </c>
      <c r="AA7" s="24">
        <v>80.078574856435466</v>
      </c>
      <c r="AB7" s="24"/>
      <c r="AC7" s="24"/>
      <c r="AD7" s="24"/>
    </row>
    <row r="8" spans="1:30" x14ac:dyDescent="0.2">
      <c r="A8" s="36" t="s">
        <v>192</v>
      </c>
      <c r="B8" s="24">
        <v>7.5166666666666666</v>
      </c>
      <c r="C8" s="24">
        <v>7.3549999999999995</v>
      </c>
      <c r="D8" s="24">
        <v>5884</v>
      </c>
      <c r="E8" s="24">
        <v>5426.5352063156997</v>
      </c>
      <c r="F8" s="24">
        <v>35.503845905242059</v>
      </c>
      <c r="G8" s="24">
        <v>454.23999999999995</v>
      </c>
      <c r="H8" s="24">
        <v>48.609999999999992</v>
      </c>
      <c r="I8" s="24">
        <v>0.17012271774193546</v>
      </c>
      <c r="J8" s="24">
        <v>223.66666666666666</v>
      </c>
      <c r="K8" s="24">
        <v>7100</v>
      </c>
      <c r="L8" s="24">
        <v>41.84100418410042</v>
      </c>
      <c r="M8" s="37">
        <v>0.3372</v>
      </c>
      <c r="N8" s="37">
        <v>4.0000000000000002E-4</v>
      </c>
      <c r="O8" s="37">
        <v>0</v>
      </c>
      <c r="P8" s="37">
        <v>4.36E-2</v>
      </c>
      <c r="Q8" s="37">
        <v>1.47E-2</v>
      </c>
      <c r="R8" s="37">
        <v>1.0500000000000001E-2</v>
      </c>
      <c r="S8" s="37">
        <v>3.1800000000000002E-2</v>
      </c>
      <c r="T8" s="37">
        <v>2.7000000000000001E-3</v>
      </c>
      <c r="U8" s="24">
        <v>64.683923140511311</v>
      </c>
      <c r="V8" s="24">
        <v>89.524981550292594</v>
      </c>
      <c r="W8" s="24">
        <v>15.009897276209186</v>
      </c>
      <c r="X8" s="24">
        <v>8.879954478924823</v>
      </c>
      <c r="Y8" s="24">
        <v>-23.046156378600816</v>
      </c>
      <c r="Z8" s="24">
        <v>73.183374485596701</v>
      </c>
      <c r="AA8" s="24">
        <v>89.524981550292594</v>
      </c>
      <c r="AB8" s="24"/>
      <c r="AC8" s="24"/>
      <c r="AD8" s="24"/>
    </row>
    <row r="9" spans="1:30" x14ac:dyDescent="0.2">
      <c r="A9" s="36" t="s">
        <v>192</v>
      </c>
      <c r="B9" s="24">
        <v>7.93</v>
      </c>
      <c r="C9" s="24">
        <v>3.2743333333333333</v>
      </c>
      <c r="D9" s="24">
        <v>2095.5733333333333</v>
      </c>
      <c r="E9" s="24">
        <v>6666.4430274555007</v>
      </c>
      <c r="F9" s="24">
        <v>94.646758451295966</v>
      </c>
      <c r="G9" s="24">
        <v>467.59999999999991</v>
      </c>
      <c r="H9" s="24">
        <v>210.64333333333332</v>
      </c>
      <c r="I9" s="24">
        <v>0.46198110483870963</v>
      </c>
      <c r="J9" s="24">
        <v>386.33333333333331</v>
      </c>
      <c r="K9" s="24">
        <v>12306.666666666666</v>
      </c>
      <c r="L9" s="24">
        <v>99.721059972105991</v>
      </c>
      <c r="M9" s="37">
        <v>0.13189999999999999</v>
      </c>
      <c r="N9" s="37">
        <v>2.3E-3</v>
      </c>
      <c r="O9" s="37">
        <v>0</v>
      </c>
      <c r="P9" s="37">
        <v>8.8000000000000005E-3</v>
      </c>
      <c r="Q9" s="37">
        <v>1.43E-2</v>
      </c>
      <c r="R9" s="37">
        <v>1.89E-2</v>
      </c>
      <c r="S9" s="37">
        <v>8.6599999999999996E-2</v>
      </c>
      <c r="T9" s="37">
        <v>0</v>
      </c>
      <c r="U9" s="24">
        <v>64.243491917666745</v>
      </c>
      <c r="V9" s="24">
        <v>87.04186736991926</v>
      </c>
      <c r="W9" s="24">
        <v>42.646581911957689</v>
      </c>
      <c r="X9" s="24">
        <v>7.1199768334536087</v>
      </c>
      <c r="Y9" s="24">
        <v>-34.383566529492455</v>
      </c>
      <c r="Z9" s="24">
        <v>129.53128943758574</v>
      </c>
      <c r="AA9" s="24">
        <v>87.04186736991926</v>
      </c>
      <c r="AB9" s="24"/>
      <c r="AC9" s="24"/>
      <c r="AD9" s="24"/>
    </row>
    <row r="10" spans="1:30" x14ac:dyDescent="0.2">
      <c r="A10" s="36" t="s">
        <v>192</v>
      </c>
      <c r="B10" s="24">
        <v>8.0566666666666666</v>
      </c>
      <c r="C10" s="24">
        <v>2.6686666666666667</v>
      </c>
      <c r="D10" s="24">
        <v>1707.9466666666667</v>
      </c>
      <c r="E10" s="24">
        <v>733.40644669082576</v>
      </c>
      <c r="F10" s="24">
        <v>17.728653609979961</v>
      </c>
      <c r="G10" s="24">
        <v>1523.04</v>
      </c>
      <c r="H10" s="24">
        <v>239.80933333333329</v>
      </c>
      <c r="I10" s="24">
        <v>0.23156658870967739</v>
      </c>
      <c r="J10" s="24">
        <v>264.33333333333343</v>
      </c>
      <c r="K10" s="24">
        <v>8520</v>
      </c>
      <c r="L10" s="24">
        <v>53.695955369595538</v>
      </c>
      <c r="M10" s="37">
        <v>0.3372</v>
      </c>
      <c r="N10" s="37">
        <v>6.1999999999999998E-3</v>
      </c>
      <c r="O10" s="37">
        <v>0</v>
      </c>
      <c r="P10" s="37">
        <v>1.7500000000000002E-2</v>
      </c>
      <c r="Q10" s="37">
        <v>1.9400000000000001E-2</v>
      </c>
      <c r="R10" s="37">
        <v>1.47E-2</v>
      </c>
      <c r="S10" s="37">
        <v>3.7100000000000001E-2</v>
      </c>
      <c r="T10" s="37">
        <v>2.7000000000000001E-3</v>
      </c>
      <c r="U10" s="24">
        <v>4.608997825524912</v>
      </c>
      <c r="V10" s="24">
        <v>24.901800896759323</v>
      </c>
      <c r="W10" s="24">
        <v>20.532731619463622</v>
      </c>
      <c r="X10" s="24">
        <v>0.33334094058320202</v>
      </c>
      <c r="Y10" s="24">
        <v>-91.556060356652949</v>
      </c>
      <c r="Z10" s="24">
        <v>271.30331412894378</v>
      </c>
      <c r="AA10" s="24">
        <v>24.901800896759323</v>
      </c>
      <c r="AB10" s="24"/>
      <c r="AC10" s="24"/>
      <c r="AD10" s="24"/>
    </row>
    <row r="11" spans="1:30" x14ac:dyDescent="0.2">
      <c r="A11" s="36" t="s">
        <v>192</v>
      </c>
      <c r="B11" s="24">
        <v>8.3566666666666674</v>
      </c>
      <c r="C11" s="24">
        <v>27.169999999999998</v>
      </c>
      <c r="D11" s="24">
        <v>21736</v>
      </c>
      <c r="E11" s="24">
        <v>6450.6547447822004</v>
      </c>
      <c r="F11" s="24">
        <v>83.335272445220099</v>
      </c>
      <c r="G11" s="24">
        <v>400.79999999999995</v>
      </c>
      <c r="H11" s="24">
        <v>706.46533333333321</v>
      </c>
      <c r="I11" s="24">
        <v>0.47286179032258069</v>
      </c>
      <c r="J11" s="24">
        <v>376.16666666666669</v>
      </c>
      <c r="K11" s="24">
        <v>11360</v>
      </c>
      <c r="L11" s="24">
        <v>60.669456066945607</v>
      </c>
      <c r="M11" s="37">
        <v>0</v>
      </c>
      <c r="N11" s="37">
        <v>3.3E-3</v>
      </c>
      <c r="O11" s="37">
        <v>1.32E-2</v>
      </c>
      <c r="P11" s="37">
        <v>0</v>
      </c>
      <c r="Q11" s="37">
        <v>5.1000000000000004E-3</v>
      </c>
      <c r="R11" s="37">
        <v>1.5800000000000002E-2</v>
      </c>
      <c r="S11" s="37">
        <v>1.5900000000000001E-2</v>
      </c>
      <c r="T11" s="37">
        <v>8.2000000000000007E-3</v>
      </c>
      <c r="U11" s="24">
        <v>44.879828306008051</v>
      </c>
      <c r="V11" s="24">
        <v>77.7471090908722</v>
      </c>
      <c r="W11" s="24">
        <v>74.639019372159751</v>
      </c>
      <c r="X11" s="24">
        <v>3.5926838621760617</v>
      </c>
      <c r="Y11" s="24">
        <v>-72.018628257887528</v>
      </c>
      <c r="Z11" s="24">
        <v>288.49570919067213</v>
      </c>
      <c r="AA11" s="24">
        <v>77.747109090872215</v>
      </c>
      <c r="AB11" s="24"/>
      <c r="AC11" s="24"/>
      <c r="AD11" s="24"/>
    </row>
    <row r="12" spans="1:30" x14ac:dyDescent="0.2">
      <c r="A12" s="36" t="s">
        <v>192</v>
      </c>
      <c r="B12" s="24">
        <v>7.95</v>
      </c>
      <c r="C12" s="24">
        <v>0.622</v>
      </c>
      <c r="D12" s="24">
        <v>398.08</v>
      </c>
      <c r="E12" s="24">
        <v>125.93871193337145</v>
      </c>
      <c r="F12" s="24">
        <v>39.705254993213103</v>
      </c>
      <c r="G12" s="24">
        <v>1843.6799999999996</v>
      </c>
      <c r="H12" s="24">
        <v>162.03333333333333</v>
      </c>
      <c r="I12" s="24">
        <v>4.3394733870967733E-2</v>
      </c>
      <c r="J12" s="24">
        <v>305</v>
      </c>
      <c r="K12" s="24">
        <v>3313.3333333333335</v>
      </c>
      <c r="L12" s="24">
        <v>36.471408647140862</v>
      </c>
      <c r="M12" s="37">
        <v>0.3095</v>
      </c>
      <c r="N12" s="37">
        <v>2.3E-3</v>
      </c>
      <c r="O12" s="37">
        <v>0</v>
      </c>
      <c r="P12" s="37">
        <v>0</v>
      </c>
      <c r="Q12" s="37">
        <v>7.9000000000000008E-3</v>
      </c>
      <c r="R12" s="37">
        <v>1.89E-2</v>
      </c>
      <c r="S12" s="37">
        <v>4.24E-2</v>
      </c>
      <c r="T12" s="37">
        <v>7.4999999999999997E-3</v>
      </c>
      <c r="U12" s="24">
        <v>0.75389359710546378</v>
      </c>
      <c r="V12" s="24">
        <v>4.888527579008751</v>
      </c>
      <c r="W12" s="24">
        <v>12.637306811086466</v>
      </c>
      <c r="X12" s="24">
        <v>5.1899136278933944E-2</v>
      </c>
      <c r="Y12" s="24">
        <v>-100.52007681755828</v>
      </c>
      <c r="Z12" s="24">
        <v>285.13791495198899</v>
      </c>
      <c r="AA12" s="24">
        <v>4.888527579008751</v>
      </c>
      <c r="AB12" s="24"/>
      <c r="AC12" s="24"/>
      <c r="AD12" s="24"/>
    </row>
    <row r="13" spans="1:30" x14ac:dyDescent="0.2">
      <c r="A13" s="36" t="s">
        <v>192</v>
      </c>
      <c r="B13" s="24">
        <v>7.3633333333333324</v>
      </c>
      <c r="C13" s="24">
        <v>25.48</v>
      </c>
      <c r="D13" s="24">
        <v>20384</v>
      </c>
      <c r="E13" s="24">
        <v>6954.3704733595332</v>
      </c>
      <c r="F13" s="24">
        <v>178.35175489625749</v>
      </c>
      <c r="G13" s="24">
        <v>1028.72</v>
      </c>
      <c r="H13" s="24">
        <v>1419.4120000000003</v>
      </c>
      <c r="I13" s="24">
        <v>0.19956457258064517</v>
      </c>
      <c r="J13" s="24">
        <v>305</v>
      </c>
      <c r="K13" s="24">
        <v>15146.666666666666</v>
      </c>
      <c r="L13" s="24">
        <v>43.93305439330544</v>
      </c>
      <c r="M13" s="37">
        <v>0</v>
      </c>
      <c r="N13" s="37">
        <v>2.7000000000000001E-3</v>
      </c>
      <c r="O13" s="37">
        <v>0</v>
      </c>
      <c r="P13" s="37">
        <v>5.4399999999999997E-2</v>
      </c>
      <c r="Q13" s="37">
        <v>7.6E-3</v>
      </c>
      <c r="R13" s="37">
        <v>4.1999999999999997E-3</v>
      </c>
      <c r="S13" s="37">
        <v>0</v>
      </c>
      <c r="T13" s="37">
        <v>0</v>
      </c>
      <c r="U13" s="24">
        <v>32.979333338074262</v>
      </c>
      <c r="V13" s="24">
        <v>63.638452422670014</v>
      </c>
      <c r="W13" s="24">
        <v>69.434916971175696</v>
      </c>
      <c r="X13" s="24">
        <v>1.7991498578909495</v>
      </c>
      <c r="Y13" s="24">
        <v>-163.26003292181068</v>
      </c>
      <c r="Z13" s="24">
        <v>607.56853497942382</v>
      </c>
      <c r="AA13" s="24">
        <v>63.638452422670014</v>
      </c>
      <c r="AB13" s="24"/>
      <c r="AC13" s="24"/>
      <c r="AD13" s="24"/>
    </row>
    <row r="14" spans="1:30" x14ac:dyDescent="0.2">
      <c r="A14" s="36" t="s">
        <v>192</v>
      </c>
      <c r="B14" s="24">
        <v>7.94</v>
      </c>
      <c r="C14" s="24">
        <v>18.459999999999997</v>
      </c>
      <c r="D14" s="24">
        <v>14768</v>
      </c>
      <c r="E14" s="24">
        <v>4748.8156103173669</v>
      </c>
      <c r="F14" s="24">
        <v>184.16909055652511</v>
      </c>
      <c r="G14" s="24">
        <v>881.75999999999988</v>
      </c>
      <c r="H14" s="24">
        <v>965.71866666666665</v>
      </c>
      <c r="I14" s="24">
        <v>0.7986423145161291</v>
      </c>
      <c r="J14" s="24">
        <v>396.5</v>
      </c>
      <c r="K14" s="24">
        <v>22720</v>
      </c>
      <c r="L14" s="24">
        <v>247.55927475592748</v>
      </c>
      <c r="M14" s="37">
        <v>0</v>
      </c>
      <c r="N14" s="37">
        <v>2.0000000000000001E-4</v>
      </c>
      <c r="O14" s="37">
        <v>1.06E-2</v>
      </c>
      <c r="P14" s="37">
        <v>7.3800000000000004E-2</v>
      </c>
      <c r="Q14" s="37">
        <v>1.26E-2</v>
      </c>
      <c r="R14" s="37">
        <v>1.0500000000000001E-2</v>
      </c>
      <c r="S14" s="37">
        <v>1.9400000000000001E-2</v>
      </c>
      <c r="T14" s="37">
        <v>3.6700000000000003E-2</v>
      </c>
      <c r="U14" s="24">
        <v>26.268695521331299</v>
      </c>
      <c r="V14" s="24">
        <v>61.674415362944238</v>
      </c>
      <c r="W14" s="24">
        <v>64.340950936107461</v>
      </c>
      <c r="X14" s="24">
        <v>1.6711616552498867</v>
      </c>
      <c r="Y14" s="24">
        <v>-117.07101783264746</v>
      </c>
      <c r="Z14" s="24">
        <v>436.10037311385457</v>
      </c>
      <c r="AA14" s="24">
        <v>61.674415362944238</v>
      </c>
      <c r="AB14" s="24"/>
      <c r="AC14" s="24"/>
      <c r="AD14" s="24"/>
    </row>
    <row r="15" spans="1:30" x14ac:dyDescent="0.2">
      <c r="A15" s="36" t="s">
        <v>192</v>
      </c>
      <c r="B15" s="24">
        <v>7.37</v>
      </c>
      <c r="C15" s="24">
        <v>1.2000000000000002E-2</v>
      </c>
      <c r="D15" s="24">
        <v>7.68</v>
      </c>
      <c r="E15" s="24">
        <v>454.18055820459023</v>
      </c>
      <c r="F15" s="24">
        <v>73.316527696981439</v>
      </c>
      <c r="G15" s="24">
        <v>4462.2399999999989</v>
      </c>
      <c r="H15" s="24">
        <v>427.76800000000003</v>
      </c>
      <c r="I15" s="24">
        <v>0.17332291935483871</v>
      </c>
      <c r="J15" s="24">
        <v>244</v>
      </c>
      <c r="K15" s="24">
        <v>23193.333333333332</v>
      </c>
      <c r="L15" s="24">
        <v>29.28870292887029</v>
      </c>
      <c r="M15" s="37">
        <v>0.13189999999999999</v>
      </c>
      <c r="N15" s="37">
        <v>1.6000000000000001E-3</v>
      </c>
      <c r="O15" s="37">
        <v>0</v>
      </c>
      <c r="P15" s="37">
        <v>8.4599999999999995E-2</v>
      </c>
      <c r="Q15" s="37">
        <v>1.7899999999999999E-2</v>
      </c>
      <c r="R15" s="37">
        <v>4.1999999999999997E-3</v>
      </c>
      <c r="S15" s="37">
        <v>8.6599999999999996E-2</v>
      </c>
      <c r="T15" s="37">
        <v>0</v>
      </c>
      <c r="U15" s="24">
        <v>1.7375084745649525</v>
      </c>
      <c r="V15" s="24">
        <v>7.0536942755513108</v>
      </c>
      <c r="W15" s="24">
        <v>13.621823319077928</v>
      </c>
      <c r="X15" s="24">
        <v>7.6443689647286261E-2</v>
      </c>
      <c r="Y15" s="24">
        <v>-254.31924279835388</v>
      </c>
      <c r="Z15" s="24">
        <v>702.12969547325099</v>
      </c>
      <c r="AA15" s="24">
        <v>7.0536942755513108</v>
      </c>
      <c r="AB15" s="24"/>
      <c r="AC15" s="24"/>
      <c r="AD15" s="24"/>
    </row>
    <row r="16" spans="1:30" x14ac:dyDescent="0.2">
      <c r="A16" s="36" t="s">
        <v>192</v>
      </c>
      <c r="B16" s="24">
        <v>8.3966666666666665</v>
      </c>
      <c r="C16" s="24">
        <v>6.2989999999999995</v>
      </c>
      <c r="D16" s="24">
        <v>5039.2</v>
      </c>
      <c r="E16" s="24">
        <v>1633.1731197151748</v>
      </c>
      <c r="F16" s="24">
        <v>30.332880873893089</v>
      </c>
      <c r="G16" s="24">
        <v>2511.6799999999998</v>
      </c>
      <c r="H16" s="24">
        <v>414.80533333333329</v>
      </c>
      <c r="I16" s="24">
        <v>0.22196598387096769</v>
      </c>
      <c r="J16" s="24">
        <v>416.83333333333326</v>
      </c>
      <c r="K16" s="24">
        <v>9939.9999999999982</v>
      </c>
      <c r="L16" s="24">
        <v>68.340306834030685</v>
      </c>
      <c r="M16" s="37">
        <v>0</v>
      </c>
      <c r="N16" s="37">
        <v>0</v>
      </c>
      <c r="O16" s="37">
        <v>0</v>
      </c>
      <c r="P16" s="37">
        <v>1.5299999999999999E-2</v>
      </c>
      <c r="Q16" s="37">
        <v>1.9900000000000001E-2</v>
      </c>
      <c r="R16" s="37">
        <v>4.1999999999999997E-3</v>
      </c>
      <c r="S16" s="37">
        <v>9.3700000000000006E-2</v>
      </c>
      <c r="T16" s="37">
        <v>8.8000000000000005E-3</v>
      </c>
      <c r="U16" s="24">
        <v>7.9507856990132417</v>
      </c>
      <c r="V16" s="24">
        <v>30.695692396818746</v>
      </c>
      <c r="W16" s="24">
        <v>21.369329002209199</v>
      </c>
      <c r="X16" s="24">
        <v>0.4453153011237232</v>
      </c>
      <c r="Y16" s="24">
        <v>-152.8910233196159</v>
      </c>
      <c r="Z16" s="24">
        <v>453.93546227709186</v>
      </c>
      <c r="AA16" s="24">
        <v>30.695692396818746</v>
      </c>
      <c r="AB16" s="24"/>
      <c r="AC16" s="24"/>
      <c r="AD16" s="24"/>
    </row>
    <row r="17" spans="1:30" x14ac:dyDescent="0.2">
      <c r="A17" s="36" t="s">
        <v>192</v>
      </c>
      <c r="B17" s="24">
        <v>7.2766666666666664</v>
      </c>
      <c r="C17" s="24">
        <v>27.99</v>
      </c>
      <c r="D17" s="24">
        <v>22392</v>
      </c>
      <c r="E17" s="24">
        <v>9063.5727298878137</v>
      </c>
      <c r="F17" s="24">
        <v>165.42434231788505</v>
      </c>
      <c r="G17" s="24">
        <v>2778.8799999999997</v>
      </c>
      <c r="H17" s="24">
        <v>1633.2960000000003</v>
      </c>
      <c r="I17" s="24">
        <v>6.5796145161290315E-2</v>
      </c>
      <c r="J17" s="24">
        <v>355.83333333333331</v>
      </c>
      <c r="K17" s="24">
        <v>19879.999999999996</v>
      </c>
      <c r="L17" s="24">
        <v>470.71129707112965</v>
      </c>
      <c r="M17" s="37">
        <v>0</v>
      </c>
      <c r="N17" s="37">
        <v>7.7999999999999996E-3</v>
      </c>
      <c r="O17" s="37">
        <v>0</v>
      </c>
      <c r="P17" s="37">
        <v>4.4000000000000003E-3</v>
      </c>
      <c r="Q17" s="37">
        <v>2.2599999999999999E-2</v>
      </c>
      <c r="R17" s="37">
        <v>0</v>
      </c>
      <c r="S17" s="37">
        <v>7.5999999999999998E-2</v>
      </c>
      <c r="T17" s="37">
        <v>0</v>
      </c>
      <c r="U17" s="24">
        <v>33.706083219256165</v>
      </c>
      <c r="V17" s="24">
        <v>58.668669157263231</v>
      </c>
      <c r="W17" s="24">
        <v>49.174304082320646</v>
      </c>
      <c r="X17" s="24">
        <v>1.4415224379079845</v>
      </c>
      <c r="Y17" s="24">
        <v>-267.53832098765434</v>
      </c>
      <c r="Z17" s="24">
        <v>898.51338271604925</v>
      </c>
      <c r="AA17" s="24">
        <v>58.668669157263245</v>
      </c>
      <c r="AB17" s="24"/>
      <c r="AC17" s="24"/>
      <c r="AD17" s="24"/>
    </row>
    <row r="18" spans="1:30" x14ac:dyDescent="0.2">
      <c r="A18" s="36" t="s">
        <v>192</v>
      </c>
      <c r="B18" s="24">
        <v>7.57</v>
      </c>
      <c r="C18" s="24">
        <v>0.80500000000000005</v>
      </c>
      <c r="D18" s="24">
        <v>515.20000000000005</v>
      </c>
      <c r="E18" s="24">
        <v>305.92949329264434</v>
      </c>
      <c r="F18" s="24">
        <v>18.375024238898586</v>
      </c>
      <c r="G18" s="24">
        <v>4863.04</v>
      </c>
      <c r="H18" s="24">
        <v>265.73466666666667</v>
      </c>
      <c r="I18" s="24">
        <v>0.22068590322580647</v>
      </c>
      <c r="J18" s="24">
        <v>355.83333333333331</v>
      </c>
      <c r="K18" s="24">
        <v>7100</v>
      </c>
      <c r="L18" s="24">
        <v>225.24407252440722</v>
      </c>
      <c r="M18" s="37">
        <v>0</v>
      </c>
      <c r="N18" s="37">
        <v>0</v>
      </c>
      <c r="O18" s="37">
        <v>0</v>
      </c>
      <c r="P18" s="37">
        <v>6.6E-3</v>
      </c>
      <c r="Q18" s="37">
        <v>1.35E-2</v>
      </c>
      <c r="R18" s="37">
        <v>9.4999999999999998E-3</v>
      </c>
      <c r="S18" s="37">
        <v>6.0100000000000001E-2</v>
      </c>
      <c r="T18" s="37">
        <v>0</v>
      </c>
      <c r="U18" s="24">
        <v>1.155956245697404</v>
      </c>
      <c r="V18" s="24">
        <v>4.7746683939762784</v>
      </c>
      <c r="W18" s="24">
        <v>8.2651624068906688</v>
      </c>
      <c r="X18" s="24">
        <v>5.0235089673710091E-2</v>
      </c>
      <c r="Y18" s="24">
        <v>-259.18983264746225</v>
      </c>
      <c r="Z18" s="24">
        <v>697.551780521262</v>
      </c>
      <c r="AA18" s="24">
        <v>4.7746683939762784</v>
      </c>
      <c r="AB18" s="24"/>
      <c r="AC18" s="24"/>
      <c r="AD18" s="24"/>
    </row>
    <row r="19" spans="1:30" x14ac:dyDescent="0.2">
      <c r="A19" s="36" t="s">
        <v>192</v>
      </c>
      <c r="B19" s="24">
        <v>7.5533333333333337</v>
      </c>
      <c r="C19" s="24">
        <v>20.29</v>
      </c>
      <c r="D19" s="24">
        <v>16232</v>
      </c>
      <c r="E19" s="24">
        <v>805.16212092313583</v>
      </c>
      <c r="F19" s="24">
        <v>26.777842414840666</v>
      </c>
      <c r="G19" s="24">
        <v>240.48</v>
      </c>
      <c r="H19" s="24">
        <v>268.97533333333331</v>
      </c>
      <c r="I19" s="24">
        <v>6.8356306451612905E-2</v>
      </c>
      <c r="J19" s="24">
        <v>305</v>
      </c>
      <c r="K19" s="24">
        <v>8993.3333333333339</v>
      </c>
      <c r="L19" s="24">
        <v>25.10460251046025</v>
      </c>
      <c r="M19" s="37">
        <v>0</v>
      </c>
      <c r="N19" s="37">
        <v>4.0000000000000002E-4</v>
      </c>
      <c r="O19" s="37">
        <v>0</v>
      </c>
      <c r="P19" s="37">
        <v>5.4399999999999997E-2</v>
      </c>
      <c r="Q19" s="37">
        <v>1.4999999999999999E-2</v>
      </c>
      <c r="R19" s="37">
        <v>0</v>
      </c>
      <c r="S19" s="37">
        <v>0</v>
      </c>
      <c r="T19" s="37">
        <v>0</v>
      </c>
      <c r="U19" s="24">
        <v>8.5302525213302971</v>
      </c>
      <c r="V19" s="24">
        <v>50.320792424087301</v>
      </c>
      <c r="W19" s="24">
        <v>65.436190740718928</v>
      </c>
      <c r="X19" s="24">
        <v>1.0442878725782478</v>
      </c>
      <c r="Y19" s="24">
        <v>-29.161887517146777</v>
      </c>
      <c r="Z19" s="24">
        <v>120.82533882030178</v>
      </c>
      <c r="AA19" s="24">
        <v>50.320792424087301</v>
      </c>
      <c r="AB19" s="24"/>
      <c r="AC19" s="24"/>
      <c r="AD19" s="24"/>
    </row>
    <row r="20" spans="1:30" x14ac:dyDescent="0.2">
      <c r="A20" s="36" t="s">
        <v>192</v>
      </c>
      <c r="B20" s="24">
        <v>7.9866666666666672</v>
      </c>
      <c r="C20" s="24">
        <v>3.1086666666666667</v>
      </c>
      <c r="D20" s="24">
        <v>1989.5466666666669</v>
      </c>
      <c r="E20" s="24">
        <v>1000.429143620065</v>
      </c>
      <c r="F20" s="24">
        <v>86.567125589813202</v>
      </c>
      <c r="G20" s="24">
        <v>1763.5199999999995</v>
      </c>
      <c r="H20" s="24">
        <v>223.60599999999999</v>
      </c>
      <c r="I20" s="24">
        <v>0.15156154838709676</v>
      </c>
      <c r="J20" s="24">
        <v>325.33333333333331</v>
      </c>
      <c r="K20" s="24">
        <v>8520</v>
      </c>
      <c r="L20" s="24">
        <v>69.037656903765694</v>
      </c>
      <c r="M20" s="37">
        <v>0</v>
      </c>
      <c r="N20" s="37">
        <v>1.6000000000000001E-3</v>
      </c>
      <c r="O20" s="37">
        <v>0</v>
      </c>
      <c r="P20" s="37">
        <v>2.2000000000000001E-3</v>
      </c>
      <c r="Q20" s="37">
        <v>1.77E-2</v>
      </c>
      <c r="R20" s="37">
        <v>3.2000000000000002E-3</v>
      </c>
      <c r="S20" s="37">
        <v>9.1999999999999998E-2</v>
      </c>
      <c r="T20" s="37">
        <v>0</v>
      </c>
      <c r="U20" s="24">
        <v>5.9647405222169922</v>
      </c>
      <c r="V20" s="24">
        <v>28.597179028025526</v>
      </c>
      <c r="W20" s="24">
        <v>17.33430595128112</v>
      </c>
      <c r="X20" s="24">
        <v>0.40922199495145611</v>
      </c>
      <c r="Y20" s="24">
        <v>-101.24645267489711</v>
      </c>
      <c r="Z20" s="24">
        <v>295.8955226337448</v>
      </c>
      <c r="AA20" s="24">
        <v>28.597179028025533</v>
      </c>
      <c r="AB20" s="24"/>
      <c r="AC20" s="24"/>
      <c r="AD20" s="24"/>
    </row>
    <row r="21" spans="1:30" x14ac:dyDescent="0.2">
      <c r="A21" s="36" t="s">
        <v>192</v>
      </c>
      <c r="B21" s="24">
        <v>8.4366666666666674</v>
      </c>
      <c r="C21" s="24">
        <v>15.556666666666667</v>
      </c>
      <c r="D21" s="24">
        <v>12445.333333333334</v>
      </c>
      <c r="E21" s="24">
        <v>5003.007638955477</v>
      </c>
      <c r="F21" s="24">
        <v>110.80602417426154</v>
      </c>
      <c r="G21" s="24">
        <v>507.68</v>
      </c>
      <c r="H21" s="24">
        <v>191.19933333333333</v>
      </c>
      <c r="I21" s="24">
        <v>0.34485372580645163</v>
      </c>
      <c r="J21" s="24">
        <v>284.66666666666669</v>
      </c>
      <c r="K21" s="24">
        <v>14673.333333333334</v>
      </c>
      <c r="L21" s="24">
        <v>155.50906555090657</v>
      </c>
      <c r="M21" s="37">
        <v>0</v>
      </c>
      <c r="N21" s="37">
        <v>1.8E-3</v>
      </c>
      <c r="O21" s="37">
        <v>0</v>
      </c>
      <c r="P21" s="37">
        <v>5.6599999999999998E-2</v>
      </c>
      <c r="Q21" s="37">
        <v>1.6199999999999999E-2</v>
      </c>
      <c r="R21" s="37">
        <v>2.63E-2</v>
      </c>
      <c r="S21" s="37">
        <v>4.4200000000000003E-2</v>
      </c>
      <c r="T21" s="37">
        <v>1.77E-2</v>
      </c>
      <c r="U21" s="24">
        <v>48.318602375367938</v>
      </c>
      <c r="V21" s="24">
        <v>83.195769769625883</v>
      </c>
      <c r="W21" s="24">
        <v>38.796120261456529</v>
      </c>
      <c r="X21" s="24">
        <v>5.3876199731271432</v>
      </c>
      <c r="Y21" s="24">
        <v>-36.453903978052125</v>
      </c>
      <c r="Z21" s="24">
        <v>127.97993964334704</v>
      </c>
      <c r="AA21" s="24">
        <v>83.195769769625883</v>
      </c>
      <c r="AB21" s="24"/>
      <c r="AC21" s="24"/>
      <c r="AD21" s="24"/>
    </row>
    <row r="22" spans="1:30" x14ac:dyDescent="0.2">
      <c r="A22" s="36" t="s">
        <v>192</v>
      </c>
      <c r="B22" s="24">
        <v>8.4633333333333329</v>
      </c>
      <c r="C22" s="24">
        <v>28.613333333333333</v>
      </c>
      <c r="D22" s="24">
        <v>22890.666666666668</v>
      </c>
      <c r="E22" s="24">
        <v>10638.0285741682</v>
      </c>
      <c r="F22" s="24">
        <v>170.27212203477472</v>
      </c>
      <c r="G22" s="24">
        <v>2057.44</v>
      </c>
      <c r="H22" s="24">
        <v>1623.5739999999998</v>
      </c>
      <c r="I22" s="24">
        <v>0.17780320161290319</v>
      </c>
      <c r="J22" s="24">
        <v>264.33333333333343</v>
      </c>
      <c r="K22" s="24">
        <v>19406.666666666668</v>
      </c>
      <c r="L22" s="24">
        <v>39.748953974895393</v>
      </c>
      <c r="M22" s="37">
        <v>0</v>
      </c>
      <c r="N22" s="37">
        <v>1.6000000000000001E-3</v>
      </c>
      <c r="O22" s="37">
        <v>1.06E-2</v>
      </c>
      <c r="P22" s="37">
        <v>3.7100000000000001E-2</v>
      </c>
      <c r="Q22" s="37">
        <v>1.47E-2</v>
      </c>
      <c r="R22" s="37">
        <v>1.7899999999999999E-2</v>
      </c>
      <c r="S22" s="37">
        <v>4.5900000000000003E-2</v>
      </c>
      <c r="T22" s="37">
        <v>0</v>
      </c>
      <c r="U22" s="24">
        <v>42.539966615950526</v>
      </c>
      <c r="V22" s="24">
        <v>65.758462815876968</v>
      </c>
      <c r="W22" s="24">
        <v>56.522312086517104</v>
      </c>
      <c r="X22" s="24">
        <v>1.9564801302385757</v>
      </c>
      <c r="Y22" s="24">
        <v>-232.16615637860082</v>
      </c>
      <c r="Z22" s="24">
        <v>805.05270781892989</v>
      </c>
      <c r="AA22" s="24">
        <v>65.758462815876968</v>
      </c>
      <c r="AB22" s="24"/>
      <c r="AC22" s="24"/>
      <c r="AD22" s="24"/>
    </row>
    <row r="23" spans="1:30" x14ac:dyDescent="0.2">
      <c r="A23" s="36" t="s">
        <v>192</v>
      </c>
      <c r="B23" s="24">
        <v>7.376666666666666</v>
      </c>
      <c r="C23" s="24">
        <v>1.7666666666666667E-2</v>
      </c>
      <c r="D23" s="24">
        <v>11.306666666666667</v>
      </c>
      <c r="E23" s="24">
        <v>620.96814800686616</v>
      </c>
      <c r="F23" s="24">
        <v>20.637321440113762</v>
      </c>
      <c r="G23" s="24">
        <v>213.76</v>
      </c>
      <c r="H23" s="24">
        <v>349.99200000000002</v>
      </c>
      <c r="I23" s="24">
        <v>2.1633362903225803E-2</v>
      </c>
      <c r="J23" s="24">
        <v>294.83333333333331</v>
      </c>
      <c r="K23" s="24">
        <v>9466.6666666666661</v>
      </c>
      <c r="L23" s="24">
        <v>41.841004184100406</v>
      </c>
      <c r="M23" s="37">
        <v>0</v>
      </c>
      <c r="N23" s="37">
        <v>4.0000000000000002E-4</v>
      </c>
      <c r="O23" s="37">
        <v>8.0000000000000002E-3</v>
      </c>
      <c r="P23" s="37">
        <v>0</v>
      </c>
      <c r="Q23" s="37">
        <v>4.8999999999999998E-3</v>
      </c>
      <c r="R23" s="37">
        <v>1.6799999999999999E-2</v>
      </c>
      <c r="S23" s="37">
        <v>2.3E-2</v>
      </c>
      <c r="T23" s="37">
        <v>0</v>
      </c>
      <c r="U23" s="24">
        <v>6.0816580382242309</v>
      </c>
      <c r="V23" s="24">
        <v>40.318979607013524</v>
      </c>
      <c r="W23" s="24">
        <v>73.103252233896114</v>
      </c>
      <c r="X23" s="24">
        <v>0.6854281977163551</v>
      </c>
      <c r="Y23" s="24">
        <v>-34.660592592592593</v>
      </c>
      <c r="Z23" s="24">
        <v>144.8242962962963</v>
      </c>
      <c r="AA23" s="24">
        <v>40.318979607013524</v>
      </c>
      <c r="AB23" s="24"/>
      <c r="AC23" s="24"/>
      <c r="AD23" s="24"/>
    </row>
    <row r="24" spans="1:30" x14ac:dyDescent="0.2">
      <c r="A24" s="36" t="s">
        <v>192</v>
      </c>
      <c r="B24" s="24">
        <v>7.8533333333333326</v>
      </c>
      <c r="C24" s="24">
        <v>2.1140000000000003</v>
      </c>
      <c r="D24" s="24">
        <v>1352.96</v>
      </c>
      <c r="E24" s="24">
        <v>1220.2326912073227</v>
      </c>
      <c r="F24" s="24">
        <v>23.222803955788248</v>
      </c>
      <c r="G24" s="24">
        <v>561.11999999999989</v>
      </c>
      <c r="H24" s="24">
        <v>349.99200000000002</v>
      </c>
      <c r="I24" s="24">
        <v>0.24436739516129036</v>
      </c>
      <c r="J24" s="24">
        <v>305</v>
      </c>
      <c r="K24" s="24">
        <v>16566.666666666668</v>
      </c>
      <c r="L24" s="24">
        <v>93.444909344490938</v>
      </c>
      <c r="M24" s="37">
        <v>0</v>
      </c>
      <c r="N24" s="37">
        <v>0</v>
      </c>
      <c r="O24" s="37">
        <v>0</v>
      </c>
      <c r="P24" s="37">
        <v>3.49E-2</v>
      </c>
      <c r="Q24" s="37">
        <v>2.0199999999999999E-2</v>
      </c>
      <c r="R24" s="37">
        <v>1.37E-2</v>
      </c>
      <c r="S24" s="37">
        <v>1.8E-3</v>
      </c>
      <c r="T24" s="37">
        <v>0</v>
      </c>
      <c r="U24" s="24">
        <v>9.9557692283298547</v>
      </c>
      <c r="V24" s="24">
        <v>48.027229089833362</v>
      </c>
      <c r="W24" s="24">
        <v>50.7767724723277</v>
      </c>
      <c r="X24" s="24">
        <v>0.93448125900285595</v>
      </c>
      <c r="Y24" s="24">
        <v>-51.861925925925924</v>
      </c>
      <c r="Z24" s="24">
        <v>188.24429629629628</v>
      </c>
      <c r="AA24" s="24">
        <v>48.027229089833362</v>
      </c>
      <c r="AB24" s="24"/>
      <c r="AC24" s="24"/>
      <c r="AD24" s="24"/>
    </row>
    <row r="25" spans="1:30" x14ac:dyDescent="0.2">
      <c r="A25" s="36" t="s">
        <v>192</v>
      </c>
      <c r="B25" s="24">
        <v>7.6166666666666671</v>
      </c>
      <c r="C25" s="24">
        <v>0.49266666666666664</v>
      </c>
      <c r="D25" s="24">
        <v>315.30666666666667</v>
      </c>
      <c r="E25" s="24">
        <v>124.40218704304145</v>
      </c>
      <c r="F25" s="24">
        <v>34.534289961864125</v>
      </c>
      <c r="G25" s="24">
        <v>748.16</v>
      </c>
      <c r="H25" s="24">
        <v>213.88399999999999</v>
      </c>
      <c r="I25" s="24">
        <v>0.15348166935483867</v>
      </c>
      <c r="J25" s="24">
        <v>264.33333333333343</v>
      </c>
      <c r="K25" s="24">
        <v>13253.333333333334</v>
      </c>
      <c r="L25" s="24">
        <v>41.841004184100406</v>
      </c>
      <c r="M25" s="37">
        <v>0</v>
      </c>
      <c r="N25" s="37">
        <v>2.3E-3</v>
      </c>
      <c r="O25" s="37">
        <v>2.7000000000000001E-3</v>
      </c>
      <c r="P25" s="37">
        <v>2.1899999999999999E-2</v>
      </c>
      <c r="Q25" s="37">
        <v>9.1999999999999998E-3</v>
      </c>
      <c r="R25" s="37">
        <v>2.52E-2</v>
      </c>
      <c r="S25" s="37">
        <v>2.47E-2</v>
      </c>
      <c r="T25" s="37">
        <v>0</v>
      </c>
      <c r="U25" s="24">
        <v>1.033468872771828</v>
      </c>
      <c r="V25" s="24">
        <v>8.8567758062370867</v>
      </c>
      <c r="W25" s="24">
        <v>32.283284822440102</v>
      </c>
      <c r="X25" s="24">
        <v>9.8838045631511148E-2</v>
      </c>
      <c r="Y25" s="24">
        <v>-50.678288065843617</v>
      </c>
      <c r="Z25" s="24">
        <v>165.69484773662549</v>
      </c>
      <c r="AA25" s="24">
        <v>8.8567758062370867</v>
      </c>
      <c r="AB25" s="24"/>
      <c r="AC25" s="24"/>
      <c r="AD25" s="24"/>
    </row>
    <row r="26" spans="1:30" x14ac:dyDescent="0.2">
      <c r="A26" s="36" t="s">
        <v>192</v>
      </c>
      <c r="B26" s="24">
        <v>8.1300000000000008</v>
      </c>
      <c r="C26" s="24">
        <v>1.4276666666666669</v>
      </c>
      <c r="D26" s="24">
        <v>913.70666666666659</v>
      </c>
      <c r="E26" s="24">
        <v>382.22169241528377</v>
      </c>
      <c r="F26" s="24">
        <v>95.939499709133216</v>
      </c>
      <c r="G26" s="24">
        <v>6092.16</v>
      </c>
      <c r="H26" s="24">
        <v>375.91733333333332</v>
      </c>
      <c r="I26" s="24">
        <v>0.13940078225806452</v>
      </c>
      <c r="J26" s="24">
        <v>386.33333333333331</v>
      </c>
      <c r="K26" s="24">
        <v>12780</v>
      </c>
      <c r="L26" s="24">
        <v>52.998605299860522</v>
      </c>
      <c r="M26" s="37">
        <v>0</v>
      </c>
      <c r="N26" s="37">
        <v>0</v>
      </c>
      <c r="O26" s="37">
        <v>0</v>
      </c>
      <c r="P26" s="37">
        <v>4.4000000000000003E-3</v>
      </c>
      <c r="Q26" s="37">
        <v>1.01E-2</v>
      </c>
      <c r="R26" s="37">
        <v>3.0499999999999999E-2</v>
      </c>
      <c r="S26" s="37">
        <v>0</v>
      </c>
      <c r="T26" s="37">
        <v>0</v>
      </c>
      <c r="U26" s="24">
        <v>1.2832885861292265</v>
      </c>
      <c r="V26" s="24">
        <v>4.6884374893446692</v>
      </c>
      <c r="W26" s="24">
        <v>9.2354436685349963</v>
      </c>
      <c r="X26" s="24">
        <v>4.9553426964942915E-2</v>
      </c>
      <c r="Y26" s="24">
        <v>-329.21436488340191</v>
      </c>
      <c r="Z26" s="24">
        <v>888.37276268861444</v>
      </c>
      <c r="AA26" s="24">
        <v>4.6884374893446692</v>
      </c>
      <c r="AB26" s="24"/>
      <c r="AC26" s="24"/>
      <c r="AD26" s="24"/>
    </row>
    <row r="27" spans="1:30" x14ac:dyDescent="0.2">
      <c r="A27" s="36" t="s">
        <v>192</v>
      </c>
      <c r="B27" s="24">
        <v>8.77</v>
      </c>
      <c r="C27" s="24">
        <v>0.21230000000000002</v>
      </c>
      <c r="D27" s="24">
        <v>135.87199999999999</v>
      </c>
      <c r="E27" s="24">
        <v>252.04367728399791</v>
      </c>
      <c r="F27" s="24">
        <v>11.588132635253052</v>
      </c>
      <c r="G27" s="24">
        <v>240.47999999999993</v>
      </c>
      <c r="H27" s="24">
        <v>298.14133333333331</v>
      </c>
      <c r="I27" s="24">
        <v>0.16116215322580643</v>
      </c>
      <c r="J27" s="24">
        <v>142.33333333333334</v>
      </c>
      <c r="K27" s="24">
        <v>5680</v>
      </c>
      <c r="L27" s="24">
        <v>45.327754532775451</v>
      </c>
      <c r="M27" s="37">
        <v>0</v>
      </c>
      <c r="N27" s="37">
        <v>2.3E-3</v>
      </c>
      <c r="O27" s="37">
        <v>0</v>
      </c>
      <c r="P27" s="37">
        <v>8.8000000000000005E-3</v>
      </c>
      <c r="Q27" s="37">
        <v>6.3E-3</v>
      </c>
      <c r="R27" s="37">
        <v>1.6799999999999999E-2</v>
      </c>
      <c r="S27" s="37">
        <v>3.5299999999999998E-2</v>
      </c>
      <c r="T27" s="37">
        <v>8.2000000000000007E-3</v>
      </c>
      <c r="U27" s="24">
        <v>2.5682182232729143</v>
      </c>
      <c r="V27" s="24">
        <v>23.001207094784093</v>
      </c>
      <c r="W27" s="24">
        <v>67.648366384901678</v>
      </c>
      <c r="X27" s="24">
        <v>0.30153827508263947</v>
      </c>
      <c r="Y27" s="24">
        <v>-34.229048010973933</v>
      </c>
      <c r="Z27" s="24">
        <v>130.6673635116598</v>
      </c>
      <c r="AA27" s="24">
        <v>23.001207094784093</v>
      </c>
      <c r="AB27" s="24"/>
      <c r="AC27" s="24"/>
      <c r="AD27" s="24"/>
    </row>
    <row r="28" spans="1:30" x14ac:dyDescent="0.2">
      <c r="A28" s="36" t="s">
        <v>192</v>
      </c>
      <c r="B28" s="24">
        <v>7.0233333333333334</v>
      </c>
      <c r="C28" s="24">
        <v>8.2333333333333328E-2</v>
      </c>
      <c r="D28" s="24">
        <v>52.693333333333335</v>
      </c>
      <c r="E28" s="24">
        <v>2520.7366011825293</v>
      </c>
      <c r="F28" s="24">
        <v>44.229849395643448</v>
      </c>
      <c r="G28" s="24">
        <v>213.76</v>
      </c>
      <c r="H28" s="24">
        <v>411.56466666666665</v>
      </c>
      <c r="I28" s="24">
        <v>0.12019957258064513</v>
      </c>
      <c r="J28" s="24">
        <v>1362.3333333333333</v>
      </c>
      <c r="K28" s="24">
        <v>6626.666666666667</v>
      </c>
      <c r="L28" s="24">
        <v>7.670850767085077</v>
      </c>
      <c r="M28" s="37">
        <v>0</v>
      </c>
      <c r="N28" s="37">
        <v>1.1999999999999999E-3</v>
      </c>
      <c r="O28" s="37">
        <v>0</v>
      </c>
      <c r="P28" s="37">
        <v>0</v>
      </c>
      <c r="Q28" s="37">
        <v>4.5999999999999999E-3</v>
      </c>
      <c r="R28" s="37">
        <v>1.1599999999999999E-2</v>
      </c>
      <c r="S28" s="37">
        <v>4.4200000000000003E-2</v>
      </c>
      <c r="T28" s="37">
        <v>0</v>
      </c>
      <c r="U28" s="24">
        <v>23.235091699588548</v>
      </c>
      <c r="V28" s="24">
        <v>70.586247246130554</v>
      </c>
      <c r="W28" s="24">
        <v>76.11286945327744</v>
      </c>
      <c r="X28" s="24">
        <v>2.4641816619102097</v>
      </c>
      <c r="Y28" s="24">
        <v>-22.228301783264744</v>
      </c>
      <c r="Z28" s="24">
        <v>165.60190397805209</v>
      </c>
      <c r="AA28" s="24">
        <v>70.586247246130554</v>
      </c>
      <c r="AB28" s="24"/>
      <c r="AC28" s="24"/>
      <c r="AD28" s="24"/>
    </row>
    <row r="29" spans="1:30" x14ac:dyDescent="0.2">
      <c r="A29" s="36" t="s">
        <v>192</v>
      </c>
      <c r="B29" s="24">
        <v>7.88</v>
      </c>
      <c r="C29" s="24">
        <v>1.4206666666666667</v>
      </c>
      <c r="D29" s="24">
        <v>909.22666666666657</v>
      </c>
      <c r="E29" s="24">
        <v>1537.8078708118755</v>
      </c>
      <c r="F29" s="24">
        <v>50.047185055911051</v>
      </c>
      <c r="G29" s="24">
        <v>213.76</v>
      </c>
      <c r="H29" s="24">
        <v>174.99600000000001</v>
      </c>
      <c r="I29" s="24">
        <v>3.5074209677419352E-2</v>
      </c>
      <c r="J29" s="24">
        <v>305</v>
      </c>
      <c r="K29" s="24">
        <v>12780</v>
      </c>
      <c r="L29" s="24">
        <v>472.1059972105997</v>
      </c>
      <c r="M29" s="37">
        <v>0</v>
      </c>
      <c r="N29" s="37">
        <v>2.3E-3</v>
      </c>
      <c r="O29" s="37">
        <v>5.3E-3</v>
      </c>
      <c r="P29" s="37">
        <v>0</v>
      </c>
      <c r="Q29" s="37">
        <v>1.9900000000000001E-2</v>
      </c>
      <c r="R29" s="37">
        <v>2.8400000000000002E-2</v>
      </c>
      <c r="S29" s="37">
        <v>6.0100000000000001E-2</v>
      </c>
      <c r="T29" s="37">
        <v>2.7000000000000001E-3</v>
      </c>
      <c r="U29" s="24">
        <v>18.923318890530641</v>
      </c>
      <c r="V29" s="24">
        <v>71.748291232176314</v>
      </c>
      <c r="W29" s="24">
        <v>57.510297299847984</v>
      </c>
      <c r="X29" s="24">
        <v>2.6822605434094267</v>
      </c>
      <c r="Y29" s="24">
        <v>-20.090962962962958</v>
      </c>
      <c r="Z29" s="24">
        <v>85.772148148148133</v>
      </c>
      <c r="AA29" s="24">
        <v>71.748291232176314</v>
      </c>
      <c r="AB29" s="24"/>
      <c r="AC29" s="24"/>
      <c r="AD29" s="24"/>
    </row>
    <row r="30" spans="1:30" x14ac:dyDescent="0.2">
      <c r="A30" s="36" t="s">
        <v>192</v>
      </c>
      <c r="B30" s="24">
        <v>8.1066666666666656</v>
      </c>
      <c r="C30" s="24">
        <v>0.58199999999999996</v>
      </c>
      <c r="D30" s="24">
        <v>372.47999999999996</v>
      </c>
      <c r="E30" s="24">
        <v>372.35183419162053</v>
      </c>
      <c r="F30" s="24">
        <v>45.199405339021382</v>
      </c>
      <c r="G30" s="24">
        <v>721.43999999999994</v>
      </c>
      <c r="H30" s="24">
        <v>142.58933333333334</v>
      </c>
      <c r="I30" s="24">
        <v>0.15540179032258064</v>
      </c>
      <c r="J30" s="24">
        <v>325.33333333333331</v>
      </c>
      <c r="K30" s="24">
        <v>8046.666666666667</v>
      </c>
      <c r="L30" s="24">
        <v>29.28870292887029</v>
      </c>
      <c r="M30" s="37">
        <v>6.7599999999999993E-2</v>
      </c>
      <c r="N30" s="37">
        <v>5.4999999999999997E-3</v>
      </c>
      <c r="O30" s="37">
        <v>2.7000000000000001E-3</v>
      </c>
      <c r="P30" s="37">
        <v>7.3800000000000004E-2</v>
      </c>
      <c r="Q30" s="37">
        <v>1.04E-2</v>
      </c>
      <c r="R30" s="37">
        <v>2.9399999999999999E-2</v>
      </c>
      <c r="S30" s="37">
        <v>3.5299999999999998E-2</v>
      </c>
      <c r="T30" s="37">
        <v>0</v>
      </c>
      <c r="U30" s="24">
        <v>3.3147765886962737</v>
      </c>
      <c r="V30" s="24">
        <v>24.89208141047332</v>
      </c>
      <c r="W30" s="24">
        <v>24.659569296688414</v>
      </c>
      <c r="X30" s="24">
        <v>0.33974933414755631</v>
      </c>
      <c r="Y30" s="24">
        <v>-42.474414266117968</v>
      </c>
      <c r="Z30" s="24">
        <v>138.29656515775034</v>
      </c>
      <c r="AA30" s="24">
        <v>24.89208141047332</v>
      </c>
      <c r="AB30" s="24"/>
      <c r="AC30" s="24"/>
      <c r="AD30" s="24"/>
    </row>
    <row r="31" spans="1:30" x14ac:dyDescent="0.2">
      <c r="A31" s="36" t="s">
        <v>192</v>
      </c>
      <c r="B31" s="24">
        <v>7.9866666666666655</v>
      </c>
      <c r="C31" s="24">
        <v>0.55566666666666675</v>
      </c>
      <c r="D31" s="24">
        <v>355.62666666666672</v>
      </c>
      <c r="E31" s="24">
        <v>1005.4291436200632</v>
      </c>
      <c r="F31" s="24">
        <v>24.51554521362549</v>
      </c>
      <c r="G31" s="24">
        <v>293.91999999999996</v>
      </c>
      <c r="H31" s="24">
        <v>418.04599999999999</v>
      </c>
      <c r="I31" s="24">
        <v>9.8438201612903217E-2</v>
      </c>
      <c r="J31" s="24">
        <v>183</v>
      </c>
      <c r="K31" s="24">
        <v>16566.666666666668</v>
      </c>
      <c r="L31" s="24">
        <v>53.695955369595538</v>
      </c>
      <c r="M31" s="37">
        <v>0.16300000000000001</v>
      </c>
      <c r="N31" s="37">
        <v>0</v>
      </c>
      <c r="O31" s="37">
        <v>0</v>
      </c>
      <c r="P31" s="37">
        <v>0</v>
      </c>
      <c r="Q31" s="37">
        <v>4.4999999999999997E-3</v>
      </c>
      <c r="R31" s="37">
        <v>2.2100000000000002E-2</v>
      </c>
      <c r="S31" s="37">
        <v>8.8000000000000005E-3</v>
      </c>
      <c r="T31" s="37">
        <v>2E-3</v>
      </c>
      <c r="U31" s="24">
        <v>8.8375313356762515</v>
      </c>
      <c r="V31" s="24">
        <v>46.835723624360526</v>
      </c>
      <c r="W31" s="24">
        <v>70.129326518701873</v>
      </c>
      <c r="X31" s="24">
        <v>0.89433038640377227</v>
      </c>
      <c r="Y31" s="24">
        <v>-46.103078189300412</v>
      </c>
      <c r="Z31" s="24">
        <v>177.8090205761317</v>
      </c>
      <c r="AA31" s="24">
        <v>46.835723624360526</v>
      </c>
      <c r="AB31" s="24"/>
      <c r="AC31" s="24"/>
      <c r="AD31" s="24"/>
    </row>
    <row r="32" spans="1:30" x14ac:dyDescent="0.2">
      <c r="A32" s="36" t="s">
        <v>192</v>
      </c>
      <c r="B32" s="24">
        <v>7.5266666666666664</v>
      </c>
      <c r="C32" s="24">
        <v>1.9806666666666668</v>
      </c>
      <c r="D32" s="24">
        <v>1267.6266666666668</v>
      </c>
      <c r="E32" s="24">
        <v>442.44084175726357</v>
      </c>
      <c r="F32" s="24">
        <v>17.728653609979961</v>
      </c>
      <c r="G32" s="24">
        <v>3420.16</v>
      </c>
      <c r="H32" s="24">
        <v>294.90066666666667</v>
      </c>
      <c r="I32" s="24">
        <v>0.15092150806451612</v>
      </c>
      <c r="J32" s="24">
        <v>305</v>
      </c>
      <c r="K32" s="24">
        <v>16093.333333333334</v>
      </c>
      <c r="L32" s="24">
        <v>50.2092050209205</v>
      </c>
      <c r="M32" s="37">
        <v>0</v>
      </c>
      <c r="N32" s="37">
        <v>0</v>
      </c>
      <c r="O32" s="37">
        <v>0</v>
      </c>
      <c r="P32" s="37">
        <v>0.1166</v>
      </c>
      <c r="Q32" s="37">
        <v>0</v>
      </c>
      <c r="R32" s="37">
        <v>1.89E-2</v>
      </c>
      <c r="S32" s="37">
        <v>9.0200000000000002E-2</v>
      </c>
      <c r="T32" s="37">
        <v>0</v>
      </c>
      <c r="U32" s="24">
        <v>1.9483783561698333</v>
      </c>
      <c r="V32" s="24">
        <v>8.9617357336577204</v>
      </c>
      <c r="W32" s="24">
        <v>12.445040282175123</v>
      </c>
      <c r="X32" s="24">
        <v>9.869913540393109E-2</v>
      </c>
      <c r="Y32" s="24">
        <v>-190.27965980795611</v>
      </c>
      <c r="Z32" s="24">
        <v>527.03380521262</v>
      </c>
      <c r="AA32" s="24">
        <v>8.9617357336577204</v>
      </c>
      <c r="AB32" s="24"/>
      <c r="AC32" s="24"/>
      <c r="AD32" s="24"/>
    </row>
    <row r="33" spans="1:30" x14ac:dyDescent="0.2">
      <c r="A33" s="36" t="s">
        <v>192</v>
      </c>
      <c r="B33" s="24">
        <v>7.8999999999999995</v>
      </c>
      <c r="C33" s="24">
        <v>1.8066666666666666</v>
      </c>
      <c r="D33" s="24">
        <v>1156.2666666666667</v>
      </c>
      <c r="E33" s="24">
        <v>648.04119778752602</v>
      </c>
      <c r="F33" s="24">
        <v>92.061275935621481</v>
      </c>
      <c r="G33" s="24">
        <v>454.23999999999995</v>
      </c>
      <c r="H33" s="24">
        <v>249.53133333333335</v>
      </c>
      <c r="I33" s="24">
        <v>2.5473604838709672E-2</v>
      </c>
      <c r="J33" s="24">
        <v>172.83333333333334</v>
      </c>
      <c r="K33" s="24">
        <v>13253.333333333334</v>
      </c>
      <c r="L33" s="24">
        <v>87.866108786610866</v>
      </c>
      <c r="M33" s="37">
        <v>0</v>
      </c>
      <c r="N33" s="37">
        <v>2.0000000000000001E-4</v>
      </c>
      <c r="O33" s="37">
        <v>1.5900000000000001E-2</v>
      </c>
      <c r="P33" s="37">
        <v>2.2000000000000001E-3</v>
      </c>
      <c r="Q33" s="37">
        <v>2.29E-2</v>
      </c>
      <c r="R33" s="37">
        <v>3.2000000000000002E-3</v>
      </c>
      <c r="S33" s="37">
        <v>3.8899999999999997E-2</v>
      </c>
      <c r="T33" s="37">
        <v>6.1000000000000004E-3</v>
      </c>
      <c r="U33" s="24">
        <v>6.0644151731343321</v>
      </c>
      <c r="V33" s="24">
        <v>38.222583105215541</v>
      </c>
      <c r="W33" s="24">
        <v>47.563015667275401</v>
      </c>
      <c r="X33" s="24">
        <v>0.65314085472843486</v>
      </c>
      <c r="Y33" s="24">
        <v>-40.416224965706448</v>
      </c>
      <c r="Z33" s="24">
        <v>140.98398902606309</v>
      </c>
      <c r="AA33" s="24">
        <v>38.222583105215556</v>
      </c>
      <c r="AB33" s="24"/>
      <c r="AC33" s="24"/>
      <c r="AD33" s="24"/>
    </row>
    <row r="34" spans="1:30" x14ac:dyDescent="0.2">
      <c r="A34" s="36" t="s">
        <v>192</v>
      </c>
      <c r="B34" s="24">
        <v>7.8499999999999988</v>
      </c>
      <c r="C34" s="24">
        <v>0.82509999999999994</v>
      </c>
      <c r="D34" s="24">
        <v>528.06399999999996</v>
      </c>
      <c r="E34" s="24">
        <v>873.120986712442</v>
      </c>
      <c r="F34" s="24">
        <v>64.590524206580042</v>
      </c>
      <c r="G34" s="24">
        <v>213.76</v>
      </c>
      <c r="H34" s="24">
        <v>204.16200000000003</v>
      </c>
      <c r="I34" s="24">
        <v>3.635429032258064E-2</v>
      </c>
      <c r="J34" s="24">
        <v>345.66666666666669</v>
      </c>
      <c r="K34" s="24">
        <v>16566.666666666668</v>
      </c>
      <c r="L34" s="24">
        <v>213.3891213389121</v>
      </c>
      <c r="M34" s="37">
        <v>0</v>
      </c>
      <c r="N34" s="37">
        <v>3.3E-3</v>
      </c>
      <c r="O34" s="37">
        <v>1.32E-2</v>
      </c>
      <c r="P34" s="37">
        <v>5.8799999999999998E-2</v>
      </c>
      <c r="Q34" s="37">
        <v>1.23E-2</v>
      </c>
      <c r="R34" s="37">
        <v>1.47E-2</v>
      </c>
      <c r="S34" s="37">
        <v>0</v>
      </c>
      <c r="T34" s="37">
        <v>1.0200000000000001E-2</v>
      </c>
      <c r="U34" s="24">
        <v>10.260524999826231</v>
      </c>
      <c r="V34" s="24">
        <v>56.618494372903562</v>
      </c>
      <c r="W34" s="24">
        <v>61.405988935438863</v>
      </c>
      <c r="X34" s="24">
        <v>1.3885665308845188</v>
      </c>
      <c r="Y34" s="24">
        <v>-21.82479012345679</v>
      </c>
      <c r="Z34" s="24">
        <v>95.614172839506168</v>
      </c>
      <c r="AA34" s="24">
        <v>56.618494372903548</v>
      </c>
      <c r="AB34" s="24"/>
      <c r="AC34" s="24"/>
      <c r="AD34" s="24"/>
    </row>
    <row r="35" spans="1:30" x14ac:dyDescent="0.2">
      <c r="A35" s="36" t="s">
        <v>192</v>
      </c>
      <c r="B35" s="24">
        <v>7.996666666666667</v>
      </c>
      <c r="C35" s="24">
        <v>0.50156666666666661</v>
      </c>
      <c r="D35" s="24">
        <v>321.0026666666667</v>
      </c>
      <c r="E35" s="24">
        <v>494.99332443257669</v>
      </c>
      <c r="F35" s="24">
        <v>37.766143106457235</v>
      </c>
      <c r="G35" s="24">
        <v>240.47999999999993</v>
      </c>
      <c r="H35" s="24">
        <v>210.64333333333335</v>
      </c>
      <c r="I35" s="24">
        <v>5.299533870967741E-2</v>
      </c>
      <c r="J35" s="24">
        <v>152.5</v>
      </c>
      <c r="K35" s="24">
        <v>9940.0000000000018</v>
      </c>
      <c r="L35" s="24">
        <v>31.380753138075317</v>
      </c>
      <c r="M35" s="37">
        <v>6.7599999999999993E-2</v>
      </c>
      <c r="N35" s="37">
        <v>1E-3</v>
      </c>
      <c r="O35" s="37">
        <v>2.7000000000000001E-3</v>
      </c>
      <c r="P35" s="37">
        <v>5.0099999999999999E-2</v>
      </c>
      <c r="Q35" s="37">
        <v>1.49E-2</v>
      </c>
      <c r="R35" s="37">
        <v>1.0500000000000001E-2</v>
      </c>
      <c r="S35" s="37">
        <v>2.8299999999999999E-2</v>
      </c>
      <c r="T35" s="37">
        <v>0</v>
      </c>
      <c r="U35" s="24">
        <v>5.63833147260502</v>
      </c>
      <c r="V35" s="24">
        <v>41.664872277846143</v>
      </c>
      <c r="W35" s="24">
        <v>59.779163950861367</v>
      </c>
      <c r="X35" s="24">
        <v>0.74086084130912899</v>
      </c>
      <c r="Y35" s="24">
        <v>-26.860899862825789</v>
      </c>
      <c r="Z35" s="24">
        <v>101.14128943758571</v>
      </c>
      <c r="AA35" s="24">
        <v>41.66487227784615</v>
      </c>
      <c r="AB35" s="24"/>
      <c r="AC35" s="24"/>
      <c r="AD35" s="24"/>
    </row>
    <row r="36" spans="1:30" x14ac:dyDescent="0.2">
      <c r="A36" s="36" t="s">
        <v>192</v>
      </c>
      <c r="B36" s="24">
        <v>7.38</v>
      </c>
      <c r="C36" s="24">
        <v>1.1516666666666666</v>
      </c>
      <c r="D36" s="24">
        <v>737.06666666666661</v>
      </c>
      <c r="E36" s="24">
        <v>1221.5660245406532</v>
      </c>
      <c r="F36" s="24">
        <v>40.997996251050346</v>
      </c>
      <c r="G36" s="24">
        <v>133.6</v>
      </c>
      <c r="H36" s="24">
        <v>213.88400000000001</v>
      </c>
      <c r="I36" s="24">
        <v>6.5796145161290315E-2</v>
      </c>
      <c r="J36" s="24">
        <v>355.83333333333331</v>
      </c>
      <c r="K36" s="24">
        <v>14200</v>
      </c>
      <c r="L36" s="24">
        <v>203.62622036262201</v>
      </c>
      <c r="M36" s="37">
        <v>0.19350000000000001</v>
      </c>
      <c r="N36" s="37">
        <v>1.4E-3</v>
      </c>
      <c r="O36" s="37">
        <v>1.06E-2</v>
      </c>
      <c r="P36" s="37">
        <v>1.7500000000000002E-2</v>
      </c>
      <c r="Q36" s="37">
        <v>1.49E-2</v>
      </c>
      <c r="R36" s="37">
        <v>8.3999999999999995E-3</v>
      </c>
      <c r="S36" s="37">
        <v>8.1299999999999997E-2</v>
      </c>
      <c r="T36" s="37">
        <v>2.7000000000000001E-3</v>
      </c>
      <c r="U36" s="24">
        <v>15.353352238293105</v>
      </c>
      <c r="V36" s="24">
        <v>67.818960157561335</v>
      </c>
      <c r="W36" s="24">
        <v>73.022015690372356</v>
      </c>
      <c r="X36" s="24">
        <v>2.2300965805421273</v>
      </c>
      <c r="Y36" s="24">
        <v>-18.450288065843623</v>
      </c>
      <c r="Z36" s="24">
        <v>88.874847736625497</v>
      </c>
      <c r="AA36" s="24">
        <v>67.818960157561335</v>
      </c>
      <c r="AB36" s="24"/>
      <c r="AC36" s="24"/>
      <c r="AD36" s="24"/>
    </row>
    <row r="37" spans="1:30" x14ac:dyDescent="0.2">
      <c r="A37" s="36" t="s">
        <v>192</v>
      </c>
      <c r="B37" s="24">
        <v>7.1233333333333322</v>
      </c>
      <c r="C37" s="24">
        <v>6.176333333333333</v>
      </c>
      <c r="D37" s="24">
        <v>4941.0666666666666</v>
      </c>
      <c r="E37" s="24">
        <v>1702.7986521711482</v>
      </c>
      <c r="F37" s="24">
        <v>38.41251373537586</v>
      </c>
      <c r="G37" s="24">
        <v>1416.1599999999999</v>
      </c>
      <c r="H37" s="24">
        <v>466.65599999999995</v>
      </c>
      <c r="I37" s="24">
        <v>0.26036840322580646</v>
      </c>
      <c r="J37" s="24">
        <v>447.33333333333331</v>
      </c>
      <c r="K37" s="24">
        <v>9466.6666666666661</v>
      </c>
      <c r="L37" s="24">
        <v>99.023709902370982</v>
      </c>
      <c r="M37" s="37">
        <v>0</v>
      </c>
      <c r="N37" s="37">
        <v>3.5000000000000001E-3</v>
      </c>
      <c r="O37" s="37">
        <v>5.3E-3</v>
      </c>
      <c r="P37" s="37">
        <v>5.2299999999999999E-2</v>
      </c>
      <c r="Q37" s="37">
        <v>2.1499999999999998E-2</v>
      </c>
      <c r="R37" s="37">
        <v>4.1999999999999997E-3</v>
      </c>
      <c r="S37" s="37">
        <v>8.1299999999999997E-2</v>
      </c>
      <c r="T37" s="37">
        <v>1.6299999999999999E-2</v>
      </c>
      <c r="U37" s="24">
        <v>10.035771480112022</v>
      </c>
      <c r="V37" s="24">
        <v>40.247850868062756</v>
      </c>
      <c r="W37" s="24">
        <v>35.284941318069116</v>
      </c>
      <c r="X37" s="24">
        <v>0.6809333953448421</v>
      </c>
      <c r="Y37" s="24">
        <v>-101.88256790123455</v>
      </c>
      <c r="Z37" s="24">
        <v>334.49239506172836</v>
      </c>
      <c r="AA37" s="24">
        <v>40.247850868062756</v>
      </c>
      <c r="AB37" s="24"/>
      <c r="AC37" s="24"/>
      <c r="AD37" s="24"/>
    </row>
    <row r="38" spans="1:30" x14ac:dyDescent="0.2">
      <c r="A38" s="36" t="s">
        <v>192</v>
      </c>
      <c r="B38" s="24">
        <v>7.53</v>
      </c>
      <c r="C38" s="24">
        <v>6.2556666666666663E-2</v>
      </c>
      <c r="D38" s="24">
        <v>40.03626666666667</v>
      </c>
      <c r="E38" s="24">
        <v>512.73304087990357</v>
      </c>
      <c r="F38" s="24">
        <v>20.960506754573071</v>
      </c>
      <c r="G38" s="24">
        <v>454.23999999999995</v>
      </c>
      <c r="H38" s="24">
        <v>343.51066666666674</v>
      </c>
      <c r="I38" s="24">
        <v>0.14900138709677421</v>
      </c>
      <c r="J38" s="24">
        <v>325.33333333333331</v>
      </c>
      <c r="K38" s="24">
        <v>6626.666666666667</v>
      </c>
      <c r="L38" s="24">
        <v>81.589958158995813</v>
      </c>
      <c r="M38" s="37">
        <v>0</v>
      </c>
      <c r="N38" s="37">
        <v>0</v>
      </c>
      <c r="O38" s="37">
        <v>0</v>
      </c>
      <c r="P38" s="37">
        <v>4.36E-2</v>
      </c>
      <c r="Q38" s="37">
        <v>3.7000000000000002E-3</v>
      </c>
      <c r="R38" s="37">
        <v>2.0999999999999999E-3</v>
      </c>
      <c r="S38" s="37">
        <v>5.1200000000000002E-2</v>
      </c>
      <c r="T38" s="37">
        <v>4.1000000000000003E-3</v>
      </c>
      <c r="U38" s="24">
        <v>4.415614709357933</v>
      </c>
      <c r="V38" s="24">
        <v>30.203799283617631</v>
      </c>
      <c r="W38" s="24">
        <v>55.470802857355956</v>
      </c>
      <c r="X38" s="24">
        <v>0.43733316058807725</v>
      </c>
      <c r="Y38" s="24">
        <v>-45.651149519890261</v>
      </c>
      <c r="Z38" s="24">
        <v>172.69717969821673</v>
      </c>
      <c r="AA38" s="24">
        <v>30.203799283617638</v>
      </c>
      <c r="AB38" s="24"/>
      <c r="AC38" s="24"/>
      <c r="AD38" s="24"/>
    </row>
    <row r="39" spans="1:30" x14ac:dyDescent="0.2">
      <c r="A39" s="36" t="s">
        <v>192</v>
      </c>
      <c r="B39" s="24">
        <v>7.7766666666666673</v>
      </c>
      <c r="C39" s="24">
        <v>0.43569999999999998</v>
      </c>
      <c r="D39" s="24">
        <v>278.84800000000001</v>
      </c>
      <c r="E39" s="24">
        <v>204.89757772267794</v>
      </c>
      <c r="F39" s="24">
        <v>8.6794648051192542</v>
      </c>
      <c r="G39" s="24">
        <v>1763.5199999999998</v>
      </c>
      <c r="H39" s="24">
        <v>119.90466666666664</v>
      </c>
      <c r="I39" s="24">
        <v>6.0035782258064503E-2</v>
      </c>
      <c r="J39" s="24">
        <v>244</v>
      </c>
      <c r="K39" s="24">
        <v>11833.333333333334</v>
      </c>
      <c r="L39" s="24">
        <v>20.92050209205021</v>
      </c>
      <c r="M39" s="37">
        <v>0.10009999999999999</v>
      </c>
      <c r="N39" s="37">
        <v>1E-3</v>
      </c>
      <c r="O39" s="37">
        <v>8.0000000000000002E-3</v>
      </c>
      <c r="P39" s="37">
        <v>2.8400000000000002E-2</v>
      </c>
      <c r="Q39" s="37">
        <v>7.7999999999999996E-3</v>
      </c>
      <c r="R39" s="37">
        <v>6.3E-3</v>
      </c>
      <c r="S39" s="37">
        <v>1.9400000000000001E-2</v>
      </c>
      <c r="T39" s="37">
        <v>1.4999999999999999E-2</v>
      </c>
      <c r="U39" s="24">
        <v>1.2759786392405408</v>
      </c>
      <c r="V39" s="24">
        <v>8.3600136566935035</v>
      </c>
      <c r="W39" s="24">
        <v>10.209142836965624</v>
      </c>
      <c r="X39" s="24">
        <v>9.1503268251500236E-2</v>
      </c>
      <c r="Y39" s="24">
        <v>-94.044696844993155</v>
      </c>
      <c r="Z39" s="24">
        <v>260.90165706447186</v>
      </c>
      <c r="AA39" s="24">
        <v>8.3600136566935035</v>
      </c>
      <c r="AB39" s="24"/>
      <c r="AC39" s="24"/>
      <c r="AD39" s="24"/>
    </row>
    <row r="40" spans="1:30" x14ac:dyDescent="0.2">
      <c r="A40" s="36" t="s">
        <v>192</v>
      </c>
      <c r="B40" s="24">
        <v>7.6933333333333325</v>
      </c>
      <c r="C40" s="24">
        <v>1.8503333333333334</v>
      </c>
      <c r="D40" s="24">
        <v>1184.2133333333331</v>
      </c>
      <c r="E40" s="24">
        <v>1366.3536143429326</v>
      </c>
      <c r="F40" s="24">
        <v>57.80363260293452</v>
      </c>
      <c r="G40" s="24">
        <v>133.6</v>
      </c>
      <c r="H40" s="24">
        <v>191.19933333333333</v>
      </c>
      <c r="I40" s="24">
        <v>8.4357314516129045E-2</v>
      </c>
      <c r="J40" s="24">
        <v>172.83333333333334</v>
      </c>
      <c r="K40" s="24">
        <v>13726.66666666667</v>
      </c>
      <c r="L40" s="24">
        <v>25.801952580195252</v>
      </c>
      <c r="M40" s="37">
        <v>0.10009999999999999</v>
      </c>
      <c r="N40" s="37">
        <v>3.7000000000000002E-3</v>
      </c>
      <c r="O40" s="37">
        <v>0</v>
      </c>
      <c r="P40" s="37">
        <v>7.17E-2</v>
      </c>
      <c r="Q40" s="37">
        <v>1.49E-2</v>
      </c>
      <c r="R40" s="37">
        <v>4.1999999999999997E-3</v>
      </c>
      <c r="S40" s="37">
        <v>4.7699999999999999E-2</v>
      </c>
      <c r="T40" s="37">
        <v>0.73370000000000002</v>
      </c>
      <c r="U40" s="24">
        <v>17.79808721527171</v>
      </c>
      <c r="V40" s="24">
        <v>71.343529839070328</v>
      </c>
      <c r="W40" s="24">
        <v>70.639540448607463</v>
      </c>
      <c r="X40" s="24">
        <v>2.6713044217972226</v>
      </c>
      <c r="Y40" s="24">
        <v>-19.58323731138546</v>
      </c>
      <c r="Z40" s="24">
        <v>81.219939643347033</v>
      </c>
      <c r="AA40" s="24">
        <v>71.343529839070328</v>
      </c>
      <c r="AB40" s="24"/>
      <c r="AC40" s="24"/>
      <c r="AD40" s="24"/>
    </row>
    <row r="41" spans="1:30" x14ac:dyDescent="0.2">
      <c r="A41" s="36" t="s">
        <v>192</v>
      </c>
      <c r="B41" s="24">
        <v>7.6866666666666665</v>
      </c>
      <c r="C41" s="24">
        <v>5.6333333333333329</v>
      </c>
      <c r="D41" s="24">
        <v>4506.666666666667</v>
      </c>
      <c r="E41" s="24">
        <v>1537.8078708118753</v>
      </c>
      <c r="F41" s="24">
        <v>37.119772477538618</v>
      </c>
      <c r="G41" s="24">
        <v>427.52</v>
      </c>
      <c r="H41" s="24">
        <v>398.60200000000003</v>
      </c>
      <c r="I41" s="24">
        <v>9.5237999999999989E-2</v>
      </c>
      <c r="J41" s="24">
        <v>640.5</v>
      </c>
      <c r="K41" s="24">
        <v>13253.333333333336</v>
      </c>
      <c r="L41" s="24">
        <v>36.959553695955364</v>
      </c>
      <c r="M41" s="37">
        <v>0</v>
      </c>
      <c r="N41" s="37">
        <v>2.8999999999999998E-3</v>
      </c>
      <c r="O41" s="37">
        <v>0</v>
      </c>
      <c r="P41" s="37">
        <v>1.0999999999999999E-2</v>
      </c>
      <c r="Q41" s="37">
        <v>9.2999999999999992E-3</v>
      </c>
      <c r="R41" s="37">
        <v>1.1000000000000001E-3</v>
      </c>
      <c r="S41" s="37">
        <v>4.9500000000000002E-2</v>
      </c>
      <c r="T41" s="37">
        <v>1.2200000000000001E-2</v>
      </c>
      <c r="U41" s="24">
        <v>12.878111285617587</v>
      </c>
      <c r="V41" s="24">
        <v>54.881073496120628</v>
      </c>
      <c r="W41" s="24">
        <v>60.765024914097239</v>
      </c>
      <c r="X41" s="24">
        <v>1.2424862254415308</v>
      </c>
      <c r="Y41" s="24">
        <v>-43.682748971193405</v>
      </c>
      <c r="Z41" s="24">
        <v>187.94767078189298</v>
      </c>
      <c r="AA41" s="24">
        <v>54.881073496120628</v>
      </c>
      <c r="AB41" s="24"/>
      <c r="AC41" s="24"/>
      <c r="AD41" s="24"/>
    </row>
    <row r="42" spans="1:30" x14ac:dyDescent="0.2">
      <c r="A42" s="36" t="s">
        <v>192</v>
      </c>
      <c r="B42" s="24">
        <v>7.3366666666666669</v>
      </c>
      <c r="C42" s="24">
        <v>3.2376666666666662</v>
      </c>
      <c r="D42" s="24">
        <v>2072.1066666666666</v>
      </c>
      <c r="E42" s="24">
        <v>838.30822048445543</v>
      </c>
      <c r="F42" s="24">
        <v>37.119772477538618</v>
      </c>
      <c r="G42" s="24">
        <v>213.76</v>
      </c>
      <c r="H42" s="24">
        <v>327.30733333333336</v>
      </c>
      <c r="I42" s="24">
        <v>0.14452110483870967</v>
      </c>
      <c r="J42" s="24">
        <v>650.66666666666686</v>
      </c>
      <c r="K42" s="24">
        <v>13253.333333333334</v>
      </c>
      <c r="L42" s="24">
        <v>60.6694560669456</v>
      </c>
      <c r="M42" s="37">
        <v>0</v>
      </c>
      <c r="N42" s="37">
        <v>4.4999999999999997E-3</v>
      </c>
      <c r="O42" s="37">
        <v>0</v>
      </c>
      <c r="P42" s="37">
        <v>2.8400000000000002E-2</v>
      </c>
      <c r="Q42" s="37">
        <v>1.2500000000000001E-2</v>
      </c>
      <c r="R42" s="37">
        <v>0</v>
      </c>
      <c r="S42" s="37">
        <v>2.12E-2</v>
      </c>
      <c r="T42" s="37">
        <v>2.7000000000000001E-3</v>
      </c>
      <c r="U42" s="24">
        <v>8.3274678706985927</v>
      </c>
      <c r="V42" s="24">
        <v>39.046754557684856</v>
      </c>
      <c r="W42" s="24">
        <v>71.641541222326794</v>
      </c>
      <c r="X42" s="24">
        <v>0.9522383321914033</v>
      </c>
      <c r="Y42" s="24">
        <v>-26.960208504801091</v>
      </c>
      <c r="Z42" s="24">
        <v>137.1693882030178</v>
      </c>
      <c r="AA42" s="24">
        <v>39.046754557684856</v>
      </c>
      <c r="AB42" s="24"/>
      <c r="AC42" s="24"/>
      <c r="AD42" s="24"/>
    </row>
    <row r="43" spans="1:30" x14ac:dyDescent="0.2">
      <c r="A43" s="36" t="s">
        <v>192</v>
      </c>
      <c r="B43" s="24">
        <v>7.6766666666666667</v>
      </c>
      <c r="C43" s="24">
        <v>0.54783333333333328</v>
      </c>
      <c r="D43" s="24">
        <v>350.61333333333329</v>
      </c>
      <c r="E43" s="24">
        <v>96.792612372051522</v>
      </c>
      <c r="F43" s="24">
        <v>61.358671061986932</v>
      </c>
      <c r="G43" s="24">
        <v>106.88</v>
      </c>
      <c r="H43" s="24">
        <v>77.775999999999996</v>
      </c>
      <c r="I43" s="24">
        <v>7.2196548387096771E-2</v>
      </c>
      <c r="J43" s="24">
        <v>305</v>
      </c>
      <c r="K43" s="24">
        <v>12780</v>
      </c>
      <c r="L43" s="24">
        <v>89.260808926080884</v>
      </c>
      <c r="M43" s="37">
        <v>0</v>
      </c>
      <c r="N43" s="37">
        <v>1.6000000000000001E-3</v>
      </c>
      <c r="O43" s="37">
        <v>5.3E-3</v>
      </c>
      <c r="P43" s="37">
        <v>0</v>
      </c>
      <c r="Q43" s="37">
        <v>1.2500000000000001E-2</v>
      </c>
      <c r="R43" s="37">
        <v>1.1000000000000001E-3</v>
      </c>
      <c r="S43" s="37">
        <v>5.8299999999999998E-2</v>
      </c>
      <c r="T43" s="37">
        <v>4.1000000000000003E-3</v>
      </c>
      <c r="U43" s="24">
        <v>1.7524316363915518</v>
      </c>
      <c r="V43" s="24">
        <v>24.313364594024303</v>
      </c>
      <c r="W43" s="24">
        <v>55.703179329939736</v>
      </c>
      <c r="X43" s="24">
        <v>0.36838597453765826</v>
      </c>
      <c r="Y43" s="24">
        <v>-6.7453168724279839</v>
      </c>
      <c r="Z43" s="24">
        <v>39.605399176954727</v>
      </c>
      <c r="AA43" s="24">
        <v>24.313364594024303</v>
      </c>
      <c r="AB43" s="24"/>
      <c r="AC43" s="24"/>
      <c r="AD43" s="24"/>
    </row>
    <row r="44" spans="1:30" x14ac:dyDescent="0.2">
      <c r="A44" s="36" t="s">
        <v>192</v>
      </c>
      <c r="B44" s="24">
        <v>7.8533333333333326</v>
      </c>
      <c r="C44" s="24">
        <v>2.7666666666666671</v>
      </c>
      <c r="D44" s="24">
        <v>1770.6666666666667</v>
      </c>
      <c r="E44" s="24">
        <v>723.86992180049583</v>
      </c>
      <c r="F44" s="24">
        <v>28.070583672677913</v>
      </c>
      <c r="G44" s="24">
        <v>253.83999999999995</v>
      </c>
      <c r="H44" s="24">
        <v>142.58933333333334</v>
      </c>
      <c r="I44" s="24">
        <v>0.22388610483870966</v>
      </c>
      <c r="J44" s="24">
        <v>528.66666666666663</v>
      </c>
      <c r="K44" s="24">
        <v>3313.3333333333335</v>
      </c>
      <c r="L44" s="24">
        <v>171.54811715481173</v>
      </c>
      <c r="M44" s="37">
        <v>3.4200000000000001E-2</v>
      </c>
      <c r="N44" s="37">
        <v>2.8999999999999998E-3</v>
      </c>
      <c r="O44" s="37">
        <v>2.7000000000000001E-3</v>
      </c>
      <c r="P44" s="37">
        <v>1.5299999999999999E-2</v>
      </c>
      <c r="Q44" s="37">
        <v>1.32E-2</v>
      </c>
      <c r="R44" s="37">
        <v>5.3E-3</v>
      </c>
      <c r="S44" s="37">
        <v>4.7699999999999999E-2</v>
      </c>
      <c r="T44" s="37">
        <v>8.8000000000000005E-3</v>
      </c>
      <c r="U44" s="24">
        <v>9.0373252556463282</v>
      </c>
      <c r="V44" s="24">
        <v>55.705499854940761</v>
      </c>
      <c r="W44" s="24">
        <v>48.515127066387898</v>
      </c>
      <c r="X44" s="24">
        <v>1.3009189442870353</v>
      </c>
      <c r="Y44" s="24">
        <v>-15.761080932784635</v>
      </c>
      <c r="Z44" s="24">
        <v>79.846565157750334</v>
      </c>
      <c r="AA44" s="24">
        <v>55.705499854940761</v>
      </c>
      <c r="AB44" s="24"/>
      <c r="AC44" s="24"/>
      <c r="AD44" s="24"/>
    </row>
    <row r="45" spans="1:30" x14ac:dyDescent="0.2">
      <c r="A45" s="36" t="s">
        <v>192</v>
      </c>
      <c r="B45" s="24">
        <v>7.73</v>
      </c>
      <c r="C45" s="24">
        <v>4.3203333333333331</v>
      </c>
      <c r="D45" s="24">
        <v>2765.0133333333329</v>
      </c>
      <c r="E45" s="24">
        <v>10501.869786173165</v>
      </c>
      <c r="F45" s="24">
        <v>87.213496218731805</v>
      </c>
      <c r="G45" s="24">
        <v>3660.6399999999994</v>
      </c>
      <c r="H45" s="24">
        <v>405.08333333333331</v>
      </c>
      <c r="I45" s="24">
        <v>3.1233967741935483E-2</v>
      </c>
      <c r="J45" s="24">
        <v>396.5</v>
      </c>
      <c r="K45" s="24">
        <v>18460</v>
      </c>
      <c r="L45" s="24">
        <v>154.81171548117155</v>
      </c>
      <c r="M45" s="37">
        <v>0</v>
      </c>
      <c r="N45" s="37">
        <v>0</v>
      </c>
      <c r="O45" s="37">
        <v>0</v>
      </c>
      <c r="P45" s="37">
        <v>3.9300000000000002E-2</v>
      </c>
      <c r="Q45" s="37">
        <v>1.7100000000000001E-2</v>
      </c>
      <c r="R45" s="37">
        <v>3.2000000000000002E-3</v>
      </c>
      <c r="S45" s="37">
        <v>1.77E-2</v>
      </c>
      <c r="T45" s="37">
        <v>2.7000000000000001E-3</v>
      </c>
      <c r="U45" s="24">
        <v>43.923529224107419</v>
      </c>
      <c r="V45" s="24">
        <v>67.632092535728745</v>
      </c>
      <c r="W45" s="24">
        <v>15.421479315674608</v>
      </c>
      <c r="X45" s="24">
        <v>2.1133753280980785</v>
      </c>
      <c r="Y45" s="24">
        <v>-209.87219204389569</v>
      </c>
      <c r="Z45" s="24">
        <v>594.27478737997251</v>
      </c>
      <c r="AA45" s="24">
        <v>67.632092535728745</v>
      </c>
      <c r="AB45" s="24"/>
      <c r="AC45" s="24"/>
      <c r="AD45" s="24"/>
    </row>
    <row r="46" spans="1:30" x14ac:dyDescent="0.2">
      <c r="A46" s="36" t="s">
        <v>192</v>
      </c>
      <c r="B46" s="24">
        <v>7.4433333333333342</v>
      </c>
      <c r="C46" s="24">
        <v>0.55743333333333334</v>
      </c>
      <c r="D46" s="24">
        <v>356.75733333333329</v>
      </c>
      <c r="E46" s="24">
        <v>231.30396083667119</v>
      </c>
      <c r="F46" s="24">
        <v>32.918363389567574</v>
      </c>
      <c r="G46" s="24">
        <v>213.76</v>
      </c>
      <c r="H46" s="24">
        <v>48.609999999999992</v>
      </c>
      <c r="I46" s="24">
        <v>2.3553483870967739E-2</v>
      </c>
      <c r="J46" s="24">
        <v>355.83333333333331</v>
      </c>
      <c r="K46" s="24">
        <v>20353.333333333332</v>
      </c>
      <c r="L46" s="24">
        <v>184.10041841004184</v>
      </c>
      <c r="M46" s="37">
        <v>0.3095</v>
      </c>
      <c r="N46" s="37">
        <v>4.1000000000000003E-3</v>
      </c>
      <c r="O46" s="37">
        <v>0</v>
      </c>
      <c r="P46" s="37">
        <v>0</v>
      </c>
      <c r="Q46" s="37">
        <v>1.7100000000000001E-2</v>
      </c>
      <c r="R46" s="37">
        <v>9.4999999999999998E-3</v>
      </c>
      <c r="S46" s="37">
        <v>5.6500000000000002E-2</v>
      </c>
      <c r="T46" s="37">
        <v>8.8000000000000005E-3</v>
      </c>
      <c r="U46" s="24">
        <v>3.7345645780856347</v>
      </c>
      <c r="V46" s="24">
        <v>39.521015200878338</v>
      </c>
      <c r="W46" s="24">
        <v>27.617080585312497</v>
      </c>
      <c r="X46" s="24">
        <v>0.69697839853779675</v>
      </c>
      <c r="Y46" s="24">
        <v>-8.8554897119341547</v>
      </c>
      <c r="Z46" s="24">
        <v>43.123374485596706</v>
      </c>
      <c r="AA46" s="24">
        <v>39.521015200878345</v>
      </c>
      <c r="AB46" s="24"/>
      <c r="AC46" s="24"/>
      <c r="AD46" s="24"/>
    </row>
    <row r="47" spans="1:30" x14ac:dyDescent="0.2">
      <c r="A47" s="36" t="s">
        <v>192</v>
      </c>
      <c r="B47" s="24">
        <v>7.6333333333333337</v>
      </c>
      <c r="C47" s="24">
        <v>1.0853333333333335</v>
      </c>
      <c r="D47" s="24">
        <v>694.61333333333334</v>
      </c>
      <c r="E47" s="24">
        <v>343.74225952063057</v>
      </c>
      <c r="F47" s="24">
        <v>8.3562794906599436</v>
      </c>
      <c r="G47" s="24">
        <v>293.91999999999996</v>
      </c>
      <c r="H47" s="24">
        <v>197.68066666666664</v>
      </c>
      <c r="I47" s="24">
        <v>0.15604183064516131</v>
      </c>
      <c r="J47" s="24">
        <v>335.5</v>
      </c>
      <c r="K47" s="24">
        <v>12306.666666666666</v>
      </c>
      <c r="L47" s="24">
        <v>20.92050209205021</v>
      </c>
      <c r="M47" s="37">
        <v>0.13189999999999999</v>
      </c>
      <c r="N47" s="37">
        <v>0</v>
      </c>
      <c r="O47" s="37">
        <v>0</v>
      </c>
      <c r="P47" s="37">
        <v>3.2800000000000003E-2</v>
      </c>
      <c r="Q47" s="37">
        <v>1.29E-2</v>
      </c>
      <c r="R47" s="37">
        <v>1.47E-2</v>
      </c>
      <c r="S47" s="37">
        <v>0</v>
      </c>
      <c r="T47" s="37">
        <v>3.3999999999999998E-3</v>
      </c>
      <c r="U47" s="24">
        <v>3.8041639416476212</v>
      </c>
      <c r="V47" s="24">
        <v>32.464065214889949</v>
      </c>
      <c r="W47" s="24">
        <v>52.742961387060198</v>
      </c>
      <c r="X47" s="24">
        <v>0.48475452063144969</v>
      </c>
      <c r="Y47" s="24">
        <v>-25.466013717421124</v>
      </c>
      <c r="Z47" s="24">
        <v>103.44705624142661</v>
      </c>
      <c r="AA47" s="24">
        <v>32.464065214889949</v>
      </c>
      <c r="AB47" s="24"/>
      <c r="AC47" s="24"/>
      <c r="AD47" s="24"/>
    </row>
    <row r="48" spans="1:30" x14ac:dyDescent="0.2">
      <c r="A48" s="36" t="s">
        <v>192</v>
      </c>
      <c r="B48" s="24">
        <v>8.1966666666666654</v>
      </c>
      <c r="C48" s="24">
        <v>2.4319999999999999</v>
      </c>
      <c r="D48" s="24">
        <v>1556.4799999999998</v>
      </c>
      <c r="E48" s="24">
        <v>905.06389471676539</v>
      </c>
      <c r="F48" s="24">
        <v>13.204059207549607</v>
      </c>
      <c r="G48" s="24">
        <v>374.07999999999993</v>
      </c>
      <c r="H48" s="24">
        <v>369.43599999999998</v>
      </c>
      <c r="I48" s="24">
        <v>0.15092150806451612</v>
      </c>
      <c r="J48" s="24">
        <v>457.5</v>
      </c>
      <c r="K48" s="24">
        <v>8520</v>
      </c>
      <c r="L48" s="24">
        <v>30.683403068340301</v>
      </c>
      <c r="M48" s="37">
        <v>0</v>
      </c>
      <c r="N48" s="37">
        <v>1.4E-3</v>
      </c>
      <c r="O48" s="37">
        <v>0</v>
      </c>
      <c r="P48" s="37">
        <v>3.9300000000000002E-2</v>
      </c>
      <c r="Q48" s="37">
        <v>1.0500000000000001E-2</v>
      </c>
      <c r="R48" s="37">
        <v>2.63E-2</v>
      </c>
      <c r="S48" s="37">
        <v>3.1800000000000002E-2</v>
      </c>
      <c r="T48" s="37">
        <v>8.8000000000000005E-3</v>
      </c>
      <c r="U48" s="24">
        <v>7.9453329152981809</v>
      </c>
      <c r="V48" s="24">
        <v>44.336185014711042</v>
      </c>
      <c r="W48" s="24">
        <v>61.949106911663499</v>
      </c>
      <c r="X48" s="24">
        <v>0.80248209577411822</v>
      </c>
      <c r="Y48" s="24">
        <v>-41.610255144032926</v>
      </c>
      <c r="Z48" s="24">
        <v>171.42564609053497</v>
      </c>
      <c r="AA48" s="24">
        <v>44.336185014711042</v>
      </c>
      <c r="AB48" s="24"/>
      <c r="AC48" s="24"/>
      <c r="AD48" s="24"/>
    </row>
    <row r="49" spans="1:30" x14ac:dyDescent="0.2">
      <c r="A49" s="36" t="s">
        <v>192</v>
      </c>
      <c r="B49" s="24">
        <v>8.1966666666666672</v>
      </c>
      <c r="C49" s="24">
        <v>0.81326666666666669</v>
      </c>
      <c r="D49" s="24">
        <v>520.4906666666667</v>
      </c>
      <c r="E49" s="24">
        <v>441.10750842393037</v>
      </c>
      <c r="F49" s="24">
        <v>5.7707969749854557</v>
      </c>
      <c r="G49" s="24">
        <v>828.32</v>
      </c>
      <c r="H49" s="24">
        <v>145.83000000000001</v>
      </c>
      <c r="I49" s="24">
        <v>3.3794129032258056E-2</v>
      </c>
      <c r="J49" s="24">
        <v>549</v>
      </c>
      <c r="K49" s="24">
        <v>6153.333333333333</v>
      </c>
      <c r="L49" s="24">
        <v>50.2092050209205</v>
      </c>
      <c r="M49" s="37">
        <v>0</v>
      </c>
      <c r="N49" s="37">
        <v>3.0999999999999999E-3</v>
      </c>
      <c r="O49" s="37">
        <v>0</v>
      </c>
      <c r="P49" s="37">
        <v>1.0999999999999999E-2</v>
      </c>
      <c r="Q49" s="37">
        <v>7.0000000000000001E-3</v>
      </c>
      <c r="R49" s="37">
        <v>1.6799999999999999E-2</v>
      </c>
      <c r="S49" s="37">
        <v>4.5900000000000003E-2</v>
      </c>
      <c r="T49" s="37">
        <v>8.8000000000000005E-3</v>
      </c>
      <c r="U49" s="24">
        <v>3.71160829077427</v>
      </c>
      <c r="V49" s="24">
        <v>26.379079893017281</v>
      </c>
      <c r="W49" s="24">
        <v>22.464482825788611</v>
      </c>
      <c r="X49" s="24">
        <v>0.3593393430432697</v>
      </c>
      <c r="Y49" s="24">
        <v>-44.418469135802468</v>
      </c>
      <c r="Z49" s="24">
        <v>152.75012345679011</v>
      </c>
      <c r="AA49" s="24">
        <v>26.379079893017281</v>
      </c>
      <c r="AB49" s="24"/>
      <c r="AC49" s="24"/>
      <c r="AD49" s="24"/>
    </row>
    <row r="50" spans="1:30" x14ac:dyDescent="0.2">
      <c r="A50" s="36" t="s">
        <v>193</v>
      </c>
      <c r="B50" s="24">
        <v>7.4833333333333343</v>
      </c>
      <c r="C50" s="24">
        <v>26.643333333333334</v>
      </c>
      <c r="D50" s="24">
        <v>21314.666666666668</v>
      </c>
      <c r="E50" s="24">
        <v>7334.2829290120499</v>
      </c>
      <c r="F50" s="24">
        <v>178.99812552517611</v>
      </c>
      <c r="G50" s="24">
        <v>133.6</v>
      </c>
      <c r="H50" s="24">
        <v>1325.4326666666668</v>
      </c>
      <c r="I50" s="24">
        <v>0.21492554032258063</v>
      </c>
      <c r="J50" s="24">
        <v>254.16666666666674</v>
      </c>
      <c r="K50" s="24">
        <v>17513.333333333332</v>
      </c>
      <c r="L50" s="24">
        <v>889.12133891213387</v>
      </c>
      <c r="M50" s="37">
        <v>0</v>
      </c>
      <c r="N50" s="37">
        <v>2.3E-3</v>
      </c>
      <c r="O50" s="37">
        <v>0</v>
      </c>
      <c r="P50" s="37">
        <v>5.0099999999999999E-2</v>
      </c>
      <c r="Q50" s="37">
        <v>1.04E-2</v>
      </c>
      <c r="R50" s="37">
        <v>1.4999999999999999E-2</v>
      </c>
      <c r="S50" s="37">
        <v>6.4899999999999999E-2</v>
      </c>
      <c r="T50" s="37">
        <v>1.5900000000000001E-2</v>
      </c>
      <c r="U50" s="24">
        <v>41.936851119995183</v>
      </c>
      <c r="V50" s="24">
        <v>72.609824180506166</v>
      </c>
      <c r="W50" s="24">
        <v>94.254414297296549</v>
      </c>
      <c r="X50" s="24">
        <v>2.7589821298250929</v>
      </c>
      <c r="Y50" s="24">
        <v>-111.60244170096023</v>
      </c>
      <c r="Z50" s="24">
        <v>463.96534430727024</v>
      </c>
      <c r="AA50" s="24">
        <v>72.609824180506166</v>
      </c>
      <c r="AB50" s="24"/>
      <c r="AC50" s="24"/>
      <c r="AD50" s="24"/>
    </row>
    <row r="51" spans="1:30" x14ac:dyDescent="0.2">
      <c r="A51" s="36" t="s">
        <v>193</v>
      </c>
      <c r="B51" s="24">
        <v>7.8266666666666671</v>
      </c>
      <c r="C51" s="24">
        <v>25.373333333333335</v>
      </c>
      <c r="D51" s="24">
        <v>20298.666666666668</v>
      </c>
      <c r="E51" s="24">
        <v>7145.8433215073374</v>
      </c>
      <c r="F51" s="24">
        <v>177.05901363842028</v>
      </c>
      <c r="G51" s="24">
        <v>774.88</v>
      </c>
      <c r="H51" s="24">
        <v>1169.8806666666667</v>
      </c>
      <c r="I51" s="24">
        <v>0.14068086290322579</v>
      </c>
      <c r="J51" s="24">
        <v>233.83333333333334</v>
      </c>
      <c r="K51" s="24">
        <v>17986.666666666668</v>
      </c>
      <c r="L51" s="24">
        <v>401.673640167364</v>
      </c>
      <c r="M51" s="37">
        <v>0</v>
      </c>
      <c r="N51" s="37">
        <v>4.8999999999999998E-3</v>
      </c>
      <c r="O51" s="37">
        <v>0</v>
      </c>
      <c r="P51" s="37">
        <v>3.2800000000000003E-2</v>
      </c>
      <c r="Q51" s="37">
        <v>1.6E-2</v>
      </c>
      <c r="R51" s="37">
        <v>8.0000000000000002E-3</v>
      </c>
      <c r="S51" s="37">
        <v>0</v>
      </c>
      <c r="T51" s="37">
        <v>0</v>
      </c>
      <c r="U51" s="24">
        <v>37.836505426136682</v>
      </c>
      <c r="V51" s="24">
        <v>69.00899812634502</v>
      </c>
      <c r="W51" s="24">
        <v>71.443234050247938</v>
      </c>
      <c r="X51" s="24">
        <v>2.3048117084521795</v>
      </c>
      <c r="Y51" s="24">
        <v>-131.19714128943755</v>
      </c>
      <c r="Z51" s="24">
        <v>491.63454595336071</v>
      </c>
      <c r="AA51" s="24">
        <v>69.00899812634502</v>
      </c>
      <c r="AB51" s="24"/>
      <c r="AC51" s="24"/>
      <c r="AD51" s="24"/>
    </row>
    <row r="52" spans="1:30" x14ac:dyDescent="0.2">
      <c r="A52" s="36" t="s">
        <v>193</v>
      </c>
      <c r="B52" s="24">
        <v>6.7333333333333334</v>
      </c>
      <c r="C52" s="24">
        <v>20.653333333333332</v>
      </c>
      <c r="D52" s="24">
        <v>16522.666666666668</v>
      </c>
      <c r="E52" s="24">
        <v>10889.666634704532</v>
      </c>
      <c r="F52" s="24">
        <v>123.08706612371533</v>
      </c>
      <c r="G52" s="24">
        <v>320.63999999999993</v>
      </c>
      <c r="H52" s="24">
        <v>1827.7360000000001</v>
      </c>
      <c r="I52" s="24">
        <v>3.4434169354838708E-2</v>
      </c>
      <c r="J52" s="24">
        <v>203.33333333333329</v>
      </c>
      <c r="K52" s="24">
        <v>13726.666666666666</v>
      </c>
      <c r="L52" s="24">
        <v>854.95118549511847</v>
      </c>
      <c r="M52" s="37">
        <v>0</v>
      </c>
      <c r="N52" s="37">
        <v>7.6E-3</v>
      </c>
      <c r="O52" s="37">
        <v>0</v>
      </c>
      <c r="P52" s="37">
        <v>8.0299999999999996E-2</v>
      </c>
      <c r="Q52" s="37">
        <v>2.93E-2</v>
      </c>
      <c r="R52" s="37">
        <v>2.7E-2</v>
      </c>
      <c r="S52" s="37">
        <v>0</v>
      </c>
      <c r="T52" s="37">
        <v>5.8437999999999999</v>
      </c>
      <c r="U52" s="24">
        <v>51.968525090880462</v>
      </c>
      <c r="V52" s="24">
        <v>73.602475985885221</v>
      </c>
      <c r="W52" s="24">
        <v>90.426723426682699</v>
      </c>
      <c r="X52" s="24">
        <v>2.853843194004321</v>
      </c>
      <c r="Y52" s="24">
        <v>-163.12961316872426</v>
      </c>
      <c r="Z52" s="24">
        <v>656.84688065843613</v>
      </c>
      <c r="AA52" s="24">
        <v>73.602475985885221</v>
      </c>
      <c r="AB52" s="24"/>
      <c r="AC52" s="24"/>
      <c r="AD52" s="24"/>
    </row>
    <row r="53" spans="1:30" x14ac:dyDescent="0.2">
      <c r="A53" s="36" t="s">
        <v>193</v>
      </c>
      <c r="B53" s="24">
        <v>7.6700000000000008</v>
      </c>
      <c r="C53" s="24">
        <v>27.677000000000003</v>
      </c>
      <c r="D53" s="24">
        <v>22141.600000000002</v>
      </c>
      <c r="E53" s="24">
        <v>11461.766548406702</v>
      </c>
      <c r="F53" s="24">
        <v>165.42434231788511</v>
      </c>
      <c r="G53" s="24">
        <v>1683.36</v>
      </c>
      <c r="H53" s="24">
        <v>1438.856</v>
      </c>
      <c r="I53" s="24">
        <v>0.19956457258064517</v>
      </c>
      <c r="J53" s="24">
        <v>233.83333333333334</v>
      </c>
      <c r="K53" s="24">
        <v>19880</v>
      </c>
      <c r="L53" s="24">
        <v>148.53556485355648</v>
      </c>
      <c r="M53" s="37">
        <v>0</v>
      </c>
      <c r="N53" s="37">
        <v>9.7000000000000003E-3</v>
      </c>
      <c r="O53" s="37">
        <v>2.3699999999999999E-2</v>
      </c>
      <c r="P53" s="37">
        <v>2.1899999999999999E-2</v>
      </c>
      <c r="Q53" s="37">
        <v>1.17E-2</v>
      </c>
      <c r="R53" s="37">
        <v>2.5000000000000001E-2</v>
      </c>
      <c r="S53" s="37">
        <v>6.3200000000000006E-2</v>
      </c>
      <c r="T53" s="37">
        <v>2.1000000000000001E-2</v>
      </c>
      <c r="U53" s="24">
        <v>49.496004786846761</v>
      </c>
      <c r="V53" s="24">
        <v>70.620220520802548</v>
      </c>
      <c r="W53" s="24">
        <v>58.442431326348299</v>
      </c>
      <c r="X53" s="24">
        <v>2.4587929617176951</v>
      </c>
      <c r="Y53" s="24">
        <v>-198.75902880658433</v>
      </c>
      <c r="Z53" s="24">
        <v>695.95988477366245</v>
      </c>
      <c r="AA53" s="24">
        <v>70.620220520802562</v>
      </c>
      <c r="AB53" s="24"/>
      <c r="AC53" s="24"/>
      <c r="AD53" s="24"/>
    </row>
    <row r="54" spans="1:30" x14ac:dyDescent="0.2">
      <c r="A54" s="36" t="s">
        <v>194</v>
      </c>
      <c r="B54" s="24">
        <v>7.63</v>
      </c>
      <c r="C54" s="24">
        <v>26.925666666666668</v>
      </c>
      <c r="D54" s="24">
        <v>21540.533333333336</v>
      </c>
      <c r="E54" s="24">
        <v>399.62807552927711</v>
      </c>
      <c r="F54" s="24">
        <v>128.25803115506429</v>
      </c>
      <c r="G54" s="24">
        <v>855.04</v>
      </c>
      <c r="H54" s="24">
        <v>1374.0426666666665</v>
      </c>
      <c r="I54" s="24">
        <v>0.11251908870967742</v>
      </c>
      <c r="J54" s="24">
        <v>376.16666666666669</v>
      </c>
      <c r="K54" s="24">
        <v>6626.666666666667</v>
      </c>
      <c r="L54" s="24">
        <v>530.68340306834023</v>
      </c>
      <c r="M54" s="37">
        <v>0</v>
      </c>
      <c r="N54" s="37">
        <v>3.8999999999999998E-3</v>
      </c>
      <c r="O54" s="37">
        <v>8.0000000000000002E-3</v>
      </c>
      <c r="P54" s="37">
        <v>3.49E-2</v>
      </c>
      <c r="Q54" s="37">
        <v>1.7600000000000001E-2</v>
      </c>
      <c r="R54" s="37">
        <v>1.6E-2</v>
      </c>
      <c r="S54" s="37">
        <v>0</v>
      </c>
      <c r="T54" s="37">
        <v>0</v>
      </c>
      <c r="U54" s="24">
        <v>1.9708505733497603</v>
      </c>
      <c r="V54" s="24">
        <v>9.8686764648096812</v>
      </c>
      <c r="W54" s="24">
        <v>72.686960196692738</v>
      </c>
      <c r="X54" s="24">
        <v>0.11186361054804278</v>
      </c>
      <c r="Y54" s="24">
        <v>-149.67526474622773</v>
      </c>
      <c r="Z54" s="24">
        <v>570.54871879286691</v>
      </c>
      <c r="AA54" s="24">
        <v>9.8686764648096812</v>
      </c>
      <c r="AB54" s="24"/>
      <c r="AC54" s="24"/>
      <c r="AD54" s="24"/>
    </row>
    <row r="55" spans="1:30" x14ac:dyDescent="0.2">
      <c r="A55" s="36" t="s">
        <v>194</v>
      </c>
      <c r="B55" s="24">
        <v>4.996666666666667</v>
      </c>
      <c r="C55" s="24">
        <v>26.05</v>
      </c>
      <c r="D55" s="24">
        <v>20840</v>
      </c>
      <c r="E55" s="24">
        <v>11709.495956787165</v>
      </c>
      <c r="F55" s="24">
        <v>160.8997479154547</v>
      </c>
      <c r="G55" s="24">
        <v>3233.1199999999994</v>
      </c>
      <c r="H55" s="24">
        <v>1506.9099999999999</v>
      </c>
      <c r="I55" s="24">
        <v>0.1522015887096774</v>
      </c>
      <c r="J55" s="24">
        <v>457.5</v>
      </c>
      <c r="K55" s="24">
        <v>12306.666666666666</v>
      </c>
      <c r="L55" s="24">
        <v>165.96931659693163</v>
      </c>
      <c r="M55" s="37">
        <v>0</v>
      </c>
      <c r="N55" s="37">
        <v>1.6000000000000001E-3</v>
      </c>
      <c r="O55" s="37">
        <v>2.3699999999999999E-2</v>
      </c>
      <c r="P55" s="37">
        <v>6.9500000000000006E-2</v>
      </c>
      <c r="Q55" s="37">
        <v>1.54E-2</v>
      </c>
      <c r="R55" s="37">
        <v>1.6E-2</v>
      </c>
      <c r="S55" s="37">
        <v>0.86219999999999997</v>
      </c>
      <c r="T55" s="37">
        <v>1.2216</v>
      </c>
      <c r="U55" s="24">
        <v>42.592153925255872</v>
      </c>
      <c r="V55" s="24">
        <v>63.707595312542743</v>
      </c>
      <c r="W55" s="24">
        <v>43.418795799576706</v>
      </c>
      <c r="X55" s="24">
        <v>1.7818931890618377</v>
      </c>
      <c r="Y55" s="24">
        <v>-278.18151440329217</v>
      </c>
      <c r="Z55" s="24">
        <v>912.6446090534979</v>
      </c>
      <c r="AA55" s="24">
        <v>63.707595312542743</v>
      </c>
      <c r="AB55" s="24"/>
      <c r="AC55" s="24"/>
      <c r="AD55" s="24"/>
    </row>
    <row r="56" spans="1:30" x14ac:dyDescent="0.2">
      <c r="A56" s="36" t="s">
        <v>194</v>
      </c>
      <c r="B56" s="24">
        <v>7.7</v>
      </c>
      <c r="C56" s="24">
        <v>25.81</v>
      </c>
      <c r="D56" s="24">
        <v>20648</v>
      </c>
      <c r="E56" s="24">
        <v>11837.152811071699</v>
      </c>
      <c r="F56" s="24">
        <v>187.40094370111819</v>
      </c>
      <c r="G56" s="24">
        <v>1015.36</v>
      </c>
      <c r="H56" s="24">
        <v>1403.2086666666667</v>
      </c>
      <c r="I56" s="24">
        <v>0.12788005645161291</v>
      </c>
      <c r="J56" s="24">
        <v>305</v>
      </c>
      <c r="K56" s="24">
        <v>10886.666666666666</v>
      </c>
      <c r="L56" s="24">
        <v>387.72663877266382</v>
      </c>
      <c r="M56" s="37">
        <v>0</v>
      </c>
      <c r="N56" s="37">
        <v>3.7000000000000002E-3</v>
      </c>
      <c r="O56" s="37">
        <v>2.3699999999999999E-2</v>
      </c>
      <c r="P56" s="37">
        <v>2.2000000000000001E-3</v>
      </c>
      <c r="Q56" s="37">
        <v>1.3599999999999999E-2</v>
      </c>
      <c r="R56" s="37">
        <v>0.01</v>
      </c>
      <c r="S56" s="37">
        <v>3.8600000000000002E-2</v>
      </c>
      <c r="T56" s="37">
        <v>0</v>
      </c>
      <c r="U56" s="24">
        <v>56.444320870893655</v>
      </c>
      <c r="V56" s="24">
        <v>75.038423911014903</v>
      </c>
      <c r="W56" s="24">
        <v>69.463168699573828</v>
      </c>
      <c r="X56" s="24">
        <v>3.0957016698613038</v>
      </c>
      <c r="Y56" s="24">
        <v>-161.25842524005489</v>
      </c>
      <c r="Z56" s="24">
        <v>600.43074348422488</v>
      </c>
      <c r="AA56" s="24">
        <v>75.038423911014903</v>
      </c>
      <c r="AB56" s="24"/>
      <c r="AC56" s="24"/>
      <c r="AD56" s="24"/>
    </row>
    <row r="57" spans="1:30" x14ac:dyDescent="0.2">
      <c r="A57" s="36" t="s">
        <v>194</v>
      </c>
      <c r="B57" s="24">
        <v>7.6166666666666671</v>
      </c>
      <c r="C57" s="24">
        <v>26.276666666666667</v>
      </c>
      <c r="D57" s="24">
        <v>21021.333333333332</v>
      </c>
      <c r="E57" s="24">
        <v>12376.162623453833</v>
      </c>
      <c r="F57" s="24">
        <v>165.7475276323444</v>
      </c>
      <c r="G57" s="24">
        <v>801.6</v>
      </c>
      <c r="H57" s="24">
        <v>1396.7273333333333</v>
      </c>
      <c r="I57" s="24">
        <v>0.11763941129032257</v>
      </c>
      <c r="J57" s="24">
        <v>396.5</v>
      </c>
      <c r="K57" s="24">
        <v>16566.666666666668</v>
      </c>
      <c r="L57" s="24">
        <v>472.80334728033472</v>
      </c>
      <c r="M57" s="37">
        <v>0</v>
      </c>
      <c r="N57" s="37">
        <v>0</v>
      </c>
      <c r="O57" s="37">
        <v>3.6700000000000003E-2</v>
      </c>
      <c r="P57" s="37">
        <v>8.8900000000000007E-2</v>
      </c>
      <c r="Q57" s="37">
        <v>1.12E-2</v>
      </c>
      <c r="R57" s="37">
        <v>1.4999999999999999E-2</v>
      </c>
      <c r="S57" s="37">
        <v>0</v>
      </c>
      <c r="T57" s="37">
        <v>5.1000000000000004E-3</v>
      </c>
      <c r="U57" s="24">
        <v>61.206085750009464</v>
      </c>
      <c r="V57" s="24">
        <v>77.086045059130697</v>
      </c>
      <c r="W57" s="24">
        <v>74.190125599993323</v>
      </c>
      <c r="X57" s="24">
        <v>3.4823131331144226</v>
      </c>
      <c r="Y57" s="24">
        <v>-148.53698216735253</v>
      </c>
      <c r="Z57" s="24">
        <v>571.52362688614539</v>
      </c>
      <c r="AA57" s="24">
        <v>77.086045059130683</v>
      </c>
      <c r="AB57" s="24"/>
      <c r="AC57" s="24"/>
      <c r="AD57" s="24"/>
    </row>
    <row r="58" spans="1:30" x14ac:dyDescent="0.2">
      <c r="A58" s="36" t="s">
        <v>194</v>
      </c>
      <c r="B58" s="24">
        <v>7.6700000000000008</v>
      </c>
      <c r="C58" s="24">
        <v>24.819999999999997</v>
      </c>
      <c r="D58" s="24">
        <v>19856</v>
      </c>
      <c r="E58" s="24">
        <v>12964.809665356233</v>
      </c>
      <c r="F58" s="24">
        <v>163.80841574558852</v>
      </c>
      <c r="G58" s="24">
        <v>1122.2399999999998</v>
      </c>
      <c r="H58" s="24">
        <v>1432.3746666666666</v>
      </c>
      <c r="I58" s="24">
        <v>4.9155096774193545E-2</v>
      </c>
      <c r="J58" s="24">
        <v>398.5333333333333</v>
      </c>
      <c r="K58" s="24">
        <v>14673.333333333336</v>
      </c>
      <c r="L58" s="24">
        <v>562.06415620641565</v>
      </c>
      <c r="M58" s="37">
        <v>0</v>
      </c>
      <c r="N58" s="37">
        <v>3.0999999999999999E-3</v>
      </c>
      <c r="O58" s="37">
        <v>1.32E-2</v>
      </c>
      <c r="P58" s="37">
        <v>1.0999999999999999E-2</v>
      </c>
      <c r="Q58" s="37">
        <v>1.43E-2</v>
      </c>
      <c r="R58" s="37">
        <v>2.5999999999999999E-2</v>
      </c>
      <c r="S58" s="37">
        <v>7.0000000000000001E-3</v>
      </c>
      <c r="T58" s="37">
        <v>4.3E-3</v>
      </c>
      <c r="U58" s="24">
        <v>60.398429781646577</v>
      </c>
      <c r="V58" s="24">
        <v>75.967395985966718</v>
      </c>
      <c r="W58" s="24">
        <v>67.766779823648164</v>
      </c>
      <c r="X58" s="24">
        <v>3.237744073202625</v>
      </c>
      <c r="Y58" s="24">
        <v>-167.46958573388201</v>
      </c>
      <c r="Z58" s="24">
        <v>623.6327681755829</v>
      </c>
      <c r="AA58" s="24">
        <v>75.967395985966718</v>
      </c>
      <c r="AB58" s="24"/>
      <c r="AC58" s="24"/>
      <c r="AD58" s="24"/>
    </row>
    <row r="59" spans="1:30" x14ac:dyDescent="0.2">
      <c r="A59" s="36" t="s">
        <v>194</v>
      </c>
      <c r="B59" s="24">
        <v>7.57</v>
      </c>
      <c r="C59" s="24">
        <v>26.366666666666671</v>
      </c>
      <c r="D59" s="24">
        <v>21093.333333333332</v>
      </c>
      <c r="E59" s="24">
        <v>12302.393965544799</v>
      </c>
      <c r="F59" s="24">
        <v>182.87634929868787</v>
      </c>
      <c r="G59" s="24">
        <v>1015.36</v>
      </c>
      <c r="H59" s="24">
        <v>1435.6153333333334</v>
      </c>
      <c r="I59" s="24">
        <v>0.17972332258064516</v>
      </c>
      <c r="J59" s="24">
        <v>355.83333333333331</v>
      </c>
      <c r="K59" s="24">
        <v>10886.666666666666</v>
      </c>
      <c r="L59" s="24">
        <v>99.023709902370982</v>
      </c>
      <c r="M59" s="37">
        <v>0</v>
      </c>
      <c r="N59" s="37">
        <v>1.8E-3</v>
      </c>
      <c r="O59" s="37">
        <v>1.32E-2</v>
      </c>
      <c r="P59" s="37">
        <v>0</v>
      </c>
      <c r="Q59" s="37">
        <v>5.4000000000000003E-3</v>
      </c>
      <c r="R59" s="37">
        <v>3.4000000000000002E-2</v>
      </c>
      <c r="S59" s="37">
        <v>1.8E-3</v>
      </c>
      <c r="T59" s="37">
        <v>0</v>
      </c>
      <c r="U59" s="24">
        <v>58.231935267379505</v>
      </c>
      <c r="V59" s="24">
        <v>75.47063701685552</v>
      </c>
      <c r="W59" s="24">
        <v>70.001164743391499</v>
      </c>
      <c r="X59" s="24">
        <v>3.1703866667921403</v>
      </c>
      <c r="Y59" s="24">
        <v>-163.09230727023319</v>
      </c>
      <c r="Z59" s="24">
        <v>611.36632647462272</v>
      </c>
      <c r="AA59" s="24">
        <v>75.47063701685552</v>
      </c>
      <c r="AB59" s="24"/>
      <c r="AC59" s="24"/>
      <c r="AD59" s="24"/>
    </row>
    <row r="60" spans="1:30" x14ac:dyDescent="0.2">
      <c r="A60" s="36" t="s">
        <v>194</v>
      </c>
      <c r="B60" s="24">
        <v>7.47</v>
      </c>
      <c r="C60" s="24">
        <v>26.783333333333331</v>
      </c>
      <c r="D60" s="24">
        <v>21426.666666666668</v>
      </c>
      <c r="E60" s="24">
        <v>13092.466519640766</v>
      </c>
      <c r="F60" s="24">
        <v>182.87634929868784</v>
      </c>
      <c r="G60" s="24">
        <v>961.92</v>
      </c>
      <c r="H60" s="24">
        <v>1429.134</v>
      </c>
      <c r="I60" s="24">
        <v>0.16948267741935483</v>
      </c>
      <c r="J60" s="24">
        <v>325.33333333333331</v>
      </c>
      <c r="K60" s="24">
        <v>9940</v>
      </c>
      <c r="L60" s="24">
        <v>333.33333333333331</v>
      </c>
      <c r="M60" s="37">
        <v>0</v>
      </c>
      <c r="N60" s="37">
        <v>4.7000000000000002E-3</v>
      </c>
      <c r="O60" s="37">
        <v>1.5900000000000001E-2</v>
      </c>
      <c r="P60" s="37">
        <v>0</v>
      </c>
      <c r="Q60" s="37">
        <v>1.11E-2</v>
      </c>
      <c r="R60" s="37">
        <v>2.7E-2</v>
      </c>
      <c r="S60" s="37">
        <v>5.9700000000000003E-2</v>
      </c>
      <c r="T60" s="37">
        <v>5.1000000000000004E-3</v>
      </c>
      <c r="U60" s="24">
        <v>62.533411031100734</v>
      </c>
      <c r="V60" s="24">
        <v>76.963736584210025</v>
      </c>
      <c r="W60" s="24">
        <v>71.008936504766879</v>
      </c>
      <c r="X60" s="24">
        <v>3.436169642609737</v>
      </c>
      <c r="Y60" s="24">
        <v>-160.38686419753085</v>
      </c>
      <c r="Z60" s="24">
        <v>602.4992098765432</v>
      </c>
      <c r="AA60" s="24">
        <v>76.963736584210039</v>
      </c>
      <c r="AB60" s="24"/>
      <c r="AC60" s="24"/>
      <c r="AD60" s="24"/>
    </row>
    <row r="61" spans="1:30" x14ac:dyDescent="0.2">
      <c r="A61" s="36" t="s">
        <v>194</v>
      </c>
      <c r="B61" s="24">
        <v>7.8533333333333344</v>
      </c>
      <c r="C61" s="24">
        <v>26.736666666666668</v>
      </c>
      <c r="D61" s="24">
        <v>21389.333333333332</v>
      </c>
      <c r="E61" s="24">
        <v>13430.050819829334</v>
      </c>
      <c r="F61" s="24">
        <v>174.79671643720508</v>
      </c>
      <c r="G61" s="24">
        <v>801.6</v>
      </c>
      <c r="H61" s="24">
        <v>1348.1173333333334</v>
      </c>
      <c r="I61" s="24">
        <v>0.14772130645161288</v>
      </c>
      <c r="J61" s="24">
        <v>355.83333333333331</v>
      </c>
      <c r="K61" s="24">
        <v>16093.333333333334</v>
      </c>
      <c r="L61" s="24">
        <v>175.03486750348677</v>
      </c>
      <c r="M61" s="37">
        <v>0</v>
      </c>
      <c r="N61" s="37">
        <v>5.3E-3</v>
      </c>
      <c r="O61" s="37">
        <v>1.5900000000000001E-2</v>
      </c>
      <c r="P61" s="37">
        <v>4.36E-2</v>
      </c>
      <c r="Q61" s="37">
        <v>2.41E-2</v>
      </c>
      <c r="R61" s="37">
        <v>3.7999999999999999E-2</v>
      </c>
      <c r="S61" s="37">
        <v>9.1300000000000006E-2</v>
      </c>
      <c r="T61" s="37">
        <v>1.0800000000000001E-2</v>
      </c>
      <c r="U61" s="24">
        <v>67.210305601383524</v>
      </c>
      <c r="V61" s="24">
        <v>78.913358425230228</v>
      </c>
      <c r="W61" s="24">
        <v>73.483301576559015</v>
      </c>
      <c r="X61" s="24">
        <v>3.86836126755259</v>
      </c>
      <c r="Y61" s="24">
        <v>-145.20282578875171</v>
      </c>
      <c r="Z61" s="24">
        <v>555.12025240054868</v>
      </c>
      <c r="AA61" s="24">
        <v>78.913358425230228</v>
      </c>
      <c r="AB61" s="24"/>
      <c r="AC61" s="24"/>
      <c r="AD61" s="24"/>
    </row>
    <row r="62" spans="1:30" x14ac:dyDescent="0.2">
      <c r="A62" s="36" t="s">
        <v>194</v>
      </c>
      <c r="B62" s="24">
        <v>7.8066666666666658</v>
      </c>
      <c r="C62" s="24">
        <v>26.606666666666666</v>
      </c>
      <c r="D62" s="24">
        <v>21285.333333333332</v>
      </c>
      <c r="E62" s="24">
        <v>14508.070444593599</v>
      </c>
      <c r="F62" s="24">
        <v>174.15034580828646</v>
      </c>
      <c r="G62" s="24">
        <v>855.04</v>
      </c>
      <c r="H62" s="24">
        <v>1377.2833333333335</v>
      </c>
      <c r="I62" s="24">
        <v>0.18100340322580644</v>
      </c>
      <c r="J62" s="24">
        <v>335.5</v>
      </c>
      <c r="K62" s="24">
        <v>12306.666666666666</v>
      </c>
      <c r="L62" s="24">
        <v>77.405857740585759</v>
      </c>
      <c r="M62" s="37">
        <v>0</v>
      </c>
      <c r="N62" s="37">
        <v>4.1000000000000003E-3</v>
      </c>
      <c r="O62" s="37">
        <v>3.15E-2</v>
      </c>
      <c r="P62" s="37">
        <v>0</v>
      </c>
      <c r="Q62" s="37">
        <v>1.09E-2</v>
      </c>
      <c r="R62" s="37">
        <v>4.1000000000000002E-2</v>
      </c>
      <c r="S62" s="37">
        <v>0</v>
      </c>
      <c r="T62" s="37">
        <v>9.4000000000000004E-3</v>
      </c>
      <c r="U62" s="24">
        <v>71.373678419741267</v>
      </c>
      <c r="V62" s="24">
        <v>79.61343718192505</v>
      </c>
      <c r="W62" s="24">
        <v>72.638538218368708</v>
      </c>
      <c r="X62" s="24">
        <v>4.0380519197172475</v>
      </c>
      <c r="Y62" s="24">
        <v>-150.60865294924557</v>
      </c>
      <c r="Z62" s="24">
        <v>571.64227709190675</v>
      </c>
      <c r="AA62" s="24">
        <v>79.61343718192505</v>
      </c>
      <c r="AB62" s="24"/>
      <c r="AC62" s="24"/>
      <c r="AD62" s="24"/>
    </row>
    <row r="63" spans="1:30" x14ac:dyDescent="0.2">
      <c r="A63" s="36" t="s">
        <v>194</v>
      </c>
      <c r="B63" s="24">
        <v>7.69</v>
      </c>
      <c r="C63" s="24">
        <v>26.533333333333331</v>
      </c>
      <c r="D63" s="24">
        <v>21226.666666666668</v>
      </c>
      <c r="E63" s="24">
        <v>11129.350848595268</v>
      </c>
      <c r="F63" s="24">
        <v>173.18078986490852</v>
      </c>
      <c r="G63" s="24">
        <v>1175.6799999999996</v>
      </c>
      <c r="H63" s="24">
        <v>1399.9680000000001</v>
      </c>
      <c r="I63" s="24">
        <v>0.14580118548387097</v>
      </c>
      <c r="J63" s="24">
        <v>305</v>
      </c>
      <c r="K63" s="24">
        <v>8520</v>
      </c>
      <c r="L63" s="24">
        <v>145.04881450488145</v>
      </c>
      <c r="M63" s="37">
        <v>0</v>
      </c>
      <c r="N63" s="37">
        <v>2.5000000000000001E-3</v>
      </c>
      <c r="O63" s="37">
        <v>2.7000000000000001E-3</v>
      </c>
      <c r="P63" s="37">
        <v>6.3100000000000003E-2</v>
      </c>
      <c r="Q63" s="37">
        <v>5.7000000000000002E-3</v>
      </c>
      <c r="R63" s="37">
        <v>0.04</v>
      </c>
      <c r="S63" s="37">
        <v>7.0000000000000001E-3</v>
      </c>
      <c r="T63" s="37">
        <v>9.4000000000000004E-3</v>
      </c>
      <c r="U63" s="24">
        <v>51.895509140045903</v>
      </c>
      <c r="V63" s="24">
        <v>72.973361947156249</v>
      </c>
      <c r="W63" s="24">
        <v>66.223915612373958</v>
      </c>
      <c r="X63" s="24">
        <v>2.783244497872801</v>
      </c>
      <c r="Y63" s="24">
        <v>-169.0077037037037</v>
      </c>
      <c r="Z63" s="24">
        <v>619.37718518518511</v>
      </c>
      <c r="AA63" s="24">
        <v>72.973361947156249</v>
      </c>
      <c r="AB63" s="24"/>
      <c r="AC63" s="24"/>
      <c r="AD63" s="24"/>
    </row>
    <row r="64" spans="1:30" x14ac:dyDescent="0.2">
      <c r="A64" s="36" t="s">
        <v>194</v>
      </c>
      <c r="B64" s="24">
        <v>7.8900000000000006</v>
      </c>
      <c r="C64" s="24">
        <v>23.353333333333335</v>
      </c>
      <c r="D64" s="24">
        <v>18682.666666666668</v>
      </c>
      <c r="E64" s="24">
        <v>10540.703806692867</v>
      </c>
      <c r="F64" s="24">
        <v>187.40094370111819</v>
      </c>
      <c r="G64" s="24">
        <v>828.32</v>
      </c>
      <c r="H64" s="24">
        <v>1464.7813333333334</v>
      </c>
      <c r="I64" s="24">
        <v>0.13556054032258066</v>
      </c>
      <c r="J64" s="24">
        <v>437.16666666666669</v>
      </c>
      <c r="K64" s="24">
        <v>18460</v>
      </c>
      <c r="L64" s="24">
        <v>331.93863319386332</v>
      </c>
      <c r="M64" s="37">
        <v>0</v>
      </c>
      <c r="N64" s="37">
        <v>1.4E-3</v>
      </c>
      <c r="O64" s="37">
        <v>1.06E-2</v>
      </c>
      <c r="P64" s="37">
        <v>0</v>
      </c>
      <c r="Q64" s="37">
        <v>0</v>
      </c>
      <c r="R64" s="37">
        <v>3.1E-2</v>
      </c>
      <c r="S64" s="37">
        <v>3.5000000000000001E-3</v>
      </c>
      <c r="T64" s="37">
        <v>1.5900000000000001E-2</v>
      </c>
      <c r="U64" s="24">
        <v>50.934607258705284</v>
      </c>
      <c r="V64" s="24">
        <v>73.319812000254629</v>
      </c>
      <c r="W64" s="24">
        <v>74.442438990276031</v>
      </c>
      <c r="X64" s="24">
        <v>2.8307403451496334</v>
      </c>
      <c r="Y64" s="24">
        <v>-154.80746776406036</v>
      </c>
      <c r="Z64" s="24">
        <v>597.82835116598073</v>
      </c>
      <c r="AA64" s="24">
        <v>73.319812000254629</v>
      </c>
      <c r="AB64" s="24"/>
      <c r="AC64" s="24"/>
      <c r="AD64" s="24"/>
    </row>
    <row r="65" spans="1:30" x14ac:dyDescent="0.2">
      <c r="A65" s="36" t="s">
        <v>194</v>
      </c>
      <c r="B65" s="24">
        <v>7.580000000000001</v>
      </c>
      <c r="C65" s="24">
        <v>25.166666666666668</v>
      </c>
      <c r="D65" s="24">
        <v>20133.333333333332</v>
      </c>
      <c r="E65" s="24">
        <v>10350.631252596933</v>
      </c>
      <c r="F65" s="24">
        <v>182.87634929868784</v>
      </c>
      <c r="G65" s="24">
        <v>1122.2399999999998</v>
      </c>
      <c r="H65" s="24">
        <v>1396.727333333333</v>
      </c>
      <c r="I65" s="24">
        <v>0.25332795967741933</v>
      </c>
      <c r="J65" s="24">
        <v>345.66666666666669</v>
      </c>
      <c r="K65" s="24">
        <v>14673.333333333336</v>
      </c>
      <c r="L65" s="24">
        <v>101.11576011157599</v>
      </c>
      <c r="M65" s="37">
        <v>0</v>
      </c>
      <c r="N65" s="37">
        <v>7.0000000000000001E-3</v>
      </c>
      <c r="O65" s="37">
        <v>1.5900000000000001E-2</v>
      </c>
      <c r="P65" s="37">
        <v>3.7100000000000001E-2</v>
      </c>
      <c r="Q65" s="37">
        <v>0</v>
      </c>
      <c r="R65" s="37">
        <v>4.3999999999999997E-2</v>
      </c>
      <c r="S65" s="37">
        <v>0</v>
      </c>
      <c r="T65" s="37">
        <v>2.1700000000000001E-2</v>
      </c>
      <c r="U65" s="24">
        <v>48.680022971321669</v>
      </c>
      <c r="V65" s="24">
        <v>71.923046535545225</v>
      </c>
      <c r="W65" s="24">
        <v>67.2235674677258</v>
      </c>
      <c r="X65" s="24">
        <v>2.6338152491742974</v>
      </c>
      <c r="Y65" s="24">
        <v>-165.40231550068586</v>
      </c>
      <c r="Z65" s="24">
        <v>611.60362688614532</v>
      </c>
      <c r="AA65" s="24">
        <v>71.923046535545225</v>
      </c>
      <c r="AB65" s="24"/>
      <c r="AC65" s="24"/>
      <c r="AD65" s="24"/>
    </row>
    <row r="66" spans="1:30" x14ac:dyDescent="0.2">
      <c r="A66" s="36" t="s">
        <v>195</v>
      </c>
      <c r="B66" s="24">
        <v>6.85</v>
      </c>
      <c r="C66" s="24">
        <v>11.773333333333332</v>
      </c>
      <c r="D66" s="24">
        <v>9418.6666666666661</v>
      </c>
      <c r="E66" s="24">
        <v>10771.886086872999</v>
      </c>
      <c r="F66" s="24">
        <v>50.047185055911051</v>
      </c>
      <c r="G66" s="24">
        <v>961.92</v>
      </c>
      <c r="H66" s="24">
        <v>667.5773333333334</v>
      </c>
      <c r="I66" s="24">
        <v>5.5555499999999987E-2</v>
      </c>
      <c r="J66" s="24">
        <v>640.5</v>
      </c>
      <c r="K66" s="24">
        <v>14200</v>
      </c>
      <c r="L66" s="24">
        <v>188.28451882845187</v>
      </c>
      <c r="M66" s="37">
        <v>0</v>
      </c>
      <c r="N66" s="37">
        <v>2.0999999999999999E-3</v>
      </c>
      <c r="O66" s="37">
        <v>8.0000000000000002E-3</v>
      </c>
      <c r="P66" s="37">
        <v>3.7100000000000001E-2</v>
      </c>
      <c r="Q66" s="37">
        <v>0.30199999999999999</v>
      </c>
      <c r="R66" s="37">
        <v>4.2000000000000003E-2</v>
      </c>
      <c r="S66" s="37">
        <v>0</v>
      </c>
      <c r="T66" s="37">
        <v>7.3009000000000004</v>
      </c>
      <c r="U66" s="24">
        <v>65.354243262314711</v>
      </c>
      <c r="V66" s="24">
        <v>81.791594067389013</v>
      </c>
      <c r="W66" s="24">
        <v>53.336704692018024</v>
      </c>
      <c r="X66" s="24">
        <v>4.564460220519047</v>
      </c>
      <c r="Y66" s="24">
        <v>-92.540636488340184</v>
      </c>
      <c r="Z66" s="24">
        <v>345.51300960219481</v>
      </c>
      <c r="AA66" s="24">
        <v>81.791594067388999</v>
      </c>
      <c r="AB66" s="24"/>
      <c r="AC66" s="24"/>
      <c r="AD66" s="24"/>
    </row>
    <row r="67" spans="1:30" x14ac:dyDescent="0.2">
      <c r="A67" s="36" t="s">
        <v>195</v>
      </c>
      <c r="B67" s="24">
        <v>7.2033333333333331</v>
      </c>
      <c r="C67" s="24">
        <v>4.5766666666666671</v>
      </c>
      <c r="D67" s="24">
        <v>2929.0666666666671</v>
      </c>
      <c r="E67" s="24">
        <v>8951.3567935564333</v>
      </c>
      <c r="F67" s="24">
        <v>8.0330941762006329</v>
      </c>
      <c r="G67" s="24">
        <v>454.23999999999995</v>
      </c>
      <c r="H67" s="24">
        <v>233.32799999999997</v>
      </c>
      <c r="I67" s="24">
        <v>2.9953887096774188E-2</v>
      </c>
      <c r="J67" s="24">
        <v>671</v>
      </c>
      <c r="K67" s="24">
        <v>20826.666666666668</v>
      </c>
      <c r="L67" s="24">
        <v>29.28870292887029</v>
      </c>
      <c r="M67" s="37">
        <v>0</v>
      </c>
      <c r="N67" s="37">
        <v>8.0000000000000004E-4</v>
      </c>
      <c r="O67" s="37">
        <v>3.15E-2</v>
      </c>
      <c r="P67" s="37">
        <v>3.49E-2</v>
      </c>
      <c r="Q67" s="37">
        <v>5.7999999999999996E-3</v>
      </c>
      <c r="R67" s="37">
        <v>3.9E-2</v>
      </c>
      <c r="S67" s="37">
        <v>0</v>
      </c>
      <c r="T67" s="37">
        <v>1.2565</v>
      </c>
      <c r="U67" s="24">
        <v>85.074636406639186</v>
      </c>
      <c r="V67" s="24">
        <v>90.210847691094401</v>
      </c>
      <c r="W67" s="24">
        <v>45.899041422968899</v>
      </c>
      <c r="X67" s="24">
        <v>9.3036763941518341</v>
      </c>
      <c r="Y67" s="24">
        <v>-30.915950617283944</v>
      </c>
      <c r="Z67" s="24">
        <v>135.51619753086416</v>
      </c>
      <c r="AA67" s="24">
        <v>90.210847691094401</v>
      </c>
      <c r="AB67" s="24"/>
      <c r="AC67" s="24"/>
      <c r="AD67" s="24"/>
    </row>
    <row r="68" spans="1:30" x14ac:dyDescent="0.2">
      <c r="A68" s="36" t="s">
        <v>195</v>
      </c>
      <c r="B68" s="24">
        <v>7.23</v>
      </c>
      <c r="C68" s="24">
        <v>4.8880000000000008</v>
      </c>
      <c r="D68" s="24">
        <v>3128.3199999999997</v>
      </c>
      <c r="E68" s="24">
        <v>9810.2214977466665</v>
      </c>
      <c r="F68" s="24">
        <v>8.6794648051192542</v>
      </c>
      <c r="G68" s="24">
        <v>104.20799999999998</v>
      </c>
      <c r="H68" s="24">
        <v>243.04999999999998</v>
      </c>
      <c r="I68" s="24">
        <v>5.1075217741935484E-2</v>
      </c>
      <c r="J68" s="24">
        <v>620.16666666666663</v>
      </c>
      <c r="K68" s="24">
        <v>19406.666666666668</v>
      </c>
      <c r="L68" s="24">
        <v>408.647140864714</v>
      </c>
      <c r="M68" s="37">
        <v>0</v>
      </c>
      <c r="N68" s="37">
        <v>1.1999999999999999E-3</v>
      </c>
      <c r="O68" s="37">
        <v>2.3699999999999999E-2</v>
      </c>
      <c r="P68" s="37">
        <v>3.0599999999999999E-2</v>
      </c>
      <c r="Q68" s="37">
        <v>1.35E-2</v>
      </c>
      <c r="R68" s="37">
        <v>2.1999999999999999E-2</v>
      </c>
      <c r="S68" s="37">
        <v>0.1777</v>
      </c>
      <c r="T68" s="37">
        <v>2.53E-2</v>
      </c>
      <c r="U68" s="24">
        <v>120.80198381388307</v>
      </c>
      <c r="V68" s="24">
        <v>94.338242602235695</v>
      </c>
      <c r="W68" s="24">
        <v>79.893786337055872</v>
      </c>
      <c r="X68" s="24">
        <v>17.146590280678808</v>
      </c>
      <c r="Y68" s="24">
        <v>-15.047848559670783</v>
      </c>
      <c r="Z68" s="24">
        <v>95.042872427983525</v>
      </c>
      <c r="AA68" s="24">
        <v>94.338242602235695</v>
      </c>
      <c r="AB68" s="24"/>
      <c r="AC68" s="24"/>
      <c r="AD68" s="24"/>
    </row>
    <row r="69" spans="1:30" x14ac:dyDescent="0.2">
      <c r="A69" s="36" t="s">
        <v>195</v>
      </c>
      <c r="B69" s="24">
        <v>7.03</v>
      </c>
      <c r="C69" s="24">
        <v>5.4179999999999993</v>
      </c>
      <c r="D69" s="24">
        <v>4334.3999999999996</v>
      </c>
      <c r="E69" s="24">
        <v>9801.5019017483337</v>
      </c>
      <c r="F69" s="24">
        <v>13.527244522008919</v>
      </c>
      <c r="G69" s="24">
        <v>534.4</v>
      </c>
      <c r="H69" s="24">
        <v>230.08733333333331</v>
      </c>
      <c r="I69" s="24">
        <v>4.0194532258064512E-2</v>
      </c>
      <c r="J69" s="24">
        <v>589.66666666666663</v>
      </c>
      <c r="K69" s="24">
        <v>15620</v>
      </c>
      <c r="L69" s="24">
        <v>68.34030683403067</v>
      </c>
      <c r="M69" s="37">
        <v>0</v>
      </c>
      <c r="N69" s="37">
        <v>2.8999999999999998E-3</v>
      </c>
      <c r="O69" s="37">
        <v>4.7100000000000003E-2</v>
      </c>
      <c r="P69" s="37">
        <v>8.6699999999999999E-2</v>
      </c>
      <c r="Q69" s="37">
        <v>1.8700000000000001E-2</v>
      </c>
      <c r="R69" s="37">
        <v>2.1000000000000001E-2</v>
      </c>
      <c r="S69" s="37">
        <v>3.5000000000000001E-3</v>
      </c>
      <c r="T69" s="37">
        <v>1.01E-2</v>
      </c>
      <c r="U69" s="24">
        <v>89.308442489734361</v>
      </c>
      <c r="V69" s="24">
        <v>90.250431828041087</v>
      </c>
      <c r="W69" s="24">
        <v>41.437136972795621</v>
      </c>
      <c r="X69" s="24">
        <v>9.3635567847263061</v>
      </c>
      <c r="Y69" s="24">
        <v>-35.990562414266115</v>
      </c>
      <c r="Z69" s="24">
        <v>144.44263923182439</v>
      </c>
      <c r="AA69" s="24">
        <v>90.250431828041087</v>
      </c>
      <c r="AB69" s="24"/>
      <c r="AC69" s="24"/>
      <c r="AD69" s="24"/>
    </row>
    <row r="70" spans="1:30" x14ac:dyDescent="0.2">
      <c r="A70" s="36" t="s">
        <v>195</v>
      </c>
      <c r="B70" s="24">
        <v>7.03</v>
      </c>
      <c r="C70" s="24">
        <v>11.630333333333333</v>
      </c>
      <c r="D70" s="24">
        <v>9304.2666666666682</v>
      </c>
      <c r="E70" s="24">
        <v>8407.8626905743677</v>
      </c>
      <c r="F70" s="24">
        <v>30.009695559433776</v>
      </c>
      <c r="G70" s="24">
        <v>3660.6399999999994</v>
      </c>
      <c r="H70" s="24">
        <v>923.59</v>
      </c>
      <c r="I70" s="24">
        <v>0.18036336290322577</v>
      </c>
      <c r="J70" s="24">
        <v>569.33333333333337</v>
      </c>
      <c r="K70" s="24">
        <v>12780</v>
      </c>
      <c r="L70" s="24">
        <v>20.92050209205021</v>
      </c>
      <c r="M70" s="37">
        <v>0</v>
      </c>
      <c r="N70" s="37">
        <v>1.1999999999999999E-3</v>
      </c>
      <c r="O70" s="37">
        <v>2.3699999999999999E-2</v>
      </c>
      <c r="P70" s="37">
        <v>4.36E-2</v>
      </c>
      <c r="Q70" s="37">
        <v>0.1096</v>
      </c>
      <c r="R70" s="37">
        <v>2.1999999999999999E-2</v>
      </c>
      <c r="S70" s="37">
        <v>1.4E-2</v>
      </c>
      <c r="T70" s="37">
        <v>0.3695</v>
      </c>
      <c r="U70" s="24">
        <v>32.121962233046503</v>
      </c>
      <c r="V70" s="24">
        <v>58.434119684518407</v>
      </c>
      <c r="W70" s="24">
        <v>29.342512620735221</v>
      </c>
      <c r="X70" s="24">
        <v>1.4116613221680403</v>
      </c>
      <c r="Y70" s="24">
        <v>-249.71430452674895</v>
      </c>
      <c r="Z70" s="24">
        <v>769.24411522633739</v>
      </c>
      <c r="AA70" s="24">
        <v>58.434119684518407</v>
      </c>
      <c r="AB70" s="24"/>
      <c r="AC70" s="24"/>
      <c r="AD70" s="24"/>
    </row>
    <row r="71" spans="1:30" x14ac:dyDescent="0.2">
      <c r="A71" s="36" t="s">
        <v>195</v>
      </c>
      <c r="B71" s="24">
        <v>7.6566666666666663</v>
      </c>
      <c r="C71" s="24">
        <v>2.7520000000000002</v>
      </c>
      <c r="D71" s="24">
        <v>1761.28</v>
      </c>
      <c r="E71" s="24">
        <v>1480.5887214698953</v>
      </c>
      <c r="F71" s="24">
        <v>9.6490207484971879</v>
      </c>
      <c r="G71" s="24">
        <v>374.07999999999993</v>
      </c>
      <c r="H71" s="24">
        <v>401.84266666666667</v>
      </c>
      <c r="I71" s="24">
        <v>0.11955953225806452</v>
      </c>
      <c r="J71" s="24">
        <v>355.83333333333331</v>
      </c>
      <c r="K71" s="24">
        <v>8993.3333333333321</v>
      </c>
      <c r="L71" s="24">
        <v>34.867503486750337</v>
      </c>
      <c r="M71" s="37">
        <v>0</v>
      </c>
      <c r="N71" s="37">
        <v>5.9999999999999995E-4</v>
      </c>
      <c r="O71" s="37">
        <v>1.32E-2</v>
      </c>
      <c r="P71" s="37">
        <v>5.8799999999999998E-2</v>
      </c>
      <c r="Q71" s="37">
        <v>1.14E-2</v>
      </c>
      <c r="R71" s="37">
        <v>2.3E-2</v>
      </c>
      <c r="S71" s="37">
        <v>3.5099999999999999E-2</v>
      </c>
      <c r="T71" s="37">
        <v>8.0000000000000002E-3</v>
      </c>
      <c r="U71" s="24">
        <v>12.657222737761757</v>
      </c>
      <c r="V71" s="24">
        <v>55.320115541134804</v>
      </c>
      <c r="W71" s="24">
        <v>63.930401492987414</v>
      </c>
      <c r="X71" s="24">
        <v>1.2448001552182577</v>
      </c>
      <c r="Y71" s="24">
        <v>-45.944137174211242</v>
      </c>
      <c r="Z71" s="24">
        <v>182.36122908093276</v>
      </c>
      <c r="AA71" s="24">
        <v>55.320115541134804</v>
      </c>
      <c r="AB71" s="24"/>
      <c r="AC71" s="24"/>
      <c r="AD71" s="24"/>
    </row>
    <row r="72" spans="1:30" x14ac:dyDescent="0.2">
      <c r="A72" s="36" t="s">
        <v>195</v>
      </c>
      <c r="B72" s="24">
        <v>7.1433333333333335</v>
      </c>
      <c r="C72" s="24">
        <v>8.323333333333334E-2</v>
      </c>
      <c r="D72" s="24">
        <v>53.269333333333329</v>
      </c>
      <c r="E72" s="24">
        <v>2717.0036238794582</v>
      </c>
      <c r="F72" s="24">
        <v>15.143171094305472</v>
      </c>
      <c r="G72" s="24">
        <v>347.35999999999996</v>
      </c>
      <c r="H72" s="24">
        <v>482.85933333333332</v>
      </c>
      <c r="I72" s="24">
        <v>4.3394733870967733E-2</v>
      </c>
      <c r="J72" s="24">
        <v>315.16666666666669</v>
      </c>
      <c r="K72" s="24">
        <v>13253.333333333334</v>
      </c>
      <c r="L72" s="24">
        <v>81.589958158995799</v>
      </c>
      <c r="M72" s="37">
        <v>0</v>
      </c>
      <c r="N72" s="37">
        <v>0</v>
      </c>
      <c r="O72" s="37">
        <v>4.4499999999999998E-2</v>
      </c>
      <c r="P72" s="37">
        <v>2.2000000000000001E-3</v>
      </c>
      <c r="Q72" s="37">
        <v>3.3E-3</v>
      </c>
      <c r="R72" s="37">
        <v>2.1999999999999999E-2</v>
      </c>
      <c r="S72" s="37">
        <v>0</v>
      </c>
      <c r="T72" s="37">
        <v>2.1000000000000001E-2</v>
      </c>
      <c r="U72" s="24">
        <v>22.123728412254238</v>
      </c>
      <c r="V72" s="24">
        <v>67.278312015763333</v>
      </c>
      <c r="W72" s="24">
        <v>69.669560340205209</v>
      </c>
      <c r="X72" s="24">
        <v>2.0728256959166913</v>
      </c>
      <c r="Y72" s="24">
        <v>-51.942842249657069</v>
      </c>
      <c r="Z72" s="24">
        <v>206.36018655692729</v>
      </c>
      <c r="AA72" s="24">
        <v>67.278312015763333</v>
      </c>
      <c r="AB72" s="24"/>
      <c r="AC72" s="24"/>
      <c r="AD72" s="24"/>
    </row>
    <row r="73" spans="1:30" x14ac:dyDescent="0.2">
      <c r="A73" s="36" t="s">
        <v>195</v>
      </c>
      <c r="B73" s="24">
        <v>7.1366666666666667</v>
      </c>
      <c r="C73" s="24">
        <v>12.639333333333333</v>
      </c>
      <c r="D73" s="24">
        <v>10111.466666666665</v>
      </c>
      <c r="E73" s="24">
        <v>45572.41953527023</v>
      </c>
      <c r="F73" s="24">
        <v>74.932454269278011</v>
      </c>
      <c r="G73" s="24">
        <v>320.63999999999993</v>
      </c>
      <c r="H73" s="24">
        <v>742.11266666666677</v>
      </c>
      <c r="I73" s="24">
        <v>5.6195540322580645E-2</v>
      </c>
      <c r="J73" s="24">
        <v>701.5</v>
      </c>
      <c r="K73" s="24">
        <v>17986.666666666668</v>
      </c>
      <c r="L73" s="24">
        <v>69.037656903765694</v>
      </c>
      <c r="M73" s="37">
        <v>0</v>
      </c>
      <c r="N73" s="37">
        <v>1E-3</v>
      </c>
      <c r="O73" s="37">
        <v>2.63E-2</v>
      </c>
      <c r="P73" s="37">
        <v>1.5299999999999999E-2</v>
      </c>
      <c r="Q73" s="37">
        <v>1.4E-3</v>
      </c>
      <c r="R73" s="37">
        <v>1.6E-2</v>
      </c>
      <c r="S73" s="37">
        <v>5.6099999999999997E-2</v>
      </c>
      <c r="T73" s="37">
        <v>1.66E-2</v>
      </c>
      <c r="U73" s="24">
        <v>319.55760070636325</v>
      </c>
      <c r="V73" s="24">
        <v>96.168118677418462</v>
      </c>
      <c r="W73" s="24">
        <v>79.408179358141908</v>
      </c>
      <c r="X73" s="24">
        <v>25.804664131149334</v>
      </c>
      <c r="Y73" s="24">
        <v>-65.611231824417004</v>
      </c>
      <c r="Z73" s="24">
        <v>290.50485048010972</v>
      </c>
      <c r="AA73" s="24">
        <v>96.168118677418462</v>
      </c>
      <c r="AB73" s="24"/>
      <c r="AC73" s="24"/>
      <c r="AD73" s="24"/>
    </row>
    <row r="74" spans="1:30" x14ac:dyDescent="0.2">
      <c r="A74" s="36" t="s">
        <v>195</v>
      </c>
      <c r="B74" s="24">
        <v>7.1333333333333337</v>
      </c>
      <c r="C74" s="24">
        <v>3.7733333333333334</v>
      </c>
      <c r="D74" s="24">
        <v>2414.9333333333338</v>
      </c>
      <c r="E74" s="24">
        <v>774.88587958547907</v>
      </c>
      <c r="F74" s="24">
        <v>4.4780557171482123</v>
      </c>
      <c r="G74" s="24">
        <v>2484.96</v>
      </c>
      <c r="H74" s="24">
        <v>369.43599999999998</v>
      </c>
      <c r="I74" s="24">
        <v>5.1715258064516122E-2</v>
      </c>
      <c r="J74" s="24">
        <v>376.16666666666669</v>
      </c>
      <c r="K74" s="24">
        <v>15620</v>
      </c>
      <c r="L74" s="24">
        <v>41.841004184100406</v>
      </c>
      <c r="M74" s="37">
        <v>0</v>
      </c>
      <c r="N74" s="37">
        <v>3.0999999999999999E-3</v>
      </c>
      <c r="O74" s="37">
        <v>1.32E-2</v>
      </c>
      <c r="P74" s="37">
        <v>3.9300000000000002E-2</v>
      </c>
      <c r="Q74" s="37">
        <v>0</v>
      </c>
      <c r="R74" s="37">
        <v>2.3E-2</v>
      </c>
      <c r="S74" s="37">
        <v>7.0000000000000001E-3</v>
      </c>
      <c r="T74" s="37">
        <v>2.5999999999999999E-2</v>
      </c>
      <c r="U74" s="24">
        <v>3.8317651569622257</v>
      </c>
      <c r="V74" s="24">
        <v>17.879898176870359</v>
      </c>
      <c r="W74" s="24">
        <v>19.670511843255905</v>
      </c>
      <c r="X74" s="24">
        <v>0.21791227042163341</v>
      </c>
      <c r="Y74" s="24">
        <v>-148.48758847736624</v>
      </c>
      <c r="Z74" s="24">
        <v>435.28564609053495</v>
      </c>
      <c r="AA74" s="24">
        <v>17.879898176870359</v>
      </c>
      <c r="AB74" s="24"/>
      <c r="AC74" s="24"/>
      <c r="AD74" s="24"/>
    </row>
    <row r="75" spans="1:30" x14ac:dyDescent="0.2">
      <c r="A75" s="36" t="s">
        <v>195</v>
      </c>
      <c r="B75" s="24">
        <v>7.1000000000000005</v>
      </c>
      <c r="C75" s="24">
        <v>12.429666666666668</v>
      </c>
      <c r="D75" s="24">
        <v>9943.7333333333318</v>
      </c>
      <c r="E75" s="24">
        <v>11298.842969923799</v>
      </c>
      <c r="F75" s="24">
        <v>31.948807446189647</v>
      </c>
      <c r="G75" s="24">
        <v>374.07999999999993</v>
      </c>
      <c r="H75" s="24">
        <v>719.42799999999988</v>
      </c>
      <c r="I75" s="24">
        <v>6.0675822580645154E-2</v>
      </c>
      <c r="J75" s="24">
        <v>813.33333333333337</v>
      </c>
      <c r="K75" s="24">
        <v>17513.333333333332</v>
      </c>
      <c r="L75" s="24">
        <v>18.131101813110181</v>
      </c>
      <c r="M75" s="37">
        <v>0</v>
      </c>
      <c r="N75" s="37">
        <v>1.8E-3</v>
      </c>
      <c r="O75" s="37">
        <v>2.3699999999999999E-2</v>
      </c>
      <c r="P75" s="37">
        <v>5.0099999999999999E-2</v>
      </c>
      <c r="Q75" s="37">
        <v>0.67779999999999996</v>
      </c>
      <c r="R75" s="37">
        <v>1.2999999999999999E-2</v>
      </c>
      <c r="S75" s="37">
        <v>0.11600000000000001</v>
      </c>
      <c r="T75" s="37">
        <v>1.8986000000000001</v>
      </c>
      <c r="U75" s="24">
        <v>78.912292110225536</v>
      </c>
      <c r="V75" s="24">
        <v>86.091416737019145</v>
      </c>
      <c r="W75" s="24">
        <v>75.945964903461601</v>
      </c>
      <c r="X75" s="24">
        <v>6.3413084065882792</v>
      </c>
      <c r="Y75" s="24">
        <v>-64.58284773662551</v>
      </c>
      <c r="Z75" s="24">
        <v>289.52994238683124</v>
      </c>
      <c r="AA75" s="24">
        <v>86.091416737019145</v>
      </c>
      <c r="AB75" s="24"/>
      <c r="AC75" s="24"/>
      <c r="AD75" s="24"/>
    </row>
    <row r="76" spans="1:30" x14ac:dyDescent="0.2">
      <c r="A76" s="36" t="s">
        <v>195</v>
      </c>
      <c r="B76" s="24">
        <v>7.8966666666666674</v>
      </c>
      <c r="C76" s="24">
        <v>9.6666666666666679E-2</v>
      </c>
      <c r="D76" s="24">
        <v>61.866666666666667</v>
      </c>
      <c r="E76" s="24">
        <v>3403.722423548857</v>
      </c>
      <c r="F76" s="24">
        <v>16.112727037683406</v>
      </c>
      <c r="G76" s="24">
        <v>534.4</v>
      </c>
      <c r="H76" s="24">
        <v>327.30733333333336</v>
      </c>
      <c r="I76" s="24">
        <v>3.2514048387096768E-2</v>
      </c>
      <c r="J76" s="24">
        <v>803.16666666666663</v>
      </c>
      <c r="K76" s="24">
        <v>11360</v>
      </c>
      <c r="L76" s="24">
        <v>208.50767085076708</v>
      </c>
      <c r="M76" s="37">
        <v>0</v>
      </c>
      <c r="N76" s="37">
        <v>0</v>
      </c>
      <c r="O76" s="37">
        <v>2.1100000000000001E-2</v>
      </c>
      <c r="P76" s="37">
        <v>3.49E-2</v>
      </c>
      <c r="Q76" s="37">
        <v>3.7499999999999999E-2</v>
      </c>
      <c r="R76" s="37">
        <v>3.5000000000000003E-2</v>
      </c>
      <c r="S76" s="37">
        <v>0</v>
      </c>
      <c r="T76" s="37">
        <v>1.23E-2</v>
      </c>
      <c r="U76" s="24">
        <v>28.633397410271627</v>
      </c>
      <c r="V76" s="24">
        <v>73.241551860951674</v>
      </c>
      <c r="W76" s="24">
        <v>50.221623283040294</v>
      </c>
      <c r="X76" s="24">
        <v>2.7731337902489579</v>
      </c>
      <c r="Y76" s="24">
        <v>-40.492208504801091</v>
      </c>
      <c r="Z76" s="24">
        <v>177.24938820301782</v>
      </c>
      <c r="AA76" s="24">
        <v>73.241551860951674</v>
      </c>
      <c r="AB76" s="24"/>
      <c r="AC76" s="24"/>
      <c r="AD76" s="24"/>
    </row>
    <row r="77" spans="1:30" x14ac:dyDescent="0.2">
      <c r="A77" s="36" t="s">
        <v>195</v>
      </c>
      <c r="B77" s="24">
        <v>7.666666666666667</v>
      </c>
      <c r="C77" s="24">
        <v>0.45533333333333337</v>
      </c>
      <c r="D77" s="24">
        <v>291.41333333333336</v>
      </c>
      <c r="E77" s="24">
        <v>227.97062750333779</v>
      </c>
      <c r="F77" s="24">
        <v>72.670157068062807</v>
      </c>
      <c r="G77" s="24">
        <v>1362.7199999999998</v>
      </c>
      <c r="H77" s="24">
        <v>615.72666666666657</v>
      </c>
      <c r="I77" s="24">
        <v>0.14516114516129031</v>
      </c>
      <c r="J77" s="24">
        <v>345.66666666666669</v>
      </c>
      <c r="K77" s="24">
        <v>7100</v>
      </c>
      <c r="L77" s="24">
        <v>29.28870292887029</v>
      </c>
      <c r="M77" s="37">
        <v>3.4200000000000001E-2</v>
      </c>
      <c r="N77" s="37">
        <v>1.4E-3</v>
      </c>
      <c r="O77" s="37">
        <v>0</v>
      </c>
      <c r="P77" s="37">
        <v>7.17E-2</v>
      </c>
      <c r="Q77" s="37">
        <v>1.84E-2</v>
      </c>
      <c r="R77" s="37">
        <v>3.6999999999999998E-2</v>
      </c>
      <c r="S77" s="37">
        <v>0</v>
      </c>
      <c r="T77" s="37">
        <v>1.5900000000000001E-2</v>
      </c>
      <c r="U77" s="24">
        <v>1.2857983255832737</v>
      </c>
      <c r="V77" s="24">
        <v>7.5898563649446418</v>
      </c>
      <c r="W77" s="24">
        <v>42.6789306376265</v>
      </c>
      <c r="X77" s="24">
        <v>8.3423110996299135E-2</v>
      </c>
      <c r="Y77" s="24">
        <v>-113.14642524005485</v>
      </c>
      <c r="Z77" s="24">
        <v>378.11607681755822</v>
      </c>
      <c r="AA77" s="24">
        <v>7.5898563649446418</v>
      </c>
      <c r="AB77" s="24"/>
      <c r="AC77" s="24"/>
      <c r="AD77" s="24"/>
    </row>
    <row r="78" spans="1:30" x14ac:dyDescent="0.2">
      <c r="A78" s="36" t="s">
        <v>195</v>
      </c>
      <c r="B78" s="24">
        <v>6.8766666666666678</v>
      </c>
      <c r="C78" s="24">
        <v>13.438000000000001</v>
      </c>
      <c r="D78" s="24">
        <v>10750.4</v>
      </c>
      <c r="E78" s="24">
        <v>10693.427270112001</v>
      </c>
      <c r="F78" s="24">
        <v>153.46648568289058</v>
      </c>
      <c r="G78" s="24">
        <v>320.63999999999993</v>
      </c>
      <c r="H78" s="24">
        <v>657.85533333333342</v>
      </c>
      <c r="I78" s="24">
        <v>7.0916467741935482E-2</v>
      </c>
      <c r="J78" s="24">
        <v>894.66666666666663</v>
      </c>
      <c r="K78" s="24">
        <v>12780</v>
      </c>
      <c r="L78" s="24">
        <v>107.39191073919106</v>
      </c>
      <c r="M78" s="37">
        <v>0</v>
      </c>
      <c r="N78" s="37">
        <v>1.6000000000000001E-3</v>
      </c>
      <c r="O78" s="37">
        <v>1.8499999999999999E-2</v>
      </c>
      <c r="P78" s="37">
        <v>0</v>
      </c>
      <c r="Q78" s="37">
        <v>3.5400000000000001E-2</v>
      </c>
      <c r="R78" s="37">
        <v>1.2E-2</v>
      </c>
      <c r="S78" s="37">
        <v>9.4799999999999995E-2</v>
      </c>
      <c r="T78" s="37">
        <v>2.53E-2</v>
      </c>
      <c r="U78" s="24">
        <v>78.64136504097003</v>
      </c>
      <c r="V78" s="24">
        <v>86.261416897052456</v>
      </c>
      <c r="W78" s="24">
        <v>77.195807813138074</v>
      </c>
      <c r="X78" s="24">
        <v>6.6601816494170452</v>
      </c>
      <c r="Y78" s="24">
        <v>-55.509805212620023</v>
      </c>
      <c r="Z78" s="24">
        <v>262.07233470507543</v>
      </c>
      <c r="AA78" s="24">
        <v>86.261416897052456</v>
      </c>
      <c r="AB78" s="24"/>
      <c r="AC78" s="24"/>
      <c r="AD78" s="24"/>
    </row>
    <row r="79" spans="1:30" x14ac:dyDescent="0.2">
      <c r="A79" s="36" t="s">
        <v>195</v>
      </c>
      <c r="B79" s="24">
        <v>7.07</v>
      </c>
      <c r="C79" s="24">
        <v>0.71066666666666656</v>
      </c>
      <c r="D79" s="24">
        <v>454.82666666666665</v>
      </c>
      <c r="E79" s="24">
        <v>10820.148943650702</v>
      </c>
      <c r="F79" s="24">
        <v>131.16669898519811</v>
      </c>
      <c r="G79" s="24">
        <v>213.76</v>
      </c>
      <c r="H79" s="24">
        <v>810.16666666666663</v>
      </c>
      <c r="I79" s="24">
        <v>4.1474612903225801E-2</v>
      </c>
      <c r="J79" s="24">
        <v>925.16666666666697</v>
      </c>
      <c r="K79" s="24">
        <v>12780</v>
      </c>
      <c r="L79" s="24">
        <v>481.17154811715483</v>
      </c>
      <c r="M79" s="37">
        <v>0</v>
      </c>
      <c r="N79" s="37">
        <v>2.3E-3</v>
      </c>
      <c r="O79" s="37">
        <v>2.63E-2</v>
      </c>
      <c r="P79" s="37">
        <v>1.5299999999999999E-2</v>
      </c>
      <c r="Q79" s="37">
        <v>2.5399999999999999E-2</v>
      </c>
      <c r="R79" s="37">
        <v>1.4E-2</v>
      </c>
      <c r="S79" s="37">
        <v>5.4399999999999997E-2</v>
      </c>
      <c r="T79" s="37">
        <v>9.4000000000000004E-3</v>
      </c>
      <c r="U79" s="24">
        <v>75.689271880689461</v>
      </c>
      <c r="V79" s="24">
        <v>85.329793158662667</v>
      </c>
      <c r="W79" s="24">
        <v>86.200376860832421</v>
      </c>
      <c r="X79" s="24">
        <v>6.0902953768676538</v>
      </c>
      <c r="Y79" s="24">
        <v>-62.201717421124819</v>
      </c>
      <c r="Z79" s="24">
        <v>300.10957475994513</v>
      </c>
      <c r="AA79" s="24">
        <v>85.329793158662667</v>
      </c>
      <c r="AB79" s="24"/>
      <c r="AC79" s="24"/>
      <c r="AD79" s="24"/>
    </row>
    <row r="80" spans="1:30" x14ac:dyDescent="0.2">
      <c r="A80" s="36" t="s">
        <v>195</v>
      </c>
      <c r="B80" s="24">
        <v>7.1166666666666671</v>
      </c>
      <c r="C80" s="24">
        <v>9.2080000000000002</v>
      </c>
      <c r="D80" s="24">
        <v>7366.4000000000005</v>
      </c>
      <c r="E80" s="24">
        <v>12841.403777926933</v>
      </c>
      <c r="F80" s="24">
        <v>15.143171094305472</v>
      </c>
      <c r="G80" s="24">
        <v>213.76</v>
      </c>
      <c r="H80" s="24">
        <v>719.42799999999988</v>
      </c>
      <c r="I80" s="24">
        <v>4.5314854838709673E-2</v>
      </c>
      <c r="J80" s="24">
        <v>579.5</v>
      </c>
      <c r="K80" s="24">
        <v>8520</v>
      </c>
      <c r="L80" s="24">
        <v>8.3682008368200833</v>
      </c>
      <c r="M80" s="37">
        <v>0</v>
      </c>
      <c r="N80" s="37">
        <v>0</v>
      </c>
      <c r="O80" s="37">
        <v>4.19E-2</v>
      </c>
      <c r="P80" s="37">
        <v>0</v>
      </c>
      <c r="Q80" s="37">
        <v>1.3899999999999999E-2</v>
      </c>
      <c r="R80" s="37">
        <v>0</v>
      </c>
      <c r="S80" s="37">
        <v>4.0300000000000002E-2</v>
      </c>
      <c r="T80" s="37">
        <v>6.3700000000000007E-2</v>
      </c>
      <c r="U80" s="24">
        <v>94.498385434337095</v>
      </c>
      <c r="V80" s="24">
        <v>88.819272541850395</v>
      </c>
      <c r="W80" s="24">
        <v>84.713798647446851</v>
      </c>
      <c r="X80" s="24">
        <v>8.0000681850637534</v>
      </c>
      <c r="Y80" s="24">
        <v>-60.40018106995884</v>
      </c>
      <c r="Z80" s="24">
        <v>269.48994238683127</v>
      </c>
      <c r="AA80" s="24">
        <v>88.819272541850395</v>
      </c>
      <c r="AB80" s="24"/>
      <c r="AC80" s="24"/>
      <c r="AD80" s="24"/>
    </row>
    <row r="81" spans="1:30" x14ac:dyDescent="0.2">
      <c r="A81" s="36" t="s">
        <v>195</v>
      </c>
      <c r="B81" s="24">
        <v>7.0766666666666671</v>
      </c>
      <c r="C81" s="24">
        <v>7.166666666666667E-2</v>
      </c>
      <c r="D81" s="24">
        <v>45.866666666666667</v>
      </c>
      <c r="E81" s="24">
        <v>10280.0038354588</v>
      </c>
      <c r="F81" s="24">
        <v>112.09876543209874</v>
      </c>
      <c r="G81" s="24">
        <v>320.63999999999993</v>
      </c>
      <c r="H81" s="24">
        <v>1079.1420000000001</v>
      </c>
      <c r="I81" s="24">
        <v>9.6518080645161278E-2</v>
      </c>
      <c r="J81" s="24">
        <v>874.33333333333337</v>
      </c>
      <c r="K81" s="24">
        <v>10886.666666666666</v>
      </c>
      <c r="L81" s="24">
        <v>253.83542538354254</v>
      </c>
      <c r="M81" s="37">
        <v>0</v>
      </c>
      <c r="N81" s="37">
        <v>1.4E-3</v>
      </c>
      <c r="O81" s="37">
        <v>1.8499999999999999E-2</v>
      </c>
      <c r="P81" s="37">
        <v>0</v>
      </c>
      <c r="Q81" s="37">
        <v>1.47E-2</v>
      </c>
      <c r="R81" s="37">
        <v>3.1E-2</v>
      </c>
      <c r="S81" s="37">
        <v>5.6099999999999997E-2</v>
      </c>
      <c r="T81" s="37">
        <v>2.1000000000000001E-2</v>
      </c>
      <c r="U81" s="24">
        <v>61.740021069731341</v>
      </c>
      <c r="V81" s="24">
        <v>80.514789642114565</v>
      </c>
      <c r="W81" s="24">
        <v>84.761808049986101</v>
      </c>
      <c r="X81" s="24">
        <v>4.2647155070575318</v>
      </c>
      <c r="Y81" s="24">
        <v>-90.516938271604928</v>
      </c>
      <c r="Z81" s="24">
        <v>404.23491358024694</v>
      </c>
      <c r="AA81" s="24">
        <v>80.514789642114565</v>
      </c>
      <c r="AB81" s="24"/>
      <c r="AC81" s="24"/>
      <c r="AD81" s="24"/>
    </row>
    <row r="82" spans="1:30" x14ac:dyDescent="0.2">
      <c r="A82" s="36" t="s">
        <v>195</v>
      </c>
      <c r="B82" s="24">
        <v>6.876666666666666</v>
      </c>
      <c r="C82" s="24">
        <v>11.432333333333332</v>
      </c>
      <c r="D82" s="24">
        <v>9145.8666666666668</v>
      </c>
      <c r="E82" s="24">
        <v>12306.644932400066</v>
      </c>
      <c r="F82" s="24">
        <v>29.686510244974468</v>
      </c>
      <c r="G82" s="24">
        <v>320.63999999999993</v>
      </c>
      <c r="H82" s="24">
        <v>651.37400000000002</v>
      </c>
      <c r="I82" s="24">
        <v>0.22324606451612902</v>
      </c>
      <c r="J82" s="24">
        <v>721.83333333333337</v>
      </c>
      <c r="K82" s="24">
        <v>13726.666666666666</v>
      </c>
      <c r="L82" s="24">
        <v>23.012552301255226</v>
      </c>
      <c r="M82" s="37">
        <v>0</v>
      </c>
      <c r="N82" s="37">
        <v>0</v>
      </c>
      <c r="O82" s="37">
        <v>2.63E-2</v>
      </c>
      <c r="P82" s="37">
        <v>3.0599999999999999E-2</v>
      </c>
      <c r="Q82" s="37">
        <v>1.2999999999999999E-2</v>
      </c>
      <c r="R82" s="37">
        <v>0</v>
      </c>
      <c r="S82" s="37">
        <v>0</v>
      </c>
      <c r="T82" s="37">
        <v>1.37E-2</v>
      </c>
      <c r="U82" s="24">
        <v>90.967011195881639</v>
      </c>
      <c r="V82" s="24">
        <v>88.309283047088073</v>
      </c>
      <c r="W82" s="24">
        <v>77.170044810920913</v>
      </c>
      <c r="X82" s="24">
        <v>7.7397418131156117</v>
      </c>
      <c r="Y82" s="24">
        <v>-57.809695473251033</v>
      </c>
      <c r="Z82" s="24">
        <v>259.88521810699586</v>
      </c>
      <c r="AA82" s="24">
        <v>88.309283047088073</v>
      </c>
      <c r="AB82" s="24"/>
      <c r="AC82" s="24"/>
      <c r="AD82" s="24"/>
    </row>
    <row r="83" spans="1:30" x14ac:dyDescent="0.2">
      <c r="A83" s="36" t="s">
        <v>195</v>
      </c>
      <c r="B83" s="24">
        <v>6.8533333333333326</v>
      </c>
      <c r="C83" s="24">
        <v>10.651999999999999</v>
      </c>
      <c r="D83" s="24">
        <v>8521.5999999999985</v>
      </c>
      <c r="E83" s="24">
        <v>2736.0766736601181</v>
      </c>
      <c r="F83" s="24">
        <v>23.222803955788248</v>
      </c>
      <c r="G83" s="24">
        <v>667.99999999999989</v>
      </c>
      <c r="H83" s="24">
        <v>926.83066666666673</v>
      </c>
      <c r="I83" s="24">
        <v>0.17588308064516125</v>
      </c>
      <c r="J83" s="24">
        <v>427</v>
      </c>
      <c r="K83" s="24">
        <v>14200</v>
      </c>
      <c r="L83" s="24">
        <v>38.354253835425375</v>
      </c>
      <c r="M83" s="37">
        <v>0</v>
      </c>
      <c r="N83" s="37">
        <v>1.1999999999999999E-3</v>
      </c>
      <c r="O83" s="37">
        <v>2.8899999999999999E-2</v>
      </c>
      <c r="P83" s="37">
        <v>3.2800000000000003E-2</v>
      </c>
      <c r="Q83" s="37">
        <v>1.2200000000000001E-2</v>
      </c>
      <c r="R83" s="37">
        <v>1.2E-2</v>
      </c>
      <c r="S83" s="37">
        <v>0</v>
      </c>
      <c r="T83" s="37">
        <v>1.2999999999999999E-2</v>
      </c>
      <c r="U83" s="24">
        <v>16.066367649566899</v>
      </c>
      <c r="V83" s="24">
        <v>51.89877804166283</v>
      </c>
      <c r="W83" s="24">
        <v>69.607734600303473</v>
      </c>
      <c r="X83" s="24">
        <v>1.0850569407742165</v>
      </c>
      <c r="Y83" s="24">
        <v>-102.68235939643348</v>
      </c>
      <c r="Z83" s="24">
        <v>396.25767352537724</v>
      </c>
      <c r="AA83" s="24">
        <v>51.89877804166283</v>
      </c>
      <c r="AB83" s="24"/>
      <c r="AC83" s="24"/>
      <c r="AD83" s="24"/>
    </row>
    <row r="84" spans="1:30" x14ac:dyDescent="0.2">
      <c r="A84" s="36" t="s">
        <v>195</v>
      </c>
      <c r="B84" s="24">
        <v>7.0966666666666667</v>
      </c>
      <c r="C84" s="24">
        <v>10.234333333333334</v>
      </c>
      <c r="D84" s="24">
        <v>8187.4666666666672</v>
      </c>
      <c r="E84" s="24">
        <v>8689.6999392719008</v>
      </c>
      <c r="F84" s="24">
        <v>71.054230495766262</v>
      </c>
      <c r="G84" s="24">
        <v>240.48</v>
      </c>
      <c r="H84" s="24">
        <v>696.74333333333334</v>
      </c>
      <c r="I84" s="24">
        <v>0.17396295967741934</v>
      </c>
      <c r="J84" s="24">
        <v>640.5</v>
      </c>
      <c r="K84" s="24">
        <v>9466.6666666666661</v>
      </c>
      <c r="L84" s="24">
        <v>260.8089260808926</v>
      </c>
      <c r="M84" s="37">
        <v>0</v>
      </c>
      <c r="N84" s="37">
        <v>3.5000000000000001E-3</v>
      </c>
      <c r="O84" s="37">
        <v>1.5900000000000001E-2</v>
      </c>
      <c r="P84" s="37">
        <v>2.4E-2</v>
      </c>
      <c r="Q84" s="37">
        <v>8.5000000000000006E-3</v>
      </c>
      <c r="R84" s="37">
        <v>7.0000000000000001E-3</v>
      </c>
      <c r="S84" s="37">
        <v>1.5800000000000002E-2</v>
      </c>
      <c r="T84" s="37">
        <v>1.37E-2</v>
      </c>
      <c r="U84" s="24">
        <v>64.225859269548394</v>
      </c>
      <c r="V84" s="24">
        <v>84.083823558839271</v>
      </c>
      <c r="W84" s="24">
        <v>82.820548853861069</v>
      </c>
      <c r="X84" s="24">
        <v>5.4611438416540468</v>
      </c>
      <c r="Y84" s="24">
        <v>-58.869130315500684</v>
      </c>
      <c r="Z84" s="24">
        <v>265.17503429355276</v>
      </c>
      <c r="AA84" s="24">
        <v>84.083823558839271</v>
      </c>
      <c r="AB84" s="24"/>
      <c r="AC84" s="24"/>
      <c r="AD84" s="24"/>
    </row>
    <row r="85" spans="1:30" x14ac:dyDescent="0.2">
      <c r="A85" s="36" t="s">
        <v>195</v>
      </c>
      <c r="B85" s="24">
        <v>7.0966666666666667</v>
      </c>
      <c r="C85" s="24">
        <v>8.4390000000000001</v>
      </c>
      <c r="D85" s="24">
        <v>6751.2</v>
      </c>
      <c r="E85" s="24">
        <v>9802.4195352702318</v>
      </c>
      <c r="F85" s="24">
        <v>73.639713011440747</v>
      </c>
      <c r="G85" s="24">
        <v>1870.3999999999999</v>
      </c>
      <c r="H85" s="24">
        <v>622.20799999999997</v>
      </c>
      <c r="I85" s="24">
        <v>0.16244223387096771</v>
      </c>
      <c r="J85" s="24">
        <v>742.16666666666663</v>
      </c>
      <c r="K85" s="24">
        <v>12780</v>
      </c>
      <c r="L85" s="24">
        <v>48.117154811715473</v>
      </c>
      <c r="M85" s="37">
        <v>0</v>
      </c>
      <c r="N85" s="37">
        <v>1.1999999999999999E-3</v>
      </c>
      <c r="O85" s="37">
        <v>2.63E-2</v>
      </c>
      <c r="P85" s="37">
        <v>1.3100000000000001E-2</v>
      </c>
      <c r="Q85" s="37">
        <v>1.03E-2</v>
      </c>
      <c r="R85" s="37">
        <v>7.0000000000000001E-3</v>
      </c>
      <c r="S85" s="37">
        <v>4.0300000000000002E-2</v>
      </c>
      <c r="T85" s="37">
        <v>2.1700000000000001E-2</v>
      </c>
      <c r="U85" s="24">
        <v>50.114240201036324</v>
      </c>
      <c r="V85" s="24">
        <v>74.414517653957162</v>
      </c>
      <c r="W85" s="24">
        <v>35.44720696835612</v>
      </c>
      <c r="X85" s="24">
        <v>2.9482099464725011</v>
      </c>
      <c r="Y85" s="24">
        <v>-132.56386831275719</v>
      </c>
      <c r="Z85" s="24">
        <v>443.76319341563789</v>
      </c>
      <c r="AA85" s="24">
        <v>74.414517653957162</v>
      </c>
      <c r="AB85" s="24"/>
      <c r="AC85" s="24"/>
      <c r="AD85" s="24"/>
    </row>
    <row r="86" spans="1:30" x14ac:dyDescent="0.2">
      <c r="A86" s="36" t="s">
        <v>195</v>
      </c>
      <c r="B86" s="24">
        <v>7.5533333333333337</v>
      </c>
      <c r="C86" s="24">
        <v>2.7936666666666667</v>
      </c>
      <c r="D86" s="24">
        <v>1787.9466666666667</v>
      </c>
      <c r="E86" s="24">
        <v>952.07985250174841</v>
      </c>
      <c r="F86" s="24">
        <v>74.286083640359379</v>
      </c>
      <c r="G86" s="24">
        <v>2378.08</v>
      </c>
      <c r="H86" s="24">
        <v>268.97533333333331</v>
      </c>
      <c r="I86" s="24">
        <v>0.19572433064516129</v>
      </c>
      <c r="J86" s="24">
        <v>986.16666666666663</v>
      </c>
      <c r="K86" s="24">
        <v>22720</v>
      </c>
      <c r="L86" s="24">
        <v>59.274755927475589</v>
      </c>
      <c r="M86" s="37">
        <v>0</v>
      </c>
      <c r="N86" s="37">
        <v>1.8E-3</v>
      </c>
      <c r="O86" s="37">
        <v>0</v>
      </c>
      <c r="P86" s="37">
        <v>1.7500000000000002E-2</v>
      </c>
      <c r="Q86" s="37">
        <v>1.38E-2</v>
      </c>
      <c r="R86" s="37">
        <v>0</v>
      </c>
      <c r="S86" s="37">
        <v>9.1300000000000006E-2</v>
      </c>
      <c r="T86" s="37">
        <v>1.1599999999999999E-2</v>
      </c>
      <c r="U86" s="24">
        <v>4.9303892609807187</v>
      </c>
      <c r="V86" s="24">
        <v>22.463322248485564</v>
      </c>
      <c r="W86" s="24">
        <v>15.677266127330682</v>
      </c>
      <c r="X86" s="24">
        <v>0.29366613676320846</v>
      </c>
      <c r="Y86" s="24">
        <v>-124.8752208504801</v>
      </c>
      <c r="Z86" s="24">
        <v>388.02533882030167</v>
      </c>
      <c r="AA86" s="24">
        <v>22.463322248485564</v>
      </c>
      <c r="AB86" s="24"/>
      <c r="AC86" s="24"/>
      <c r="AD86" s="24"/>
    </row>
    <row r="87" spans="1:30" x14ac:dyDescent="0.2">
      <c r="A87" s="36" t="s">
        <v>195</v>
      </c>
      <c r="B87" s="24">
        <v>7.8133333333333335</v>
      </c>
      <c r="C87" s="24">
        <v>0.81500000000000006</v>
      </c>
      <c r="D87" s="24">
        <v>521.6</v>
      </c>
      <c r="E87" s="24">
        <v>552.21247377455654</v>
      </c>
      <c r="F87" s="24">
        <v>7.7099088617413214</v>
      </c>
      <c r="G87" s="24">
        <v>374.07999999999993</v>
      </c>
      <c r="H87" s="24">
        <v>249.53133333333335</v>
      </c>
      <c r="I87" s="24">
        <v>3.3794129032258056E-2</v>
      </c>
      <c r="J87" s="24">
        <v>335.5</v>
      </c>
      <c r="K87" s="24">
        <v>3313.3333333333335</v>
      </c>
      <c r="L87" s="24">
        <v>39.748953974895393</v>
      </c>
      <c r="M87" s="37">
        <v>0</v>
      </c>
      <c r="N87" s="37">
        <v>3.3E-3</v>
      </c>
      <c r="O87" s="37">
        <v>2.7000000000000001E-3</v>
      </c>
      <c r="P87" s="37">
        <v>4.1399999999999999E-2</v>
      </c>
      <c r="Q87" s="37">
        <v>4.1000000000000003E-3</v>
      </c>
      <c r="R87" s="37">
        <v>4.0000000000000001E-3</v>
      </c>
      <c r="S87" s="37">
        <v>0</v>
      </c>
      <c r="T87" s="37">
        <v>1.5900000000000001E-2</v>
      </c>
      <c r="U87" s="24">
        <v>5.4272106297700375</v>
      </c>
      <c r="V87" s="24">
        <v>37.889422106148423</v>
      </c>
      <c r="W87" s="24">
        <v>52.44827544218537</v>
      </c>
      <c r="X87" s="24">
        <v>0.61398529275960601</v>
      </c>
      <c r="Y87" s="24">
        <v>-33.741558299039781</v>
      </c>
      <c r="Z87" s="24">
        <v>130.9639890260631</v>
      </c>
      <c r="AA87" s="24">
        <v>37.889422106148423</v>
      </c>
      <c r="AB87" s="24"/>
      <c r="AC87" s="24"/>
      <c r="AD87" s="24"/>
    </row>
    <row r="88" spans="1:30" x14ac:dyDescent="0.2">
      <c r="A88" s="36" t="s">
        <v>195</v>
      </c>
      <c r="B88" s="24">
        <v>6.919999999999999</v>
      </c>
      <c r="C88" s="24">
        <v>8.3890000000000011</v>
      </c>
      <c r="D88" s="24">
        <v>6711.2</v>
      </c>
      <c r="E88" s="24">
        <v>2037.0404984423674</v>
      </c>
      <c r="F88" s="24">
        <v>14.173615150927541</v>
      </c>
      <c r="G88" s="24">
        <v>427.52</v>
      </c>
      <c r="H88" s="24">
        <v>709.70600000000002</v>
      </c>
      <c r="I88" s="24">
        <v>0.14516114516129031</v>
      </c>
      <c r="J88" s="24">
        <v>559.16666666666674</v>
      </c>
      <c r="K88" s="24">
        <v>9940</v>
      </c>
      <c r="L88" s="24">
        <v>143.65411436541143</v>
      </c>
      <c r="M88" s="37">
        <v>0</v>
      </c>
      <c r="N88" s="37">
        <v>8.0000000000000004E-4</v>
      </c>
      <c r="O88" s="37">
        <v>1.32E-2</v>
      </c>
      <c r="P88" s="37">
        <v>4.7899999999999998E-2</v>
      </c>
      <c r="Q88" s="37">
        <v>0.16569999999999999</v>
      </c>
      <c r="R88" s="37">
        <v>7.0000000000000001E-3</v>
      </c>
      <c r="S88" s="37">
        <v>7.0199999999999999E-2</v>
      </c>
      <c r="T88" s="37">
        <v>1.7474000000000001</v>
      </c>
      <c r="U88" s="24">
        <v>14.04057363600185</v>
      </c>
      <c r="V88" s="24">
        <v>52.532074674038569</v>
      </c>
      <c r="W88" s="24">
        <v>73.476080669288294</v>
      </c>
      <c r="X88" s="24">
        <v>1.1138390391817359</v>
      </c>
      <c r="Y88" s="24">
        <v>-70.621349794238682</v>
      </c>
      <c r="Z88" s="24">
        <v>292.92926748971189</v>
      </c>
      <c r="AA88" s="24">
        <v>52.532074674038569</v>
      </c>
      <c r="AB88" s="24"/>
      <c r="AC88" s="24"/>
      <c r="AD88" s="24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0AD90-80BD-D64C-AA14-C9545D8E7B55}">
  <dimension ref="B1:T87"/>
  <sheetViews>
    <sheetView topLeftCell="E1" workbookViewId="0">
      <selection activeCell="T1" sqref="T1:T87"/>
    </sheetView>
  </sheetViews>
  <sheetFormatPr baseColWidth="10" defaultRowHeight="15" x14ac:dyDescent="0.2"/>
  <cols>
    <col min="2" max="19" width="10.83203125" style="36"/>
    <col min="20" max="20" width="15.83203125" style="36" customWidth="1"/>
  </cols>
  <sheetData>
    <row r="1" spans="2:20" ht="16" x14ac:dyDescent="0.2">
      <c r="B1" s="35" t="s">
        <v>190</v>
      </c>
      <c r="C1" s="35" t="s">
        <v>196</v>
      </c>
      <c r="D1" s="35" t="s">
        <v>197</v>
      </c>
      <c r="E1" s="35" t="s">
        <v>198</v>
      </c>
      <c r="F1" s="35" t="s">
        <v>199</v>
      </c>
      <c r="G1" s="35" t="s">
        <v>152</v>
      </c>
      <c r="H1" s="35" t="s">
        <v>200</v>
      </c>
      <c r="I1" s="35" t="s">
        <v>201</v>
      </c>
      <c r="J1" s="35" t="s">
        <v>202</v>
      </c>
      <c r="K1" s="35" t="s">
        <v>203</v>
      </c>
      <c r="L1" s="35" t="s">
        <v>204</v>
      </c>
      <c r="M1" s="35" t="s">
        <v>158</v>
      </c>
      <c r="N1" s="35" t="s">
        <v>159</v>
      </c>
      <c r="O1" s="35" t="s">
        <v>160</v>
      </c>
      <c r="P1" s="35" t="s">
        <v>161</v>
      </c>
      <c r="Q1" s="35" t="s">
        <v>162</v>
      </c>
      <c r="R1" s="35" t="s">
        <v>205</v>
      </c>
      <c r="S1" s="35" t="s">
        <v>164</v>
      </c>
      <c r="T1" s="1" t="s">
        <v>191</v>
      </c>
    </row>
    <row r="2" spans="2:20" x14ac:dyDescent="0.2">
      <c r="B2" s="37">
        <v>7.1333333333333329</v>
      </c>
      <c r="C2" s="37">
        <v>25.86</v>
      </c>
      <c r="D2" s="37">
        <v>20688</v>
      </c>
      <c r="E2" s="37">
        <v>13892.756448365</v>
      </c>
      <c r="F2" s="37">
        <v>173.82716049382717</v>
      </c>
      <c r="G2" s="37">
        <v>187.03999999999996</v>
      </c>
      <c r="H2" s="37">
        <v>1387.0053333333333</v>
      </c>
      <c r="I2" s="37">
        <v>0.12403981451612904</v>
      </c>
      <c r="J2" s="37">
        <v>264.33333333333331</v>
      </c>
      <c r="K2" s="37">
        <v>22246.666666666668</v>
      </c>
      <c r="L2" s="37">
        <v>520.92050209205024</v>
      </c>
      <c r="M2" s="37">
        <v>76.892827104172497</v>
      </c>
      <c r="N2" s="37">
        <v>82.522825004454731</v>
      </c>
      <c r="O2" s="37">
        <v>92.471020153928634</v>
      </c>
      <c r="P2" s="37">
        <v>4.8957432991763108</v>
      </c>
      <c r="Q2" s="37">
        <v>-119.1754842249657</v>
      </c>
      <c r="R2" s="37">
        <v>491.42295198902593</v>
      </c>
      <c r="S2" s="37">
        <v>82.522825004454731</v>
      </c>
      <c r="T2" s="36" t="s">
        <v>192</v>
      </c>
    </row>
    <row r="3" spans="2:20" x14ac:dyDescent="0.2">
      <c r="B3" s="37">
        <v>7.3166666666666664</v>
      </c>
      <c r="C3" s="37">
        <v>0.26166666666666666</v>
      </c>
      <c r="D3" s="37">
        <v>167.46666666666667</v>
      </c>
      <c r="E3" s="37">
        <v>666.65077245851614</v>
      </c>
      <c r="F3" s="37">
        <v>84.951199017516657</v>
      </c>
      <c r="G3" s="37">
        <v>828.32</v>
      </c>
      <c r="H3" s="37">
        <v>252.77200000000002</v>
      </c>
      <c r="I3" s="37">
        <v>2.4193524193548383E-2</v>
      </c>
      <c r="J3" s="37">
        <v>294.83333333333331</v>
      </c>
      <c r="K3" s="37">
        <v>22720</v>
      </c>
      <c r="L3" s="37">
        <v>37.656903765690373</v>
      </c>
      <c r="M3" s="37">
        <v>5.2074316256185726</v>
      </c>
      <c r="N3" s="37">
        <v>31.105226156595482</v>
      </c>
      <c r="O3" s="37">
        <v>33.602035291648413</v>
      </c>
      <c r="P3" s="37">
        <v>0.46842306686651636</v>
      </c>
      <c r="Q3" s="37">
        <v>-57.386946502057611</v>
      </c>
      <c r="R3" s="37">
        <v>188.83754732510283</v>
      </c>
      <c r="S3" s="37">
        <v>31.105226156595482</v>
      </c>
      <c r="T3" s="36" t="s">
        <v>192</v>
      </c>
    </row>
    <row r="4" spans="2:20" x14ac:dyDescent="0.2">
      <c r="B4" s="37">
        <v>8.01</v>
      </c>
      <c r="C4" s="37">
        <v>2.5176666666666665</v>
      </c>
      <c r="D4" s="37">
        <v>1611.3066666666666</v>
      </c>
      <c r="E4" s="37">
        <v>775.35825545171338</v>
      </c>
      <c r="F4" s="37">
        <v>76.548380841574541</v>
      </c>
      <c r="G4" s="37">
        <v>240.48</v>
      </c>
      <c r="H4" s="37">
        <v>136.10799999999998</v>
      </c>
      <c r="I4" s="37">
        <v>0.50998412903225798</v>
      </c>
      <c r="J4" s="37">
        <v>437.16666666666669</v>
      </c>
      <c r="K4" s="37">
        <v>8046.666666666667</v>
      </c>
      <c r="L4" s="37">
        <v>19.525801952580196</v>
      </c>
      <c r="M4" s="37">
        <v>9.9561989440676744</v>
      </c>
      <c r="N4" s="37">
        <v>57.406434110209659</v>
      </c>
      <c r="O4" s="37">
        <v>49.198705138533519</v>
      </c>
      <c r="P4" s="37">
        <v>1.4769123203853083</v>
      </c>
      <c r="Q4" s="37">
        <v>-16.059637860082304</v>
      </c>
      <c r="R4" s="37">
        <v>75.989448559670777</v>
      </c>
      <c r="S4" s="37">
        <v>57.406434110209659</v>
      </c>
      <c r="T4" s="36" t="s">
        <v>192</v>
      </c>
    </row>
    <row r="5" spans="2:20" x14ac:dyDescent="0.2">
      <c r="B5" s="37">
        <v>7.6266666666666678</v>
      </c>
      <c r="C5" s="37">
        <v>27.306666666666668</v>
      </c>
      <c r="D5" s="37">
        <v>21845.333333333332</v>
      </c>
      <c r="E5" s="37">
        <v>7337.1626234538335</v>
      </c>
      <c r="F5" s="37">
        <v>196.77331782043822</v>
      </c>
      <c r="G5" s="37">
        <v>1549.76</v>
      </c>
      <c r="H5" s="37">
        <v>1383.7646666666667</v>
      </c>
      <c r="I5" s="37">
        <v>0.17588308064516131</v>
      </c>
      <c r="J5" s="37">
        <v>366</v>
      </c>
      <c r="K5" s="37">
        <v>21300</v>
      </c>
      <c r="L5" s="37">
        <v>154.11436541143655</v>
      </c>
      <c r="M5" s="37">
        <v>32.620058302996881</v>
      </c>
      <c r="N5" s="37">
        <v>61.894132612959233</v>
      </c>
      <c r="O5" s="37">
        <v>59.544464735344071</v>
      </c>
      <c r="P5" s="37">
        <v>1.6680386761274495</v>
      </c>
      <c r="Q5" s="37">
        <v>-185.37809602194787</v>
      </c>
      <c r="R5" s="37">
        <v>660.66939368998624</v>
      </c>
      <c r="S5" s="37">
        <v>61.894132612959233</v>
      </c>
      <c r="T5" s="36" t="s">
        <v>192</v>
      </c>
    </row>
    <row r="6" spans="2:20" x14ac:dyDescent="0.2">
      <c r="B6" s="37">
        <v>8.0200000000000014</v>
      </c>
      <c r="C6" s="37">
        <v>27.166666666666668</v>
      </c>
      <c r="D6" s="37">
        <v>21733.333333333332</v>
      </c>
      <c r="E6" s="37">
        <v>14405.413302649666</v>
      </c>
      <c r="F6" s="37">
        <v>172.85760455044922</v>
      </c>
      <c r="G6" s="37">
        <v>547.75999999999988</v>
      </c>
      <c r="H6" s="37">
        <v>1506.9099999999999</v>
      </c>
      <c r="I6" s="37">
        <v>0.83256445161290316</v>
      </c>
      <c r="J6" s="37">
        <v>264.33333333333331</v>
      </c>
      <c r="K6" s="37">
        <v>15620.000000000005</v>
      </c>
      <c r="L6" s="37">
        <v>491.63179916317989</v>
      </c>
      <c r="M6" s="37">
        <v>72.015206017089824</v>
      </c>
      <c r="N6" s="37">
        <v>80.078574856435466</v>
      </c>
      <c r="O6" s="37">
        <v>81.941550097508795</v>
      </c>
      <c r="P6" s="37">
        <v>4.1414835459896624</v>
      </c>
      <c r="Q6" s="37">
        <v>-147.08018106995885</v>
      </c>
      <c r="R6" s="37">
        <v>576.97460905349783</v>
      </c>
      <c r="S6" s="37">
        <v>80.078574856435466</v>
      </c>
      <c r="T6" s="36" t="s">
        <v>192</v>
      </c>
    </row>
    <row r="7" spans="2:20" x14ac:dyDescent="0.2">
      <c r="B7" s="37">
        <v>7.5166666666666666</v>
      </c>
      <c r="C7" s="37">
        <v>7.3549999999999995</v>
      </c>
      <c r="D7" s="37">
        <v>5884</v>
      </c>
      <c r="E7" s="37">
        <v>5426.5352063156997</v>
      </c>
      <c r="F7" s="37">
        <v>35.503845905242059</v>
      </c>
      <c r="G7" s="37">
        <v>454.23999999999995</v>
      </c>
      <c r="H7" s="37">
        <v>48.609999999999992</v>
      </c>
      <c r="I7" s="37">
        <v>0.17012271774193546</v>
      </c>
      <c r="J7" s="37">
        <v>223.66666666666666</v>
      </c>
      <c r="K7" s="37">
        <v>7100</v>
      </c>
      <c r="L7" s="37">
        <v>41.84100418410042</v>
      </c>
      <c r="M7" s="37">
        <v>64.683923140511311</v>
      </c>
      <c r="N7" s="37">
        <v>89.524981550292594</v>
      </c>
      <c r="O7" s="37">
        <v>15.009897276209186</v>
      </c>
      <c r="P7" s="37">
        <v>8.879954478924823</v>
      </c>
      <c r="Q7" s="37">
        <v>-23.046156378600816</v>
      </c>
      <c r="R7" s="37">
        <v>73.183374485596701</v>
      </c>
      <c r="S7" s="37">
        <v>89.524981550292594</v>
      </c>
      <c r="T7" s="36" t="s">
        <v>192</v>
      </c>
    </row>
    <row r="8" spans="2:20" x14ac:dyDescent="0.2">
      <c r="B8" s="37">
        <v>7.93</v>
      </c>
      <c r="C8" s="37">
        <v>3.2743333333333333</v>
      </c>
      <c r="D8" s="37">
        <v>2095.5733333333333</v>
      </c>
      <c r="E8" s="37">
        <v>6666.4430274555007</v>
      </c>
      <c r="F8" s="37">
        <v>94.646758451295966</v>
      </c>
      <c r="G8" s="37">
        <v>467.59999999999991</v>
      </c>
      <c r="H8" s="37">
        <v>210.64333333333332</v>
      </c>
      <c r="I8" s="37">
        <v>0.46198110483870963</v>
      </c>
      <c r="J8" s="37">
        <v>386.33333333333331</v>
      </c>
      <c r="K8" s="37">
        <v>12306.666666666666</v>
      </c>
      <c r="L8" s="37">
        <v>99.721059972105991</v>
      </c>
      <c r="M8" s="37">
        <v>64.243491917666745</v>
      </c>
      <c r="N8" s="37">
        <v>87.04186736991926</v>
      </c>
      <c r="O8" s="37">
        <v>42.646581911957689</v>
      </c>
      <c r="P8" s="37">
        <v>7.1199768334536087</v>
      </c>
      <c r="Q8" s="37">
        <v>-34.383566529492455</v>
      </c>
      <c r="R8" s="37">
        <v>129.53128943758574</v>
      </c>
      <c r="S8" s="37">
        <v>87.04186736991926</v>
      </c>
      <c r="T8" s="36" t="s">
        <v>192</v>
      </c>
    </row>
    <row r="9" spans="2:20" x14ac:dyDescent="0.2">
      <c r="B9" s="37">
        <v>8.0566666666666666</v>
      </c>
      <c r="C9" s="37">
        <v>2.6686666666666667</v>
      </c>
      <c r="D9" s="37">
        <v>1707.9466666666667</v>
      </c>
      <c r="E9" s="37">
        <v>733.40644669082576</v>
      </c>
      <c r="F9" s="37">
        <v>17.728653609979961</v>
      </c>
      <c r="G9" s="37">
        <v>1523.04</v>
      </c>
      <c r="H9" s="37">
        <v>239.80933333333329</v>
      </c>
      <c r="I9" s="37">
        <v>0.23156658870967739</v>
      </c>
      <c r="J9" s="37">
        <v>264.33333333333343</v>
      </c>
      <c r="K9" s="37">
        <v>8520</v>
      </c>
      <c r="L9" s="37">
        <v>53.695955369595538</v>
      </c>
      <c r="M9" s="37">
        <v>4.608997825524912</v>
      </c>
      <c r="N9" s="37">
        <v>24.901800896759323</v>
      </c>
      <c r="O9" s="37">
        <v>20.532731619463622</v>
      </c>
      <c r="P9" s="37">
        <v>0.33334094058320202</v>
      </c>
      <c r="Q9" s="37">
        <v>-91.556060356652949</v>
      </c>
      <c r="R9" s="37">
        <v>271.30331412894378</v>
      </c>
      <c r="S9" s="37">
        <v>24.901800896759323</v>
      </c>
      <c r="T9" s="36" t="s">
        <v>192</v>
      </c>
    </row>
    <row r="10" spans="2:20" x14ac:dyDescent="0.2">
      <c r="B10" s="37">
        <v>8.3566666666666674</v>
      </c>
      <c r="C10" s="37">
        <v>27.169999999999998</v>
      </c>
      <c r="D10" s="37">
        <v>21736</v>
      </c>
      <c r="E10" s="37">
        <v>6450.6547447822004</v>
      </c>
      <c r="F10" s="37">
        <v>83.335272445220099</v>
      </c>
      <c r="G10" s="37">
        <v>400.79999999999995</v>
      </c>
      <c r="H10" s="37">
        <v>706.46533333333321</v>
      </c>
      <c r="I10" s="37">
        <v>0.47286179032258069</v>
      </c>
      <c r="J10" s="37">
        <v>376.16666666666669</v>
      </c>
      <c r="K10" s="37">
        <v>11360</v>
      </c>
      <c r="L10" s="37">
        <v>60.669456066945607</v>
      </c>
      <c r="M10" s="37">
        <v>44.879828306008051</v>
      </c>
      <c r="N10" s="37">
        <v>77.7471090908722</v>
      </c>
      <c r="O10" s="37">
        <v>74.639019372159751</v>
      </c>
      <c r="P10" s="37">
        <v>3.5926838621760617</v>
      </c>
      <c r="Q10" s="37">
        <v>-72.018628257887528</v>
      </c>
      <c r="R10" s="37">
        <v>288.49570919067213</v>
      </c>
      <c r="S10" s="37">
        <v>77.747109090872215</v>
      </c>
      <c r="T10" s="36" t="s">
        <v>192</v>
      </c>
    </row>
    <row r="11" spans="2:20" x14ac:dyDescent="0.2">
      <c r="B11" s="37">
        <v>7.95</v>
      </c>
      <c r="C11" s="37">
        <v>0.622</v>
      </c>
      <c r="D11" s="37">
        <v>398.08</v>
      </c>
      <c r="E11" s="37">
        <v>125.93871193337145</v>
      </c>
      <c r="F11" s="37">
        <v>39.705254993213103</v>
      </c>
      <c r="G11" s="37">
        <v>1843.6799999999996</v>
      </c>
      <c r="H11" s="37">
        <v>162.03333333333333</v>
      </c>
      <c r="I11" s="37">
        <v>4.3394733870967733E-2</v>
      </c>
      <c r="J11" s="37">
        <v>305</v>
      </c>
      <c r="K11" s="37">
        <v>3313.3333333333335</v>
      </c>
      <c r="L11" s="37">
        <v>36.471408647140862</v>
      </c>
      <c r="M11" s="37">
        <v>0.75389359710546378</v>
      </c>
      <c r="N11" s="37">
        <v>4.888527579008751</v>
      </c>
      <c r="O11" s="37">
        <v>12.637306811086466</v>
      </c>
      <c r="P11" s="37">
        <v>5.1899136278933944E-2</v>
      </c>
      <c r="Q11" s="37">
        <v>-100.52007681755828</v>
      </c>
      <c r="R11" s="37">
        <v>285.13791495198899</v>
      </c>
      <c r="S11" s="37">
        <v>4.888527579008751</v>
      </c>
      <c r="T11" s="36" t="s">
        <v>192</v>
      </c>
    </row>
    <row r="12" spans="2:20" x14ac:dyDescent="0.2">
      <c r="B12" s="37">
        <v>7.3633333333333324</v>
      </c>
      <c r="C12" s="37">
        <v>25.48</v>
      </c>
      <c r="D12" s="37">
        <v>20384</v>
      </c>
      <c r="E12" s="37">
        <v>6954.3704733595332</v>
      </c>
      <c r="F12" s="37">
        <v>178.35175489625749</v>
      </c>
      <c r="G12" s="37">
        <v>1028.72</v>
      </c>
      <c r="H12" s="37">
        <v>1419.4120000000003</v>
      </c>
      <c r="I12" s="37">
        <v>0.19956457258064517</v>
      </c>
      <c r="J12" s="37">
        <v>305</v>
      </c>
      <c r="K12" s="37">
        <v>15146.666666666666</v>
      </c>
      <c r="L12" s="37">
        <v>43.93305439330544</v>
      </c>
      <c r="M12" s="37">
        <v>32.979333338074262</v>
      </c>
      <c r="N12" s="37">
        <v>63.638452422670014</v>
      </c>
      <c r="O12" s="37">
        <v>69.434916971175696</v>
      </c>
      <c r="P12" s="37">
        <v>1.7991498578909495</v>
      </c>
      <c r="Q12" s="37">
        <v>-163.26003292181068</v>
      </c>
      <c r="R12" s="37">
        <v>607.56853497942382</v>
      </c>
      <c r="S12" s="37">
        <v>63.638452422670014</v>
      </c>
      <c r="T12" s="36" t="s">
        <v>192</v>
      </c>
    </row>
    <row r="13" spans="2:20" x14ac:dyDescent="0.2">
      <c r="B13" s="37">
        <v>7.94</v>
      </c>
      <c r="C13" s="37">
        <v>18.459999999999997</v>
      </c>
      <c r="D13" s="37">
        <v>14768</v>
      </c>
      <c r="E13" s="37">
        <v>4748.8156103173669</v>
      </c>
      <c r="F13" s="37">
        <v>184.16909055652511</v>
      </c>
      <c r="G13" s="37">
        <v>881.75999999999988</v>
      </c>
      <c r="H13" s="37">
        <v>965.71866666666665</v>
      </c>
      <c r="I13" s="37">
        <v>0.7986423145161291</v>
      </c>
      <c r="J13" s="37">
        <v>396.5</v>
      </c>
      <c r="K13" s="37">
        <v>22720</v>
      </c>
      <c r="L13" s="37">
        <v>247.55927475592748</v>
      </c>
      <c r="M13" s="37">
        <v>26.268695521331299</v>
      </c>
      <c r="N13" s="37">
        <v>61.674415362944238</v>
      </c>
      <c r="O13" s="37">
        <v>64.340950936107461</v>
      </c>
      <c r="P13" s="37">
        <v>1.6711616552498867</v>
      </c>
      <c r="Q13" s="37">
        <v>-117.07101783264746</v>
      </c>
      <c r="R13" s="37">
        <v>436.10037311385457</v>
      </c>
      <c r="S13" s="37">
        <v>61.674415362944238</v>
      </c>
      <c r="T13" s="36" t="s">
        <v>192</v>
      </c>
    </row>
    <row r="14" spans="2:20" x14ac:dyDescent="0.2">
      <c r="B14" s="37">
        <v>7.37</v>
      </c>
      <c r="C14" s="37">
        <v>1.2000000000000002E-2</v>
      </c>
      <c r="D14" s="37">
        <v>7.68</v>
      </c>
      <c r="E14" s="37">
        <v>454.18055820459023</v>
      </c>
      <c r="F14" s="37">
        <v>73.316527696981439</v>
      </c>
      <c r="G14" s="37">
        <v>4462.2399999999989</v>
      </c>
      <c r="H14" s="37">
        <v>427.76800000000003</v>
      </c>
      <c r="I14" s="37">
        <v>0.17332291935483871</v>
      </c>
      <c r="J14" s="37">
        <v>244</v>
      </c>
      <c r="K14" s="37">
        <v>23193.333333333332</v>
      </c>
      <c r="L14" s="37">
        <v>29.28870292887029</v>
      </c>
      <c r="M14" s="37">
        <v>1.7375084745649525</v>
      </c>
      <c r="N14" s="37">
        <v>7.0536942755513108</v>
      </c>
      <c r="O14" s="37">
        <v>13.621823319077928</v>
      </c>
      <c r="P14" s="37">
        <v>7.6443689647286261E-2</v>
      </c>
      <c r="Q14" s="37">
        <v>-254.31924279835388</v>
      </c>
      <c r="R14" s="37">
        <v>702.12969547325099</v>
      </c>
      <c r="S14" s="37">
        <v>7.0536942755513108</v>
      </c>
      <c r="T14" s="36" t="s">
        <v>192</v>
      </c>
    </row>
    <row r="15" spans="2:20" x14ac:dyDescent="0.2">
      <c r="B15" s="37">
        <v>8.3966666666666665</v>
      </c>
      <c r="C15" s="37">
        <v>6.2989999999999995</v>
      </c>
      <c r="D15" s="37">
        <v>5039.2</v>
      </c>
      <c r="E15" s="37">
        <v>1633.1731197151748</v>
      </c>
      <c r="F15" s="37">
        <v>30.332880873893089</v>
      </c>
      <c r="G15" s="37">
        <v>2511.6799999999998</v>
      </c>
      <c r="H15" s="37">
        <v>414.80533333333329</v>
      </c>
      <c r="I15" s="37">
        <v>0.22196598387096769</v>
      </c>
      <c r="J15" s="37">
        <v>416.83333333333326</v>
      </c>
      <c r="K15" s="37">
        <v>9939.9999999999982</v>
      </c>
      <c r="L15" s="37">
        <v>68.340306834030685</v>
      </c>
      <c r="M15" s="37">
        <v>7.9507856990132417</v>
      </c>
      <c r="N15" s="37">
        <v>30.695692396818746</v>
      </c>
      <c r="O15" s="37">
        <v>21.369329002209199</v>
      </c>
      <c r="P15" s="37">
        <v>0.4453153011237232</v>
      </c>
      <c r="Q15" s="37">
        <v>-152.8910233196159</v>
      </c>
      <c r="R15" s="37">
        <v>453.93546227709186</v>
      </c>
      <c r="S15" s="37">
        <v>30.695692396818746</v>
      </c>
      <c r="T15" s="36" t="s">
        <v>192</v>
      </c>
    </row>
    <row r="16" spans="2:20" x14ac:dyDescent="0.2">
      <c r="B16" s="37">
        <v>7.2766666666666664</v>
      </c>
      <c r="C16" s="37">
        <v>27.99</v>
      </c>
      <c r="D16" s="37">
        <v>22392</v>
      </c>
      <c r="E16" s="37">
        <v>9063.5727298878137</v>
      </c>
      <c r="F16" s="37">
        <v>165.42434231788505</v>
      </c>
      <c r="G16" s="37">
        <v>2778.8799999999997</v>
      </c>
      <c r="H16" s="37">
        <v>1633.2960000000003</v>
      </c>
      <c r="I16" s="37">
        <v>6.5796145161290315E-2</v>
      </c>
      <c r="J16" s="37">
        <v>355.83333333333331</v>
      </c>
      <c r="K16" s="37">
        <v>19879.999999999996</v>
      </c>
      <c r="L16" s="37">
        <v>470.71129707112965</v>
      </c>
      <c r="M16" s="37">
        <v>33.706083219256165</v>
      </c>
      <c r="N16" s="37">
        <v>58.668669157263231</v>
      </c>
      <c r="O16" s="37">
        <v>49.174304082320646</v>
      </c>
      <c r="P16" s="37">
        <v>1.4415224379079845</v>
      </c>
      <c r="Q16" s="37">
        <v>-267.53832098765434</v>
      </c>
      <c r="R16" s="37">
        <v>898.51338271604925</v>
      </c>
      <c r="S16" s="37">
        <v>58.668669157263245</v>
      </c>
      <c r="T16" s="36" t="s">
        <v>192</v>
      </c>
    </row>
    <row r="17" spans="2:20" x14ac:dyDescent="0.2">
      <c r="B17" s="37">
        <v>7.57</v>
      </c>
      <c r="C17" s="37">
        <v>0.80500000000000005</v>
      </c>
      <c r="D17" s="37">
        <v>515.20000000000005</v>
      </c>
      <c r="E17" s="37">
        <v>305.92949329264434</v>
      </c>
      <c r="F17" s="37">
        <v>18.375024238898586</v>
      </c>
      <c r="G17" s="37">
        <v>4863.04</v>
      </c>
      <c r="H17" s="37">
        <v>265.73466666666667</v>
      </c>
      <c r="I17" s="37">
        <v>0.22068590322580647</v>
      </c>
      <c r="J17" s="37">
        <v>355.83333333333331</v>
      </c>
      <c r="K17" s="37">
        <v>7100</v>
      </c>
      <c r="L17" s="37">
        <v>225.24407252440722</v>
      </c>
      <c r="M17" s="37">
        <v>1.155956245697404</v>
      </c>
      <c r="N17" s="37">
        <v>4.7746683939762784</v>
      </c>
      <c r="O17" s="37">
        <v>8.2651624068906688</v>
      </c>
      <c r="P17" s="37">
        <v>5.0235089673710091E-2</v>
      </c>
      <c r="Q17" s="37">
        <v>-259.18983264746225</v>
      </c>
      <c r="R17" s="37">
        <v>697.551780521262</v>
      </c>
      <c r="S17" s="37">
        <v>4.7746683939762784</v>
      </c>
      <c r="T17" s="36" t="s">
        <v>192</v>
      </c>
    </row>
    <row r="18" spans="2:20" x14ac:dyDescent="0.2">
      <c r="B18" s="37">
        <v>7.5533333333333337</v>
      </c>
      <c r="C18" s="37">
        <v>20.29</v>
      </c>
      <c r="D18" s="37">
        <v>16232</v>
      </c>
      <c r="E18" s="37">
        <v>805.16212092313583</v>
      </c>
      <c r="F18" s="37">
        <v>26.777842414840666</v>
      </c>
      <c r="G18" s="37">
        <v>240.48</v>
      </c>
      <c r="H18" s="37">
        <v>268.97533333333331</v>
      </c>
      <c r="I18" s="37">
        <v>6.8356306451612905E-2</v>
      </c>
      <c r="J18" s="37">
        <v>305</v>
      </c>
      <c r="K18" s="37">
        <v>8993.3333333333339</v>
      </c>
      <c r="L18" s="37">
        <v>25.10460251046025</v>
      </c>
      <c r="M18" s="37">
        <v>8.5302525213302971</v>
      </c>
      <c r="N18" s="37">
        <v>50.320792424087301</v>
      </c>
      <c r="O18" s="37">
        <v>65.436190740718928</v>
      </c>
      <c r="P18" s="37">
        <v>1.0442878725782478</v>
      </c>
      <c r="Q18" s="37">
        <v>-29.161887517146777</v>
      </c>
      <c r="R18" s="37">
        <v>120.82533882030178</v>
      </c>
      <c r="S18" s="37">
        <v>50.320792424087301</v>
      </c>
      <c r="T18" s="36" t="s">
        <v>192</v>
      </c>
    </row>
    <row r="19" spans="2:20" x14ac:dyDescent="0.2">
      <c r="B19" s="37">
        <v>7.9866666666666672</v>
      </c>
      <c r="C19" s="37">
        <v>3.1086666666666667</v>
      </c>
      <c r="D19" s="37">
        <v>1989.5466666666669</v>
      </c>
      <c r="E19" s="37">
        <v>1000.429143620065</v>
      </c>
      <c r="F19" s="37">
        <v>86.567125589813202</v>
      </c>
      <c r="G19" s="37">
        <v>1763.5199999999995</v>
      </c>
      <c r="H19" s="37">
        <v>223.60599999999999</v>
      </c>
      <c r="I19" s="37">
        <v>0.15156154838709676</v>
      </c>
      <c r="J19" s="37">
        <v>325.33333333333331</v>
      </c>
      <c r="K19" s="37">
        <v>8520</v>
      </c>
      <c r="L19" s="37">
        <v>69.037656903765694</v>
      </c>
      <c r="M19" s="37">
        <v>5.9647405222169922</v>
      </c>
      <c r="N19" s="37">
        <v>28.597179028025526</v>
      </c>
      <c r="O19" s="37">
        <v>17.33430595128112</v>
      </c>
      <c r="P19" s="37">
        <v>0.40922199495145611</v>
      </c>
      <c r="Q19" s="37">
        <v>-101.24645267489711</v>
      </c>
      <c r="R19" s="37">
        <v>295.8955226337448</v>
      </c>
      <c r="S19" s="37">
        <v>28.597179028025533</v>
      </c>
      <c r="T19" s="36" t="s">
        <v>192</v>
      </c>
    </row>
    <row r="20" spans="2:20" x14ac:dyDescent="0.2">
      <c r="B20" s="37">
        <v>8.4366666666666674</v>
      </c>
      <c r="C20" s="37">
        <v>15.556666666666667</v>
      </c>
      <c r="D20" s="37">
        <v>12445.333333333334</v>
      </c>
      <c r="E20" s="37">
        <v>5003.007638955477</v>
      </c>
      <c r="F20" s="37">
        <v>110.80602417426154</v>
      </c>
      <c r="G20" s="37">
        <v>507.68</v>
      </c>
      <c r="H20" s="37">
        <v>191.19933333333333</v>
      </c>
      <c r="I20" s="37">
        <v>0.34485372580645163</v>
      </c>
      <c r="J20" s="37">
        <v>284.66666666666669</v>
      </c>
      <c r="K20" s="37">
        <v>14673.333333333334</v>
      </c>
      <c r="L20" s="37">
        <v>155.50906555090657</v>
      </c>
      <c r="M20" s="37">
        <v>48.318602375367938</v>
      </c>
      <c r="N20" s="37">
        <v>83.195769769625883</v>
      </c>
      <c r="O20" s="37">
        <v>38.796120261456529</v>
      </c>
      <c r="P20" s="37">
        <v>5.3876199731271432</v>
      </c>
      <c r="Q20" s="37">
        <v>-36.453903978052125</v>
      </c>
      <c r="R20" s="37">
        <v>127.97993964334704</v>
      </c>
      <c r="S20" s="37">
        <v>83.195769769625883</v>
      </c>
      <c r="T20" s="36" t="s">
        <v>192</v>
      </c>
    </row>
    <row r="21" spans="2:20" x14ac:dyDescent="0.2">
      <c r="B21" s="37">
        <v>8.4633333333333329</v>
      </c>
      <c r="C21" s="37">
        <v>28.613333333333333</v>
      </c>
      <c r="D21" s="37">
        <v>22890.666666666668</v>
      </c>
      <c r="E21" s="37">
        <v>10638.0285741682</v>
      </c>
      <c r="F21" s="37">
        <v>170.27212203477472</v>
      </c>
      <c r="G21" s="37">
        <v>2057.44</v>
      </c>
      <c r="H21" s="37">
        <v>1623.5739999999998</v>
      </c>
      <c r="I21" s="37">
        <v>0.17780320161290319</v>
      </c>
      <c r="J21" s="37">
        <v>264.33333333333343</v>
      </c>
      <c r="K21" s="37">
        <v>19406.666666666668</v>
      </c>
      <c r="L21" s="37">
        <v>39.748953974895393</v>
      </c>
      <c r="M21" s="37">
        <v>42.539966615950526</v>
      </c>
      <c r="N21" s="37">
        <v>65.758462815876968</v>
      </c>
      <c r="O21" s="37">
        <v>56.522312086517104</v>
      </c>
      <c r="P21" s="37">
        <v>1.9564801302385757</v>
      </c>
      <c r="Q21" s="37">
        <v>-232.16615637860082</v>
      </c>
      <c r="R21" s="37">
        <v>805.05270781892989</v>
      </c>
      <c r="S21" s="37">
        <v>65.758462815876968</v>
      </c>
      <c r="T21" s="36" t="s">
        <v>192</v>
      </c>
    </row>
    <row r="22" spans="2:20" x14ac:dyDescent="0.2">
      <c r="B22" s="37">
        <v>7.376666666666666</v>
      </c>
      <c r="C22" s="37">
        <v>1.7666666666666667E-2</v>
      </c>
      <c r="D22" s="37">
        <v>11.306666666666667</v>
      </c>
      <c r="E22" s="37">
        <v>620.96814800686616</v>
      </c>
      <c r="F22" s="37">
        <v>20.637321440113762</v>
      </c>
      <c r="G22" s="37">
        <v>213.76</v>
      </c>
      <c r="H22" s="37">
        <v>349.99200000000002</v>
      </c>
      <c r="I22" s="37">
        <v>2.1633362903225803E-2</v>
      </c>
      <c r="J22" s="37">
        <v>294.83333333333331</v>
      </c>
      <c r="K22" s="37">
        <v>9466.6666666666661</v>
      </c>
      <c r="L22" s="37">
        <v>41.841004184100406</v>
      </c>
      <c r="M22" s="37">
        <v>6.0816580382242309</v>
      </c>
      <c r="N22" s="37">
        <v>40.318979607013524</v>
      </c>
      <c r="O22" s="37">
        <v>73.103252233896114</v>
      </c>
      <c r="P22" s="37">
        <v>0.6854281977163551</v>
      </c>
      <c r="Q22" s="37">
        <v>-34.660592592592593</v>
      </c>
      <c r="R22" s="37">
        <v>144.8242962962963</v>
      </c>
      <c r="S22" s="37">
        <v>40.318979607013524</v>
      </c>
      <c r="T22" s="36" t="s">
        <v>192</v>
      </c>
    </row>
    <row r="23" spans="2:20" x14ac:dyDescent="0.2">
      <c r="B23" s="37">
        <v>7.8533333333333326</v>
      </c>
      <c r="C23" s="37">
        <v>2.1140000000000003</v>
      </c>
      <c r="D23" s="37">
        <v>1352.96</v>
      </c>
      <c r="E23" s="37">
        <v>1220.2326912073227</v>
      </c>
      <c r="F23" s="37">
        <v>23.222803955788248</v>
      </c>
      <c r="G23" s="37">
        <v>561.11999999999989</v>
      </c>
      <c r="H23" s="37">
        <v>349.99200000000002</v>
      </c>
      <c r="I23" s="37">
        <v>0.24436739516129036</v>
      </c>
      <c r="J23" s="37">
        <v>305</v>
      </c>
      <c r="K23" s="37">
        <v>16566.666666666668</v>
      </c>
      <c r="L23" s="37">
        <v>93.444909344490938</v>
      </c>
      <c r="M23" s="37">
        <v>9.9557692283298547</v>
      </c>
      <c r="N23" s="37">
        <v>48.027229089833362</v>
      </c>
      <c r="O23" s="37">
        <v>50.7767724723277</v>
      </c>
      <c r="P23" s="37">
        <v>0.93448125900285595</v>
      </c>
      <c r="Q23" s="37">
        <v>-51.861925925925924</v>
      </c>
      <c r="R23" s="37">
        <v>188.24429629629628</v>
      </c>
      <c r="S23" s="37">
        <v>48.027229089833362</v>
      </c>
      <c r="T23" s="36" t="s">
        <v>192</v>
      </c>
    </row>
    <row r="24" spans="2:20" x14ac:dyDescent="0.2">
      <c r="B24" s="37">
        <v>7.6166666666666671</v>
      </c>
      <c r="C24" s="37">
        <v>0.49266666666666664</v>
      </c>
      <c r="D24" s="37">
        <v>315.30666666666667</v>
      </c>
      <c r="E24" s="37">
        <v>124.40218704304145</v>
      </c>
      <c r="F24" s="37">
        <v>34.534289961864125</v>
      </c>
      <c r="G24" s="37">
        <v>748.16</v>
      </c>
      <c r="H24" s="37">
        <v>213.88399999999999</v>
      </c>
      <c r="I24" s="37">
        <v>0.15348166935483867</v>
      </c>
      <c r="J24" s="37">
        <v>264.33333333333343</v>
      </c>
      <c r="K24" s="37">
        <v>13253.333333333334</v>
      </c>
      <c r="L24" s="37">
        <v>41.841004184100406</v>
      </c>
      <c r="M24" s="37">
        <v>1.033468872771828</v>
      </c>
      <c r="N24" s="37">
        <v>8.8567758062370867</v>
      </c>
      <c r="O24" s="37">
        <v>32.283284822440102</v>
      </c>
      <c r="P24" s="37">
        <v>9.8838045631511148E-2</v>
      </c>
      <c r="Q24" s="37">
        <v>-50.678288065843617</v>
      </c>
      <c r="R24" s="37">
        <v>165.69484773662549</v>
      </c>
      <c r="S24" s="37">
        <v>8.8567758062370867</v>
      </c>
      <c r="T24" s="36" t="s">
        <v>192</v>
      </c>
    </row>
    <row r="25" spans="2:20" x14ac:dyDescent="0.2">
      <c r="B25" s="37">
        <v>8.1300000000000008</v>
      </c>
      <c r="C25" s="37">
        <v>1.4276666666666669</v>
      </c>
      <c r="D25" s="37">
        <v>913.70666666666659</v>
      </c>
      <c r="E25" s="37">
        <v>382.22169241528377</v>
      </c>
      <c r="F25" s="37">
        <v>95.939499709133216</v>
      </c>
      <c r="G25" s="37">
        <v>6092.16</v>
      </c>
      <c r="H25" s="37">
        <v>375.91733333333332</v>
      </c>
      <c r="I25" s="37">
        <v>0.13940078225806452</v>
      </c>
      <c r="J25" s="37">
        <v>386.33333333333331</v>
      </c>
      <c r="K25" s="37">
        <v>12780</v>
      </c>
      <c r="L25" s="37">
        <v>52.998605299860522</v>
      </c>
      <c r="M25" s="37">
        <v>1.2832885861292265</v>
      </c>
      <c r="N25" s="37">
        <v>4.6884374893446692</v>
      </c>
      <c r="O25" s="37">
        <v>9.2354436685349963</v>
      </c>
      <c r="P25" s="37">
        <v>4.9553426964942915E-2</v>
      </c>
      <c r="Q25" s="37">
        <v>-329.21436488340191</v>
      </c>
      <c r="R25" s="37">
        <v>888.37276268861444</v>
      </c>
      <c r="S25" s="37">
        <v>4.6884374893446692</v>
      </c>
      <c r="T25" s="36" t="s">
        <v>192</v>
      </c>
    </row>
    <row r="26" spans="2:20" x14ac:dyDescent="0.2">
      <c r="B26" s="37">
        <v>8.77</v>
      </c>
      <c r="C26" s="37">
        <v>0.21230000000000002</v>
      </c>
      <c r="D26" s="37">
        <v>135.87199999999999</v>
      </c>
      <c r="E26" s="37">
        <v>252.04367728399791</v>
      </c>
      <c r="F26" s="37">
        <v>11.588132635253052</v>
      </c>
      <c r="G26" s="37">
        <v>240.47999999999993</v>
      </c>
      <c r="H26" s="37">
        <v>298.14133333333331</v>
      </c>
      <c r="I26" s="37">
        <v>0.16116215322580643</v>
      </c>
      <c r="J26" s="37">
        <v>142.33333333333334</v>
      </c>
      <c r="K26" s="37">
        <v>5680</v>
      </c>
      <c r="L26" s="37">
        <v>45.327754532775451</v>
      </c>
      <c r="M26" s="37">
        <v>2.5682182232729143</v>
      </c>
      <c r="N26" s="37">
        <v>23.001207094784093</v>
      </c>
      <c r="O26" s="37">
        <v>67.648366384901678</v>
      </c>
      <c r="P26" s="37">
        <v>0.30153827508263947</v>
      </c>
      <c r="Q26" s="37">
        <v>-34.229048010973933</v>
      </c>
      <c r="R26" s="37">
        <v>130.6673635116598</v>
      </c>
      <c r="S26" s="37">
        <v>23.001207094784093</v>
      </c>
      <c r="T26" s="36" t="s">
        <v>192</v>
      </c>
    </row>
    <row r="27" spans="2:20" x14ac:dyDescent="0.2">
      <c r="B27" s="37">
        <v>7.0233333333333334</v>
      </c>
      <c r="C27" s="37">
        <v>8.2333333333333328E-2</v>
      </c>
      <c r="D27" s="37">
        <v>52.693333333333335</v>
      </c>
      <c r="E27" s="37">
        <v>2520.7366011825293</v>
      </c>
      <c r="F27" s="37">
        <v>44.229849395643448</v>
      </c>
      <c r="G27" s="37">
        <v>213.76</v>
      </c>
      <c r="H27" s="37">
        <v>411.56466666666665</v>
      </c>
      <c r="I27" s="37">
        <v>0.12019957258064513</v>
      </c>
      <c r="J27" s="37">
        <v>1362.3333333333333</v>
      </c>
      <c r="K27" s="37">
        <v>6626.666666666667</v>
      </c>
      <c r="L27" s="37">
        <v>7.670850767085077</v>
      </c>
      <c r="M27" s="37">
        <v>23.235091699588548</v>
      </c>
      <c r="N27" s="37">
        <v>70.586247246130554</v>
      </c>
      <c r="O27" s="37">
        <v>76.11286945327744</v>
      </c>
      <c r="P27" s="37">
        <v>2.4641816619102097</v>
      </c>
      <c r="Q27" s="37">
        <v>-22.228301783264744</v>
      </c>
      <c r="R27" s="37">
        <v>165.60190397805209</v>
      </c>
      <c r="S27" s="37">
        <v>70.586247246130554</v>
      </c>
      <c r="T27" s="36" t="s">
        <v>192</v>
      </c>
    </row>
    <row r="28" spans="2:20" x14ac:dyDescent="0.2">
      <c r="B28" s="37">
        <v>7.88</v>
      </c>
      <c r="C28" s="37">
        <v>1.4206666666666667</v>
      </c>
      <c r="D28" s="37">
        <v>909.22666666666657</v>
      </c>
      <c r="E28" s="37">
        <v>1537.8078708118755</v>
      </c>
      <c r="F28" s="37">
        <v>50.047185055911051</v>
      </c>
      <c r="G28" s="37">
        <v>213.76</v>
      </c>
      <c r="H28" s="37">
        <v>174.99600000000001</v>
      </c>
      <c r="I28" s="37">
        <v>3.5074209677419352E-2</v>
      </c>
      <c r="J28" s="37">
        <v>305</v>
      </c>
      <c r="K28" s="37">
        <v>12780</v>
      </c>
      <c r="L28" s="37">
        <v>472.1059972105997</v>
      </c>
      <c r="M28" s="37">
        <v>18.923318890530641</v>
      </c>
      <c r="N28" s="37">
        <v>71.748291232176314</v>
      </c>
      <c r="O28" s="37">
        <v>57.510297299847984</v>
      </c>
      <c r="P28" s="37">
        <v>2.6822605434094267</v>
      </c>
      <c r="Q28" s="37">
        <v>-20.090962962962958</v>
      </c>
      <c r="R28" s="37">
        <v>85.772148148148133</v>
      </c>
      <c r="S28" s="37">
        <v>71.748291232176314</v>
      </c>
      <c r="T28" s="36" t="s">
        <v>192</v>
      </c>
    </row>
    <row r="29" spans="2:20" x14ac:dyDescent="0.2">
      <c r="B29" s="37">
        <v>8.1066666666666656</v>
      </c>
      <c r="C29" s="37">
        <v>0.58199999999999996</v>
      </c>
      <c r="D29" s="37">
        <v>372.47999999999996</v>
      </c>
      <c r="E29" s="37">
        <v>372.35183419162053</v>
      </c>
      <c r="F29" s="37">
        <v>45.199405339021382</v>
      </c>
      <c r="G29" s="37">
        <v>721.43999999999994</v>
      </c>
      <c r="H29" s="37">
        <v>142.58933333333334</v>
      </c>
      <c r="I29" s="37">
        <v>0.15540179032258064</v>
      </c>
      <c r="J29" s="37">
        <v>325.33333333333331</v>
      </c>
      <c r="K29" s="37">
        <v>8046.666666666667</v>
      </c>
      <c r="L29" s="37">
        <v>29.28870292887029</v>
      </c>
      <c r="M29" s="37">
        <v>3.3147765886962737</v>
      </c>
      <c r="N29" s="37">
        <v>24.89208141047332</v>
      </c>
      <c r="O29" s="37">
        <v>24.659569296688414</v>
      </c>
      <c r="P29" s="37">
        <v>0.33974933414755631</v>
      </c>
      <c r="Q29" s="37">
        <v>-42.474414266117968</v>
      </c>
      <c r="R29" s="37">
        <v>138.29656515775034</v>
      </c>
      <c r="S29" s="37">
        <v>24.89208141047332</v>
      </c>
      <c r="T29" s="36" t="s">
        <v>192</v>
      </c>
    </row>
    <row r="30" spans="2:20" x14ac:dyDescent="0.2">
      <c r="B30" s="37">
        <v>7.9866666666666655</v>
      </c>
      <c r="C30" s="37">
        <v>0.55566666666666675</v>
      </c>
      <c r="D30" s="37">
        <v>355.62666666666672</v>
      </c>
      <c r="E30" s="37">
        <v>1005.4291436200632</v>
      </c>
      <c r="F30" s="37">
        <v>24.51554521362549</v>
      </c>
      <c r="G30" s="37">
        <v>293.91999999999996</v>
      </c>
      <c r="H30" s="37">
        <v>418.04599999999999</v>
      </c>
      <c r="I30" s="37">
        <v>9.8438201612903217E-2</v>
      </c>
      <c r="J30" s="37">
        <v>183</v>
      </c>
      <c r="K30" s="37">
        <v>16566.666666666668</v>
      </c>
      <c r="L30" s="37">
        <v>53.695955369595538</v>
      </c>
      <c r="M30" s="37">
        <v>8.8375313356762515</v>
      </c>
      <c r="N30" s="37">
        <v>46.835723624360526</v>
      </c>
      <c r="O30" s="37">
        <v>70.129326518701873</v>
      </c>
      <c r="P30" s="37">
        <v>0.89433038640377227</v>
      </c>
      <c r="Q30" s="37">
        <v>-46.103078189300412</v>
      </c>
      <c r="R30" s="37">
        <v>177.8090205761317</v>
      </c>
      <c r="S30" s="37">
        <v>46.835723624360526</v>
      </c>
      <c r="T30" s="36" t="s">
        <v>192</v>
      </c>
    </row>
    <row r="31" spans="2:20" x14ac:dyDescent="0.2">
      <c r="B31" s="37">
        <v>7.5266666666666664</v>
      </c>
      <c r="C31" s="37">
        <v>1.9806666666666668</v>
      </c>
      <c r="D31" s="37">
        <v>1267.6266666666668</v>
      </c>
      <c r="E31" s="37">
        <v>442.44084175726357</v>
      </c>
      <c r="F31" s="37">
        <v>17.728653609979961</v>
      </c>
      <c r="G31" s="37">
        <v>3420.16</v>
      </c>
      <c r="H31" s="37">
        <v>294.90066666666667</v>
      </c>
      <c r="I31" s="37">
        <v>0.15092150806451612</v>
      </c>
      <c r="J31" s="37">
        <v>305</v>
      </c>
      <c r="K31" s="37">
        <v>16093.333333333334</v>
      </c>
      <c r="L31" s="37">
        <v>50.2092050209205</v>
      </c>
      <c r="M31" s="37">
        <v>1.9483783561698333</v>
      </c>
      <c r="N31" s="37">
        <v>8.9617357336577204</v>
      </c>
      <c r="O31" s="37">
        <v>12.445040282175123</v>
      </c>
      <c r="P31" s="37">
        <v>9.869913540393109E-2</v>
      </c>
      <c r="Q31" s="37">
        <v>-190.27965980795611</v>
      </c>
      <c r="R31" s="37">
        <v>527.03380521262</v>
      </c>
      <c r="S31" s="37">
        <v>8.9617357336577204</v>
      </c>
      <c r="T31" s="36" t="s">
        <v>192</v>
      </c>
    </row>
    <row r="32" spans="2:20" x14ac:dyDescent="0.2">
      <c r="B32" s="37">
        <v>7.8999999999999995</v>
      </c>
      <c r="C32" s="37">
        <v>1.8066666666666666</v>
      </c>
      <c r="D32" s="37">
        <v>1156.2666666666667</v>
      </c>
      <c r="E32" s="37">
        <v>648.04119778752602</v>
      </c>
      <c r="F32" s="37">
        <v>92.061275935621481</v>
      </c>
      <c r="G32" s="37">
        <v>454.23999999999995</v>
      </c>
      <c r="H32" s="37">
        <v>249.53133333333335</v>
      </c>
      <c r="I32" s="37">
        <v>2.5473604838709672E-2</v>
      </c>
      <c r="J32" s="37">
        <v>172.83333333333334</v>
      </c>
      <c r="K32" s="37">
        <v>13253.333333333334</v>
      </c>
      <c r="L32" s="37">
        <v>87.866108786610866</v>
      </c>
      <c r="M32" s="37">
        <v>6.0644151731343321</v>
      </c>
      <c r="N32" s="37">
        <v>38.222583105215541</v>
      </c>
      <c r="O32" s="37">
        <v>47.563015667275401</v>
      </c>
      <c r="P32" s="37">
        <v>0.65314085472843486</v>
      </c>
      <c r="Q32" s="37">
        <v>-40.416224965706448</v>
      </c>
      <c r="R32" s="37">
        <v>140.98398902606309</v>
      </c>
      <c r="S32" s="37">
        <v>38.222583105215556</v>
      </c>
      <c r="T32" s="36" t="s">
        <v>192</v>
      </c>
    </row>
    <row r="33" spans="2:20" x14ac:dyDescent="0.2">
      <c r="B33" s="37">
        <v>7.8499999999999988</v>
      </c>
      <c r="C33" s="37">
        <v>0.82509999999999994</v>
      </c>
      <c r="D33" s="37">
        <v>528.06399999999996</v>
      </c>
      <c r="E33" s="37">
        <v>873.120986712442</v>
      </c>
      <c r="F33" s="37">
        <v>64.590524206580042</v>
      </c>
      <c r="G33" s="37">
        <v>213.76</v>
      </c>
      <c r="H33" s="37">
        <v>204.16200000000003</v>
      </c>
      <c r="I33" s="37">
        <v>3.635429032258064E-2</v>
      </c>
      <c r="J33" s="37">
        <v>345.66666666666669</v>
      </c>
      <c r="K33" s="37">
        <v>16566.666666666668</v>
      </c>
      <c r="L33" s="37">
        <v>213.3891213389121</v>
      </c>
      <c r="M33" s="37">
        <v>10.260524999826231</v>
      </c>
      <c r="N33" s="37">
        <v>56.618494372903562</v>
      </c>
      <c r="O33" s="37">
        <v>61.405988935438863</v>
      </c>
      <c r="P33" s="37">
        <v>1.3885665308845188</v>
      </c>
      <c r="Q33" s="37">
        <v>-21.82479012345679</v>
      </c>
      <c r="R33" s="37">
        <v>95.614172839506168</v>
      </c>
      <c r="S33" s="37">
        <v>56.618494372903548</v>
      </c>
      <c r="T33" s="36" t="s">
        <v>192</v>
      </c>
    </row>
    <row r="34" spans="2:20" x14ac:dyDescent="0.2">
      <c r="B34" s="37">
        <v>7.996666666666667</v>
      </c>
      <c r="C34" s="37">
        <v>0.50156666666666661</v>
      </c>
      <c r="D34" s="37">
        <v>321.0026666666667</v>
      </c>
      <c r="E34" s="37">
        <v>494.99332443257669</v>
      </c>
      <c r="F34" s="37">
        <v>37.766143106457235</v>
      </c>
      <c r="G34" s="37">
        <v>240.47999999999993</v>
      </c>
      <c r="H34" s="37">
        <v>210.64333333333335</v>
      </c>
      <c r="I34" s="37">
        <v>5.299533870967741E-2</v>
      </c>
      <c r="J34" s="37">
        <v>152.5</v>
      </c>
      <c r="K34" s="37">
        <v>9940.0000000000018</v>
      </c>
      <c r="L34" s="37">
        <v>31.380753138075317</v>
      </c>
      <c r="M34" s="37">
        <v>5.63833147260502</v>
      </c>
      <c r="N34" s="37">
        <v>41.664872277846143</v>
      </c>
      <c r="O34" s="37">
        <v>59.779163950861367</v>
      </c>
      <c r="P34" s="37">
        <v>0.74086084130912899</v>
      </c>
      <c r="Q34" s="37">
        <v>-26.860899862825789</v>
      </c>
      <c r="R34" s="37">
        <v>101.14128943758571</v>
      </c>
      <c r="S34" s="37">
        <v>41.66487227784615</v>
      </c>
      <c r="T34" s="36" t="s">
        <v>192</v>
      </c>
    </row>
    <row r="35" spans="2:20" x14ac:dyDescent="0.2">
      <c r="B35" s="37">
        <v>7.38</v>
      </c>
      <c r="C35" s="37">
        <v>1.1516666666666666</v>
      </c>
      <c r="D35" s="37">
        <v>737.06666666666661</v>
      </c>
      <c r="E35" s="37">
        <v>1221.5660245406532</v>
      </c>
      <c r="F35" s="37">
        <v>40.997996251050346</v>
      </c>
      <c r="G35" s="37">
        <v>133.6</v>
      </c>
      <c r="H35" s="37">
        <v>213.88400000000001</v>
      </c>
      <c r="I35" s="37">
        <v>6.5796145161290315E-2</v>
      </c>
      <c r="J35" s="37">
        <v>355.83333333333331</v>
      </c>
      <c r="K35" s="37">
        <v>14200</v>
      </c>
      <c r="L35" s="37">
        <v>203.62622036262201</v>
      </c>
      <c r="M35" s="37">
        <v>15.353352238293105</v>
      </c>
      <c r="N35" s="37">
        <v>67.818960157561335</v>
      </c>
      <c r="O35" s="37">
        <v>73.022015690372356</v>
      </c>
      <c r="P35" s="37">
        <v>2.2300965805421273</v>
      </c>
      <c r="Q35" s="37">
        <v>-18.450288065843623</v>
      </c>
      <c r="R35" s="37">
        <v>88.874847736625497</v>
      </c>
      <c r="S35" s="37">
        <v>67.818960157561335</v>
      </c>
      <c r="T35" s="36" t="s">
        <v>192</v>
      </c>
    </row>
    <row r="36" spans="2:20" x14ac:dyDescent="0.2">
      <c r="B36" s="37">
        <v>7.1233333333333322</v>
      </c>
      <c r="C36" s="37">
        <v>6.176333333333333</v>
      </c>
      <c r="D36" s="37">
        <v>4941.0666666666666</v>
      </c>
      <c r="E36" s="37">
        <v>1702.7986521711482</v>
      </c>
      <c r="F36" s="37">
        <v>38.41251373537586</v>
      </c>
      <c r="G36" s="37">
        <v>1416.1599999999999</v>
      </c>
      <c r="H36" s="37">
        <v>466.65599999999995</v>
      </c>
      <c r="I36" s="37">
        <v>0.26036840322580646</v>
      </c>
      <c r="J36" s="37">
        <v>447.33333333333331</v>
      </c>
      <c r="K36" s="37">
        <v>9466.6666666666661</v>
      </c>
      <c r="L36" s="37">
        <v>99.023709902370982</v>
      </c>
      <c r="M36" s="37">
        <v>10.035771480112022</v>
      </c>
      <c r="N36" s="37">
        <v>40.247850868062756</v>
      </c>
      <c r="O36" s="37">
        <v>35.284941318069116</v>
      </c>
      <c r="P36" s="37">
        <v>0.6809333953448421</v>
      </c>
      <c r="Q36" s="37">
        <v>-101.88256790123455</v>
      </c>
      <c r="R36" s="37">
        <v>334.49239506172836</v>
      </c>
      <c r="S36" s="37">
        <v>40.247850868062756</v>
      </c>
      <c r="T36" s="36" t="s">
        <v>192</v>
      </c>
    </row>
    <row r="37" spans="2:20" x14ac:dyDescent="0.2">
      <c r="B37" s="37">
        <v>7.53</v>
      </c>
      <c r="C37" s="37">
        <v>6.2556666666666663E-2</v>
      </c>
      <c r="D37" s="37">
        <v>40.03626666666667</v>
      </c>
      <c r="E37" s="37">
        <v>512.73304087990357</v>
      </c>
      <c r="F37" s="37">
        <v>20.960506754573071</v>
      </c>
      <c r="G37" s="37">
        <v>454.23999999999995</v>
      </c>
      <c r="H37" s="37">
        <v>343.51066666666674</v>
      </c>
      <c r="I37" s="37">
        <v>0.14900138709677421</v>
      </c>
      <c r="J37" s="37">
        <v>325.33333333333331</v>
      </c>
      <c r="K37" s="37">
        <v>6626.666666666667</v>
      </c>
      <c r="L37" s="37">
        <v>81.589958158995813</v>
      </c>
      <c r="M37" s="37">
        <v>4.415614709357933</v>
      </c>
      <c r="N37" s="37">
        <v>30.203799283617631</v>
      </c>
      <c r="O37" s="37">
        <v>55.470802857355956</v>
      </c>
      <c r="P37" s="37">
        <v>0.43733316058807725</v>
      </c>
      <c r="Q37" s="37">
        <v>-45.651149519890261</v>
      </c>
      <c r="R37" s="37">
        <v>172.69717969821673</v>
      </c>
      <c r="S37" s="37">
        <v>30.203799283617638</v>
      </c>
      <c r="T37" s="36" t="s">
        <v>192</v>
      </c>
    </row>
    <row r="38" spans="2:20" x14ac:dyDescent="0.2">
      <c r="B38" s="37">
        <v>7.7766666666666673</v>
      </c>
      <c r="C38" s="37">
        <v>0.43569999999999998</v>
      </c>
      <c r="D38" s="37">
        <v>278.84800000000001</v>
      </c>
      <c r="E38" s="37">
        <v>204.89757772267794</v>
      </c>
      <c r="F38" s="37">
        <v>8.6794648051192542</v>
      </c>
      <c r="G38" s="37">
        <v>1763.5199999999998</v>
      </c>
      <c r="H38" s="37">
        <v>119.90466666666664</v>
      </c>
      <c r="I38" s="37">
        <v>6.0035782258064503E-2</v>
      </c>
      <c r="J38" s="37">
        <v>244</v>
      </c>
      <c r="K38" s="37">
        <v>11833.333333333334</v>
      </c>
      <c r="L38" s="37">
        <v>20.92050209205021</v>
      </c>
      <c r="M38" s="37">
        <v>1.2759786392405408</v>
      </c>
      <c r="N38" s="37">
        <v>8.3600136566935035</v>
      </c>
      <c r="O38" s="37">
        <v>10.209142836965624</v>
      </c>
      <c r="P38" s="37">
        <v>9.1503268251500236E-2</v>
      </c>
      <c r="Q38" s="37">
        <v>-94.044696844993155</v>
      </c>
      <c r="R38" s="37">
        <v>260.90165706447186</v>
      </c>
      <c r="S38" s="37">
        <v>8.3600136566935035</v>
      </c>
      <c r="T38" s="36" t="s">
        <v>192</v>
      </c>
    </row>
    <row r="39" spans="2:20" x14ac:dyDescent="0.2">
      <c r="B39" s="37">
        <v>7.6933333333333325</v>
      </c>
      <c r="C39" s="37">
        <v>1.8503333333333334</v>
      </c>
      <c r="D39" s="37">
        <v>1184.2133333333331</v>
      </c>
      <c r="E39" s="37">
        <v>1366.3536143429326</v>
      </c>
      <c r="F39" s="37">
        <v>57.80363260293452</v>
      </c>
      <c r="G39" s="37">
        <v>133.6</v>
      </c>
      <c r="H39" s="37">
        <v>191.19933333333333</v>
      </c>
      <c r="I39" s="37">
        <v>8.4357314516129045E-2</v>
      </c>
      <c r="J39" s="37">
        <v>172.83333333333334</v>
      </c>
      <c r="K39" s="37">
        <v>13726.66666666667</v>
      </c>
      <c r="L39" s="37">
        <v>25.801952580195252</v>
      </c>
      <c r="M39" s="37">
        <v>17.79808721527171</v>
      </c>
      <c r="N39" s="37">
        <v>71.343529839070328</v>
      </c>
      <c r="O39" s="37">
        <v>70.639540448607463</v>
      </c>
      <c r="P39" s="37">
        <v>2.6713044217972226</v>
      </c>
      <c r="Q39" s="37">
        <v>-19.58323731138546</v>
      </c>
      <c r="R39" s="37">
        <v>81.219939643347033</v>
      </c>
      <c r="S39" s="37">
        <v>71.343529839070328</v>
      </c>
      <c r="T39" s="36" t="s">
        <v>192</v>
      </c>
    </row>
    <row r="40" spans="2:20" x14ac:dyDescent="0.2">
      <c r="B40" s="37">
        <v>7.6866666666666665</v>
      </c>
      <c r="C40" s="37">
        <v>5.6333333333333329</v>
      </c>
      <c r="D40" s="37">
        <v>4506.666666666667</v>
      </c>
      <c r="E40" s="37">
        <v>1537.8078708118753</v>
      </c>
      <c r="F40" s="37">
        <v>37.119772477538618</v>
      </c>
      <c r="G40" s="37">
        <v>427.52</v>
      </c>
      <c r="H40" s="37">
        <v>398.60200000000003</v>
      </c>
      <c r="I40" s="37">
        <v>9.5237999999999989E-2</v>
      </c>
      <c r="J40" s="37">
        <v>640.5</v>
      </c>
      <c r="K40" s="37">
        <v>13253.333333333336</v>
      </c>
      <c r="L40" s="37">
        <v>36.959553695955364</v>
      </c>
      <c r="M40" s="37">
        <v>12.878111285617587</v>
      </c>
      <c r="N40" s="37">
        <v>54.881073496120628</v>
      </c>
      <c r="O40" s="37">
        <v>60.765024914097239</v>
      </c>
      <c r="P40" s="37">
        <v>1.2424862254415308</v>
      </c>
      <c r="Q40" s="37">
        <v>-43.682748971193405</v>
      </c>
      <c r="R40" s="37">
        <v>187.94767078189298</v>
      </c>
      <c r="S40" s="37">
        <v>54.881073496120628</v>
      </c>
      <c r="T40" s="36" t="s">
        <v>192</v>
      </c>
    </row>
    <row r="41" spans="2:20" x14ac:dyDescent="0.2">
      <c r="B41" s="37">
        <v>7.3366666666666669</v>
      </c>
      <c r="C41" s="37">
        <v>3.2376666666666662</v>
      </c>
      <c r="D41" s="37">
        <v>2072.1066666666666</v>
      </c>
      <c r="E41" s="37">
        <v>838.30822048445543</v>
      </c>
      <c r="F41" s="37">
        <v>37.119772477538618</v>
      </c>
      <c r="G41" s="37">
        <v>213.76</v>
      </c>
      <c r="H41" s="37">
        <v>327.30733333333336</v>
      </c>
      <c r="I41" s="37">
        <v>0.14452110483870967</v>
      </c>
      <c r="J41" s="37">
        <v>650.66666666666686</v>
      </c>
      <c r="K41" s="37">
        <v>13253.333333333334</v>
      </c>
      <c r="L41" s="37">
        <v>60.6694560669456</v>
      </c>
      <c r="M41" s="37">
        <v>8.3274678706985927</v>
      </c>
      <c r="N41" s="37">
        <v>39.046754557684856</v>
      </c>
      <c r="O41" s="37">
        <v>71.641541222326794</v>
      </c>
      <c r="P41" s="37">
        <v>0.9522383321914033</v>
      </c>
      <c r="Q41" s="37">
        <v>-26.960208504801091</v>
      </c>
      <c r="R41" s="37">
        <v>137.1693882030178</v>
      </c>
      <c r="S41" s="37">
        <v>39.046754557684856</v>
      </c>
      <c r="T41" s="36" t="s">
        <v>192</v>
      </c>
    </row>
    <row r="42" spans="2:20" x14ac:dyDescent="0.2">
      <c r="B42" s="37">
        <v>7.6766666666666667</v>
      </c>
      <c r="C42" s="37">
        <v>0.54783333333333328</v>
      </c>
      <c r="D42" s="37">
        <v>350.61333333333329</v>
      </c>
      <c r="E42" s="37">
        <v>96.792612372051522</v>
      </c>
      <c r="F42" s="37">
        <v>61.358671061986932</v>
      </c>
      <c r="G42" s="37">
        <v>106.88</v>
      </c>
      <c r="H42" s="37">
        <v>77.775999999999996</v>
      </c>
      <c r="I42" s="37">
        <v>7.2196548387096771E-2</v>
      </c>
      <c r="J42" s="37">
        <v>305</v>
      </c>
      <c r="K42" s="37">
        <v>12780</v>
      </c>
      <c r="L42" s="37">
        <v>89.260808926080884</v>
      </c>
      <c r="M42" s="37">
        <v>1.7524316363915518</v>
      </c>
      <c r="N42" s="37">
        <v>24.313364594024303</v>
      </c>
      <c r="O42" s="37">
        <v>55.703179329939736</v>
      </c>
      <c r="P42" s="37">
        <v>0.36838597453765826</v>
      </c>
      <c r="Q42" s="37">
        <v>-6.7453168724279839</v>
      </c>
      <c r="R42" s="37">
        <v>39.605399176954727</v>
      </c>
      <c r="S42" s="37">
        <v>24.313364594024303</v>
      </c>
      <c r="T42" s="36" t="s">
        <v>192</v>
      </c>
    </row>
    <row r="43" spans="2:20" x14ac:dyDescent="0.2">
      <c r="B43" s="37">
        <v>7.8533333333333326</v>
      </c>
      <c r="C43" s="37">
        <v>2.7666666666666671</v>
      </c>
      <c r="D43" s="37">
        <v>1770.6666666666667</v>
      </c>
      <c r="E43" s="37">
        <v>723.86992180049583</v>
      </c>
      <c r="F43" s="37">
        <v>28.070583672677913</v>
      </c>
      <c r="G43" s="37">
        <v>253.83999999999995</v>
      </c>
      <c r="H43" s="37">
        <v>142.58933333333334</v>
      </c>
      <c r="I43" s="37">
        <v>0.22388610483870966</v>
      </c>
      <c r="J43" s="37">
        <v>528.66666666666663</v>
      </c>
      <c r="K43" s="37">
        <v>3313.3333333333335</v>
      </c>
      <c r="L43" s="37">
        <v>171.54811715481173</v>
      </c>
      <c r="M43" s="37">
        <v>9.0373252556463282</v>
      </c>
      <c r="N43" s="37">
        <v>55.705499854940761</v>
      </c>
      <c r="O43" s="37">
        <v>48.515127066387898</v>
      </c>
      <c r="P43" s="37">
        <v>1.3009189442870353</v>
      </c>
      <c r="Q43" s="37">
        <v>-15.761080932784635</v>
      </c>
      <c r="R43" s="37">
        <v>79.846565157750334</v>
      </c>
      <c r="S43" s="37">
        <v>55.705499854940761</v>
      </c>
      <c r="T43" s="36" t="s">
        <v>192</v>
      </c>
    </row>
    <row r="44" spans="2:20" x14ac:dyDescent="0.2">
      <c r="B44" s="37">
        <v>7.73</v>
      </c>
      <c r="C44" s="37">
        <v>4.3203333333333331</v>
      </c>
      <c r="D44" s="37">
        <v>2765.0133333333329</v>
      </c>
      <c r="E44" s="37">
        <v>10501.869786173165</v>
      </c>
      <c r="F44" s="37">
        <v>87.213496218731805</v>
      </c>
      <c r="G44" s="37">
        <v>3660.6399999999994</v>
      </c>
      <c r="H44" s="37">
        <v>405.08333333333331</v>
      </c>
      <c r="I44" s="37">
        <v>3.1233967741935483E-2</v>
      </c>
      <c r="J44" s="37">
        <v>396.5</v>
      </c>
      <c r="K44" s="37">
        <v>18460</v>
      </c>
      <c r="L44" s="37">
        <v>154.81171548117155</v>
      </c>
      <c r="M44" s="37">
        <v>43.923529224107419</v>
      </c>
      <c r="N44" s="37">
        <v>67.632092535728745</v>
      </c>
      <c r="O44" s="37">
        <v>15.421479315674608</v>
      </c>
      <c r="P44" s="37">
        <v>2.1133753280980785</v>
      </c>
      <c r="Q44" s="37">
        <v>-209.87219204389569</v>
      </c>
      <c r="R44" s="37">
        <v>594.27478737997251</v>
      </c>
      <c r="S44" s="37">
        <v>67.632092535728745</v>
      </c>
      <c r="T44" s="36" t="s">
        <v>192</v>
      </c>
    </row>
    <row r="45" spans="2:20" x14ac:dyDescent="0.2">
      <c r="B45" s="37">
        <v>7.4433333333333342</v>
      </c>
      <c r="C45" s="37">
        <v>0.55743333333333334</v>
      </c>
      <c r="D45" s="37">
        <v>356.75733333333329</v>
      </c>
      <c r="E45" s="37">
        <v>231.30396083667119</v>
      </c>
      <c r="F45" s="37">
        <v>32.918363389567574</v>
      </c>
      <c r="G45" s="37">
        <v>213.76</v>
      </c>
      <c r="H45" s="37">
        <v>48.609999999999992</v>
      </c>
      <c r="I45" s="37">
        <v>2.3553483870967739E-2</v>
      </c>
      <c r="J45" s="37">
        <v>355.83333333333331</v>
      </c>
      <c r="K45" s="37">
        <v>20353.333333333332</v>
      </c>
      <c r="L45" s="37">
        <v>184.10041841004184</v>
      </c>
      <c r="M45" s="37">
        <v>3.7345645780856347</v>
      </c>
      <c r="N45" s="37">
        <v>39.521015200878338</v>
      </c>
      <c r="O45" s="37">
        <v>27.617080585312497</v>
      </c>
      <c r="P45" s="37">
        <v>0.69697839853779675</v>
      </c>
      <c r="Q45" s="37">
        <v>-8.8554897119341547</v>
      </c>
      <c r="R45" s="37">
        <v>43.123374485596706</v>
      </c>
      <c r="S45" s="37">
        <v>39.521015200878345</v>
      </c>
      <c r="T45" s="36" t="s">
        <v>192</v>
      </c>
    </row>
    <row r="46" spans="2:20" x14ac:dyDescent="0.2">
      <c r="B46" s="37">
        <v>7.6333333333333337</v>
      </c>
      <c r="C46" s="37">
        <v>1.0853333333333335</v>
      </c>
      <c r="D46" s="37">
        <v>694.61333333333334</v>
      </c>
      <c r="E46" s="37">
        <v>343.74225952063057</v>
      </c>
      <c r="F46" s="37">
        <v>8.3562794906599436</v>
      </c>
      <c r="G46" s="37">
        <v>293.91999999999996</v>
      </c>
      <c r="H46" s="37">
        <v>197.68066666666664</v>
      </c>
      <c r="I46" s="37">
        <v>0.15604183064516131</v>
      </c>
      <c r="J46" s="37">
        <v>335.5</v>
      </c>
      <c r="K46" s="37">
        <v>12306.666666666666</v>
      </c>
      <c r="L46" s="37">
        <v>20.92050209205021</v>
      </c>
      <c r="M46" s="37">
        <v>3.8041639416476212</v>
      </c>
      <c r="N46" s="37">
        <v>32.464065214889949</v>
      </c>
      <c r="O46" s="37">
        <v>52.742961387060198</v>
      </c>
      <c r="P46" s="37">
        <v>0.48475452063144969</v>
      </c>
      <c r="Q46" s="37">
        <v>-25.466013717421124</v>
      </c>
      <c r="R46" s="37">
        <v>103.44705624142661</v>
      </c>
      <c r="S46" s="37">
        <v>32.464065214889949</v>
      </c>
      <c r="T46" s="36" t="s">
        <v>192</v>
      </c>
    </row>
    <row r="47" spans="2:20" x14ac:dyDescent="0.2">
      <c r="B47" s="37">
        <v>8.1966666666666654</v>
      </c>
      <c r="C47" s="37">
        <v>2.4319999999999999</v>
      </c>
      <c r="D47" s="37">
        <v>1556.4799999999998</v>
      </c>
      <c r="E47" s="37">
        <v>905.06389471676539</v>
      </c>
      <c r="F47" s="37">
        <v>13.204059207549607</v>
      </c>
      <c r="G47" s="37">
        <v>374.07999999999993</v>
      </c>
      <c r="H47" s="37">
        <v>369.43599999999998</v>
      </c>
      <c r="I47" s="37">
        <v>0.15092150806451612</v>
      </c>
      <c r="J47" s="37">
        <v>457.5</v>
      </c>
      <c r="K47" s="37">
        <v>8520</v>
      </c>
      <c r="L47" s="37">
        <v>30.683403068340301</v>
      </c>
      <c r="M47" s="37">
        <v>7.9453329152981809</v>
      </c>
      <c r="N47" s="37">
        <v>44.336185014711042</v>
      </c>
      <c r="O47" s="37">
        <v>61.949106911663499</v>
      </c>
      <c r="P47" s="37">
        <v>0.80248209577411822</v>
      </c>
      <c r="Q47" s="37">
        <v>-41.610255144032926</v>
      </c>
      <c r="R47" s="37">
        <v>171.42564609053497</v>
      </c>
      <c r="S47" s="37">
        <v>44.336185014711042</v>
      </c>
      <c r="T47" s="36" t="s">
        <v>192</v>
      </c>
    </row>
    <row r="48" spans="2:20" x14ac:dyDescent="0.2">
      <c r="B48" s="37">
        <v>8.1966666666666672</v>
      </c>
      <c r="C48" s="37">
        <v>0.81326666666666669</v>
      </c>
      <c r="D48" s="37">
        <v>520.4906666666667</v>
      </c>
      <c r="E48" s="37">
        <v>441.10750842393037</v>
      </c>
      <c r="F48" s="37">
        <v>5.7707969749854557</v>
      </c>
      <c r="G48" s="37">
        <v>828.32</v>
      </c>
      <c r="H48" s="37">
        <v>145.83000000000001</v>
      </c>
      <c r="I48" s="37">
        <v>3.3794129032258056E-2</v>
      </c>
      <c r="J48" s="37">
        <v>549</v>
      </c>
      <c r="K48" s="37">
        <v>6153.333333333333</v>
      </c>
      <c r="L48" s="37">
        <v>50.2092050209205</v>
      </c>
      <c r="M48" s="37">
        <v>3.71160829077427</v>
      </c>
      <c r="N48" s="37">
        <v>26.379079893017281</v>
      </c>
      <c r="O48" s="37">
        <v>22.464482825788611</v>
      </c>
      <c r="P48" s="37">
        <v>0.3593393430432697</v>
      </c>
      <c r="Q48" s="37">
        <v>-44.418469135802468</v>
      </c>
      <c r="R48" s="37">
        <v>152.75012345679011</v>
      </c>
      <c r="S48" s="37">
        <v>26.379079893017281</v>
      </c>
      <c r="T48" s="36" t="s">
        <v>192</v>
      </c>
    </row>
    <row r="49" spans="2:20" x14ac:dyDescent="0.2">
      <c r="B49" s="37">
        <v>7.4833333333333343</v>
      </c>
      <c r="C49" s="37">
        <v>26.643333333333334</v>
      </c>
      <c r="D49" s="37">
        <v>21314.666666666668</v>
      </c>
      <c r="E49" s="37">
        <v>7334.2829290120499</v>
      </c>
      <c r="F49" s="37">
        <v>178.99812552517611</v>
      </c>
      <c r="G49" s="37">
        <v>133.6</v>
      </c>
      <c r="H49" s="37">
        <v>1325.4326666666668</v>
      </c>
      <c r="I49" s="37">
        <v>0.21492554032258063</v>
      </c>
      <c r="J49" s="37">
        <v>254.16666666666674</v>
      </c>
      <c r="K49" s="37">
        <v>17513.333333333332</v>
      </c>
      <c r="L49" s="37">
        <v>889.12133891213387</v>
      </c>
      <c r="M49" s="37">
        <v>41.936851119995183</v>
      </c>
      <c r="N49" s="37">
        <v>72.609824180506166</v>
      </c>
      <c r="O49" s="37">
        <v>94.254414297296549</v>
      </c>
      <c r="P49" s="37">
        <v>2.7589821298250929</v>
      </c>
      <c r="Q49" s="37">
        <v>-111.60244170096023</v>
      </c>
      <c r="R49" s="37">
        <v>463.96534430727024</v>
      </c>
      <c r="S49" s="37">
        <v>72.609824180506166</v>
      </c>
      <c r="T49" s="36" t="s">
        <v>193</v>
      </c>
    </row>
    <row r="50" spans="2:20" x14ac:dyDescent="0.2">
      <c r="B50" s="37">
        <v>7.8266666666666671</v>
      </c>
      <c r="C50" s="37">
        <v>25.373333333333335</v>
      </c>
      <c r="D50" s="37">
        <v>20298.666666666668</v>
      </c>
      <c r="E50" s="37">
        <v>7145.8433215073374</v>
      </c>
      <c r="F50" s="37">
        <v>177.05901363842028</v>
      </c>
      <c r="G50" s="37">
        <v>774.88</v>
      </c>
      <c r="H50" s="37">
        <v>1169.8806666666667</v>
      </c>
      <c r="I50" s="37">
        <v>0.14068086290322579</v>
      </c>
      <c r="J50" s="37">
        <v>233.83333333333334</v>
      </c>
      <c r="K50" s="37">
        <v>17986.666666666668</v>
      </c>
      <c r="L50" s="37">
        <v>401.673640167364</v>
      </c>
      <c r="M50" s="37">
        <v>37.836505426136682</v>
      </c>
      <c r="N50" s="37">
        <v>69.00899812634502</v>
      </c>
      <c r="O50" s="37">
        <v>71.443234050247938</v>
      </c>
      <c r="P50" s="37">
        <v>2.3048117084521795</v>
      </c>
      <c r="Q50" s="37">
        <v>-131.19714128943755</v>
      </c>
      <c r="R50" s="37">
        <v>491.63454595336071</v>
      </c>
      <c r="S50" s="37">
        <v>69.00899812634502</v>
      </c>
      <c r="T50" s="36" t="s">
        <v>193</v>
      </c>
    </row>
    <row r="51" spans="2:20" x14ac:dyDescent="0.2">
      <c r="B51" s="37">
        <v>6.7333333333333334</v>
      </c>
      <c r="C51" s="37">
        <v>20.653333333333332</v>
      </c>
      <c r="D51" s="37">
        <v>16522.666666666668</v>
      </c>
      <c r="E51" s="37">
        <v>10889.666634704532</v>
      </c>
      <c r="F51" s="37">
        <v>123.08706612371533</v>
      </c>
      <c r="G51" s="37">
        <v>320.63999999999993</v>
      </c>
      <c r="H51" s="37">
        <v>1827.7360000000001</v>
      </c>
      <c r="I51" s="37">
        <v>3.4434169354838708E-2</v>
      </c>
      <c r="J51" s="37">
        <v>203.33333333333329</v>
      </c>
      <c r="K51" s="37">
        <v>13726.666666666666</v>
      </c>
      <c r="L51" s="37">
        <v>854.95118549511847</v>
      </c>
      <c r="M51" s="37">
        <v>51.968525090880462</v>
      </c>
      <c r="N51" s="37">
        <v>73.602475985885221</v>
      </c>
      <c r="O51" s="37">
        <v>90.426723426682699</v>
      </c>
      <c r="P51" s="37">
        <v>2.853843194004321</v>
      </c>
      <c r="Q51" s="37">
        <v>-163.12961316872426</v>
      </c>
      <c r="R51" s="37">
        <v>656.84688065843613</v>
      </c>
      <c r="S51" s="37">
        <v>73.602475985885221</v>
      </c>
      <c r="T51" s="36" t="s">
        <v>193</v>
      </c>
    </row>
    <row r="52" spans="2:20" x14ac:dyDescent="0.2">
      <c r="B52" s="37">
        <v>7.6700000000000008</v>
      </c>
      <c r="C52" s="37">
        <v>27.677000000000003</v>
      </c>
      <c r="D52" s="37">
        <v>22141.600000000002</v>
      </c>
      <c r="E52" s="37">
        <v>11461.766548406702</v>
      </c>
      <c r="F52" s="37">
        <v>165.42434231788511</v>
      </c>
      <c r="G52" s="37">
        <v>1683.36</v>
      </c>
      <c r="H52" s="37">
        <v>1438.856</v>
      </c>
      <c r="I52" s="37">
        <v>0.19956457258064517</v>
      </c>
      <c r="J52" s="37">
        <v>233.83333333333334</v>
      </c>
      <c r="K52" s="37">
        <v>19880</v>
      </c>
      <c r="L52" s="37">
        <v>148.53556485355648</v>
      </c>
      <c r="M52" s="37">
        <v>49.496004786846761</v>
      </c>
      <c r="N52" s="37">
        <v>70.620220520802548</v>
      </c>
      <c r="O52" s="37">
        <v>58.442431326348299</v>
      </c>
      <c r="P52" s="37">
        <v>2.4587929617176951</v>
      </c>
      <c r="Q52" s="37">
        <v>-198.75902880658433</v>
      </c>
      <c r="R52" s="37">
        <v>695.95988477366245</v>
      </c>
      <c r="S52" s="37">
        <v>70.620220520802562</v>
      </c>
      <c r="T52" s="36" t="s">
        <v>193</v>
      </c>
    </row>
    <row r="53" spans="2:20" x14ac:dyDescent="0.2">
      <c r="B53" s="37">
        <v>7.63</v>
      </c>
      <c r="C53" s="37">
        <v>26.925666666666668</v>
      </c>
      <c r="D53" s="37">
        <v>21540.533333333336</v>
      </c>
      <c r="E53" s="37">
        <v>399.62807552927711</v>
      </c>
      <c r="F53" s="37">
        <v>128.25803115506429</v>
      </c>
      <c r="G53" s="37">
        <v>855.04</v>
      </c>
      <c r="H53" s="37">
        <v>1374.0426666666665</v>
      </c>
      <c r="I53" s="37">
        <v>0.11251908870967742</v>
      </c>
      <c r="J53" s="37">
        <v>376.16666666666669</v>
      </c>
      <c r="K53" s="37">
        <v>6626.666666666667</v>
      </c>
      <c r="L53" s="37">
        <v>530.68340306834023</v>
      </c>
      <c r="M53" s="37">
        <v>1.9708505733497603</v>
      </c>
      <c r="N53" s="37">
        <v>9.8686764648096812</v>
      </c>
      <c r="O53" s="37">
        <v>72.686960196692738</v>
      </c>
      <c r="P53" s="37">
        <v>0.11186361054804278</v>
      </c>
      <c r="Q53" s="37">
        <v>-149.67526474622773</v>
      </c>
      <c r="R53" s="37">
        <v>570.54871879286691</v>
      </c>
      <c r="S53" s="37">
        <v>9.8686764648096812</v>
      </c>
      <c r="T53" s="36" t="s">
        <v>194</v>
      </c>
    </row>
    <row r="54" spans="2:20" x14ac:dyDescent="0.2">
      <c r="B54" s="37">
        <v>4.996666666666667</v>
      </c>
      <c r="C54" s="37">
        <v>26.05</v>
      </c>
      <c r="D54" s="37">
        <v>20840</v>
      </c>
      <c r="E54" s="37">
        <v>11709.495956787165</v>
      </c>
      <c r="F54" s="37">
        <v>160.8997479154547</v>
      </c>
      <c r="G54" s="37">
        <v>3233.1199999999994</v>
      </c>
      <c r="H54" s="37">
        <v>1506.9099999999999</v>
      </c>
      <c r="I54" s="37">
        <v>0.1522015887096774</v>
      </c>
      <c r="J54" s="37">
        <v>457.5</v>
      </c>
      <c r="K54" s="37">
        <v>12306.666666666666</v>
      </c>
      <c r="L54" s="37">
        <v>165.96931659693163</v>
      </c>
      <c r="M54" s="37">
        <v>42.592153925255872</v>
      </c>
      <c r="N54" s="37">
        <v>63.707595312542743</v>
      </c>
      <c r="O54" s="37">
        <v>43.418795799576706</v>
      </c>
      <c r="P54" s="37">
        <v>1.7818931890618377</v>
      </c>
      <c r="Q54" s="37">
        <v>-278.18151440329217</v>
      </c>
      <c r="R54" s="37">
        <v>912.6446090534979</v>
      </c>
      <c r="S54" s="37">
        <v>63.707595312542743</v>
      </c>
      <c r="T54" s="36" t="s">
        <v>194</v>
      </c>
    </row>
    <row r="55" spans="2:20" x14ac:dyDescent="0.2">
      <c r="B55" s="37">
        <v>7.7</v>
      </c>
      <c r="C55" s="37">
        <v>25.81</v>
      </c>
      <c r="D55" s="37">
        <v>20648</v>
      </c>
      <c r="E55" s="37">
        <v>11837.152811071699</v>
      </c>
      <c r="F55" s="37">
        <v>187.40094370111819</v>
      </c>
      <c r="G55" s="37">
        <v>1015.36</v>
      </c>
      <c r="H55" s="37">
        <v>1403.2086666666667</v>
      </c>
      <c r="I55" s="37">
        <v>0.12788005645161291</v>
      </c>
      <c r="J55" s="37">
        <v>305</v>
      </c>
      <c r="K55" s="37">
        <v>10886.666666666666</v>
      </c>
      <c r="L55" s="37">
        <v>387.72663877266382</v>
      </c>
      <c r="M55" s="37">
        <v>56.444320870893655</v>
      </c>
      <c r="N55" s="37">
        <v>75.038423911014903</v>
      </c>
      <c r="O55" s="37">
        <v>69.463168699573828</v>
      </c>
      <c r="P55" s="37">
        <v>3.0957016698613038</v>
      </c>
      <c r="Q55" s="37">
        <v>-161.25842524005489</v>
      </c>
      <c r="R55" s="37">
        <v>600.43074348422488</v>
      </c>
      <c r="S55" s="37">
        <v>75.038423911014903</v>
      </c>
      <c r="T55" s="36" t="s">
        <v>194</v>
      </c>
    </row>
    <row r="56" spans="2:20" x14ac:dyDescent="0.2">
      <c r="B56" s="37">
        <v>7.6166666666666671</v>
      </c>
      <c r="C56" s="37">
        <v>26.276666666666667</v>
      </c>
      <c r="D56" s="37">
        <v>21021.333333333332</v>
      </c>
      <c r="E56" s="37">
        <v>12376.162623453833</v>
      </c>
      <c r="F56" s="37">
        <v>165.7475276323444</v>
      </c>
      <c r="G56" s="37">
        <v>801.6</v>
      </c>
      <c r="H56" s="37">
        <v>1396.7273333333333</v>
      </c>
      <c r="I56" s="37">
        <v>0.11763941129032257</v>
      </c>
      <c r="J56" s="37">
        <v>396.5</v>
      </c>
      <c r="K56" s="37">
        <v>16566.666666666668</v>
      </c>
      <c r="L56" s="37">
        <v>472.80334728033472</v>
      </c>
      <c r="M56" s="37">
        <v>61.206085750009464</v>
      </c>
      <c r="N56" s="37">
        <v>77.086045059130697</v>
      </c>
      <c r="O56" s="37">
        <v>74.190125599993323</v>
      </c>
      <c r="P56" s="37">
        <v>3.4823131331144226</v>
      </c>
      <c r="Q56" s="37">
        <v>-148.53698216735253</v>
      </c>
      <c r="R56" s="37">
        <v>571.52362688614539</v>
      </c>
      <c r="S56" s="37">
        <v>77.086045059130683</v>
      </c>
      <c r="T56" s="36" t="s">
        <v>194</v>
      </c>
    </row>
    <row r="57" spans="2:20" x14ac:dyDescent="0.2">
      <c r="B57" s="37">
        <v>7.6700000000000008</v>
      </c>
      <c r="C57" s="37">
        <v>24.819999999999997</v>
      </c>
      <c r="D57" s="37">
        <v>19856</v>
      </c>
      <c r="E57" s="37">
        <v>12964.809665356233</v>
      </c>
      <c r="F57" s="37">
        <v>163.80841574558852</v>
      </c>
      <c r="G57" s="37">
        <v>1122.2399999999998</v>
      </c>
      <c r="H57" s="37">
        <v>1432.3746666666666</v>
      </c>
      <c r="I57" s="37">
        <v>4.9155096774193545E-2</v>
      </c>
      <c r="J57" s="37">
        <v>398.5333333333333</v>
      </c>
      <c r="K57" s="37">
        <v>14673.333333333336</v>
      </c>
      <c r="L57" s="37">
        <v>562.06415620641565</v>
      </c>
      <c r="M57" s="37">
        <v>60.398429781646577</v>
      </c>
      <c r="N57" s="37">
        <v>75.967395985966718</v>
      </c>
      <c r="O57" s="37">
        <v>67.766779823648164</v>
      </c>
      <c r="P57" s="37">
        <v>3.237744073202625</v>
      </c>
      <c r="Q57" s="37">
        <v>-167.46958573388201</v>
      </c>
      <c r="R57" s="37">
        <v>623.6327681755829</v>
      </c>
      <c r="S57" s="37">
        <v>75.967395985966718</v>
      </c>
      <c r="T57" s="36" t="s">
        <v>194</v>
      </c>
    </row>
    <row r="58" spans="2:20" x14ac:dyDescent="0.2">
      <c r="B58" s="37">
        <v>7.57</v>
      </c>
      <c r="C58" s="37">
        <v>26.366666666666671</v>
      </c>
      <c r="D58" s="37">
        <v>21093.333333333332</v>
      </c>
      <c r="E58" s="37">
        <v>12302.393965544799</v>
      </c>
      <c r="F58" s="37">
        <v>182.87634929868787</v>
      </c>
      <c r="G58" s="37">
        <v>1015.36</v>
      </c>
      <c r="H58" s="37">
        <v>1435.6153333333334</v>
      </c>
      <c r="I58" s="37">
        <v>0.17972332258064516</v>
      </c>
      <c r="J58" s="37">
        <v>355.83333333333331</v>
      </c>
      <c r="K58" s="37">
        <v>10886.666666666666</v>
      </c>
      <c r="L58" s="37">
        <v>99.023709902370982</v>
      </c>
      <c r="M58" s="37">
        <v>58.231935267379505</v>
      </c>
      <c r="N58" s="37">
        <v>75.47063701685552</v>
      </c>
      <c r="O58" s="37">
        <v>70.001164743391499</v>
      </c>
      <c r="P58" s="37">
        <v>3.1703866667921403</v>
      </c>
      <c r="Q58" s="37">
        <v>-163.09230727023319</v>
      </c>
      <c r="R58" s="37">
        <v>611.36632647462272</v>
      </c>
      <c r="S58" s="37">
        <v>75.47063701685552</v>
      </c>
      <c r="T58" s="36" t="s">
        <v>194</v>
      </c>
    </row>
    <row r="59" spans="2:20" x14ac:dyDescent="0.2">
      <c r="B59" s="37">
        <v>7.47</v>
      </c>
      <c r="C59" s="37">
        <v>26.783333333333331</v>
      </c>
      <c r="D59" s="37">
        <v>21426.666666666668</v>
      </c>
      <c r="E59" s="37">
        <v>13092.466519640766</v>
      </c>
      <c r="F59" s="37">
        <v>182.87634929868784</v>
      </c>
      <c r="G59" s="37">
        <v>961.92</v>
      </c>
      <c r="H59" s="37">
        <v>1429.134</v>
      </c>
      <c r="I59" s="37">
        <v>0.16948267741935483</v>
      </c>
      <c r="J59" s="37">
        <v>325.33333333333331</v>
      </c>
      <c r="K59" s="37">
        <v>9940</v>
      </c>
      <c r="L59" s="37">
        <v>333.33333333333331</v>
      </c>
      <c r="M59" s="37">
        <v>62.533411031100734</v>
      </c>
      <c r="N59" s="37">
        <v>76.963736584210025</v>
      </c>
      <c r="O59" s="37">
        <v>71.008936504766879</v>
      </c>
      <c r="P59" s="37">
        <v>3.436169642609737</v>
      </c>
      <c r="Q59" s="37">
        <v>-160.38686419753085</v>
      </c>
      <c r="R59" s="37">
        <v>602.4992098765432</v>
      </c>
      <c r="S59" s="37">
        <v>76.963736584210039</v>
      </c>
      <c r="T59" s="36" t="s">
        <v>194</v>
      </c>
    </row>
    <row r="60" spans="2:20" x14ac:dyDescent="0.2">
      <c r="B60" s="37">
        <v>7.8533333333333344</v>
      </c>
      <c r="C60" s="37">
        <v>26.736666666666668</v>
      </c>
      <c r="D60" s="37">
        <v>21389.333333333332</v>
      </c>
      <c r="E60" s="37">
        <v>13430.050819829334</v>
      </c>
      <c r="F60" s="37">
        <v>174.79671643720508</v>
      </c>
      <c r="G60" s="37">
        <v>801.6</v>
      </c>
      <c r="H60" s="37">
        <v>1348.1173333333334</v>
      </c>
      <c r="I60" s="37">
        <v>0.14772130645161288</v>
      </c>
      <c r="J60" s="37">
        <v>355.83333333333331</v>
      </c>
      <c r="K60" s="37">
        <v>16093.333333333334</v>
      </c>
      <c r="L60" s="37">
        <v>175.03486750348677</v>
      </c>
      <c r="M60" s="37">
        <v>67.210305601383524</v>
      </c>
      <c r="N60" s="37">
        <v>78.913358425230228</v>
      </c>
      <c r="O60" s="37">
        <v>73.483301576559015</v>
      </c>
      <c r="P60" s="37">
        <v>3.86836126755259</v>
      </c>
      <c r="Q60" s="37">
        <v>-145.20282578875171</v>
      </c>
      <c r="R60" s="37">
        <v>555.12025240054868</v>
      </c>
      <c r="S60" s="37">
        <v>78.913358425230228</v>
      </c>
      <c r="T60" s="36" t="s">
        <v>194</v>
      </c>
    </row>
    <row r="61" spans="2:20" x14ac:dyDescent="0.2">
      <c r="B61" s="37">
        <v>7.8066666666666658</v>
      </c>
      <c r="C61" s="37">
        <v>26.606666666666666</v>
      </c>
      <c r="D61" s="37">
        <v>21285.333333333332</v>
      </c>
      <c r="E61" s="37">
        <v>14508.070444593599</v>
      </c>
      <c r="F61" s="37">
        <v>174.15034580828646</v>
      </c>
      <c r="G61" s="37">
        <v>855.04</v>
      </c>
      <c r="H61" s="37">
        <v>1377.2833333333335</v>
      </c>
      <c r="I61" s="37">
        <v>0.18100340322580644</v>
      </c>
      <c r="J61" s="37">
        <v>335.5</v>
      </c>
      <c r="K61" s="37">
        <v>12306.666666666666</v>
      </c>
      <c r="L61" s="37">
        <v>77.405857740585759</v>
      </c>
      <c r="M61" s="37">
        <v>71.373678419741267</v>
      </c>
      <c r="N61" s="37">
        <v>79.61343718192505</v>
      </c>
      <c r="O61" s="37">
        <v>72.638538218368708</v>
      </c>
      <c r="P61" s="37">
        <v>4.0380519197172475</v>
      </c>
      <c r="Q61" s="37">
        <v>-150.60865294924557</v>
      </c>
      <c r="R61" s="37">
        <v>571.64227709190675</v>
      </c>
      <c r="S61" s="37">
        <v>79.61343718192505</v>
      </c>
      <c r="T61" s="36" t="s">
        <v>194</v>
      </c>
    </row>
    <row r="62" spans="2:20" x14ac:dyDescent="0.2">
      <c r="B62" s="37">
        <v>7.69</v>
      </c>
      <c r="C62" s="37">
        <v>26.533333333333331</v>
      </c>
      <c r="D62" s="37">
        <v>21226.666666666668</v>
      </c>
      <c r="E62" s="37">
        <v>11129.350848595268</v>
      </c>
      <c r="F62" s="37">
        <v>173.18078986490852</v>
      </c>
      <c r="G62" s="37">
        <v>1175.6799999999996</v>
      </c>
      <c r="H62" s="37">
        <v>1399.9680000000001</v>
      </c>
      <c r="I62" s="37">
        <v>0.14580118548387097</v>
      </c>
      <c r="J62" s="37">
        <v>305</v>
      </c>
      <c r="K62" s="37">
        <v>8520</v>
      </c>
      <c r="L62" s="37">
        <v>145.04881450488145</v>
      </c>
      <c r="M62" s="37">
        <v>51.895509140045903</v>
      </c>
      <c r="N62" s="37">
        <v>72.973361947156249</v>
      </c>
      <c r="O62" s="37">
        <v>66.223915612373958</v>
      </c>
      <c r="P62" s="37">
        <v>2.783244497872801</v>
      </c>
      <c r="Q62" s="37">
        <v>-169.0077037037037</v>
      </c>
      <c r="R62" s="37">
        <v>619.37718518518511</v>
      </c>
      <c r="S62" s="37">
        <v>72.973361947156249</v>
      </c>
      <c r="T62" s="36" t="s">
        <v>194</v>
      </c>
    </row>
    <row r="63" spans="2:20" x14ac:dyDescent="0.2">
      <c r="B63" s="37">
        <v>7.8900000000000006</v>
      </c>
      <c r="C63" s="37">
        <v>23.353333333333335</v>
      </c>
      <c r="D63" s="37">
        <v>18682.666666666668</v>
      </c>
      <c r="E63" s="37">
        <v>10540.703806692867</v>
      </c>
      <c r="F63" s="37">
        <v>187.40094370111819</v>
      </c>
      <c r="G63" s="37">
        <v>828.32</v>
      </c>
      <c r="H63" s="37">
        <v>1464.7813333333334</v>
      </c>
      <c r="I63" s="37">
        <v>0.13556054032258066</v>
      </c>
      <c r="J63" s="37">
        <v>437.16666666666669</v>
      </c>
      <c r="K63" s="37">
        <v>18460</v>
      </c>
      <c r="L63" s="37">
        <v>331.93863319386332</v>
      </c>
      <c r="M63" s="37">
        <v>50.934607258705284</v>
      </c>
      <c r="N63" s="37">
        <v>73.319812000254629</v>
      </c>
      <c r="O63" s="37">
        <v>74.442438990276031</v>
      </c>
      <c r="P63" s="37">
        <v>2.8307403451496334</v>
      </c>
      <c r="Q63" s="37">
        <v>-154.80746776406036</v>
      </c>
      <c r="R63" s="37">
        <v>597.82835116598073</v>
      </c>
      <c r="S63" s="37">
        <v>73.319812000254629</v>
      </c>
      <c r="T63" s="36" t="s">
        <v>194</v>
      </c>
    </row>
    <row r="64" spans="2:20" x14ac:dyDescent="0.2">
      <c r="B64" s="37">
        <v>7.580000000000001</v>
      </c>
      <c r="C64" s="37">
        <v>25.166666666666668</v>
      </c>
      <c r="D64" s="37">
        <v>20133.333333333332</v>
      </c>
      <c r="E64" s="37">
        <v>10350.631252596933</v>
      </c>
      <c r="F64" s="37">
        <v>182.87634929868784</v>
      </c>
      <c r="G64" s="37">
        <v>1122.2399999999998</v>
      </c>
      <c r="H64" s="37">
        <v>1396.727333333333</v>
      </c>
      <c r="I64" s="37">
        <v>0.25332795967741933</v>
      </c>
      <c r="J64" s="37">
        <v>345.66666666666669</v>
      </c>
      <c r="K64" s="37">
        <v>14673.333333333336</v>
      </c>
      <c r="L64" s="37">
        <v>101.11576011157599</v>
      </c>
      <c r="M64" s="37">
        <v>48.680022971321669</v>
      </c>
      <c r="N64" s="37">
        <v>71.923046535545225</v>
      </c>
      <c r="O64" s="37">
        <v>67.2235674677258</v>
      </c>
      <c r="P64" s="37">
        <v>2.6338152491742974</v>
      </c>
      <c r="Q64" s="37">
        <v>-165.40231550068586</v>
      </c>
      <c r="R64" s="37">
        <v>611.60362688614532</v>
      </c>
      <c r="S64" s="37">
        <v>71.923046535545225</v>
      </c>
      <c r="T64" s="36" t="s">
        <v>194</v>
      </c>
    </row>
    <row r="65" spans="2:20" x14ac:dyDescent="0.2">
      <c r="B65" s="37">
        <v>6.85</v>
      </c>
      <c r="C65" s="37">
        <v>11.773333333333332</v>
      </c>
      <c r="D65" s="37">
        <v>9418.6666666666661</v>
      </c>
      <c r="E65" s="37">
        <v>10771.886086872999</v>
      </c>
      <c r="F65" s="37">
        <v>50.047185055911051</v>
      </c>
      <c r="G65" s="37">
        <v>961.92</v>
      </c>
      <c r="H65" s="37">
        <v>667.5773333333334</v>
      </c>
      <c r="I65" s="37">
        <v>5.5555499999999987E-2</v>
      </c>
      <c r="J65" s="37">
        <v>640.5</v>
      </c>
      <c r="K65" s="37">
        <v>14200</v>
      </c>
      <c r="L65" s="37">
        <v>188.28451882845187</v>
      </c>
      <c r="M65" s="37">
        <v>65.354243262314711</v>
      </c>
      <c r="N65" s="37">
        <v>81.791594067389013</v>
      </c>
      <c r="O65" s="37">
        <v>53.336704692018024</v>
      </c>
      <c r="P65" s="37">
        <v>4.564460220519047</v>
      </c>
      <c r="Q65" s="37">
        <v>-92.540636488340184</v>
      </c>
      <c r="R65" s="37">
        <v>345.51300960219481</v>
      </c>
      <c r="S65" s="37">
        <v>81.791594067388999</v>
      </c>
      <c r="T65" s="36" t="s">
        <v>195</v>
      </c>
    </row>
    <row r="66" spans="2:20" x14ac:dyDescent="0.2">
      <c r="B66" s="37">
        <v>7.2033333333333331</v>
      </c>
      <c r="C66" s="37">
        <v>4.5766666666666671</v>
      </c>
      <c r="D66" s="37">
        <v>2929.0666666666671</v>
      </c>
      <c r="E66" s="37">
        <v>8951.3567935564333</v>
      </c>
      <c r="F66" s="37">
        <v>8.0330941762006329</v>
      </c>
      <c r="G66" s="37">
        <v>454.23999999999995</v>
      </c>
      <c r="H66" s="37">
        <v>233.32799999999997</v>
      </c>
      <c r="I66" s="37">
        <v>2.9953887096774188E-2</v>
      </c>
      <c r="J66" s="37">
        <v>671</v>
      </c>
      <c r="K66" s="37">
        <v>20826.666666666668</v>
      </c>
      <c r="L66" s="37">
        <v>29.28870292887029</v>
      </c>
      <c r="M66" s="37">
        <v>85.074636406639186</v>
      </c>
      <c r="N66" s="37">
        <v>90.210847691094401</v>
      </c>
      <c r="O66" s="37">
        <v>45.899041422968899</v>
      </c>
      <c r="P66" s="37">
        <v>9.3036763941518341</v>
      </c>
      <c r="Q66" s="37">
        <v>-30.915950617283944</v>
      </c>
      <c r="R66" s="37">
        <v>135.51619753086416</v>
      </c>
      <c r="S66" s="37">
        <v>90.210847691094401</v>
      </c>
      <c r="T66" s="36" t="s">
        <v>195</v>
      </c>
    </row>
    <row r="67" spans="2:20" x14ac:dyDescent="0.2">
      <c r="B67" s="37">
        <v>7.23</v>
      </c>
      <c r="C67" s="37">
        <v>4.8880000000000008</v>
      </c>
      <c r="D67" s="37">
        <v>3128.3199999999997</v>
      </c>
      <c r="E67" s="37">
        <v>9810.2214977466665</v>
      </c>
      <c r="F67" s="37">
        <v>8.6794648051192542</v>
      </c>
      <c r="G67" s="37">
        <v>104.20799999999998</v>
      </c>
      <c r="H67" s="37">
        <v>243.04999999999998</v>
      </c>
      <c r="I67" s="37">
        <v>5.1075217741935484E-2</v>
      </c>
      <c r="J67" s="37">
        <v>620.16666666666663</v>
      </c>
      <c r="K67" s="37">
        <v>19406.666666666668</v>
      </c>
      <c r="L67" s="37">
        <v>408.647140864714</v>
      </c>
      <c r="M67" s="37">
        <v>120.80198381388307</v>
      </c>
      <c r="N67" s="37">
        <v>94.338242602235695</v>
      </c>
      <c r="O67" s="37">
        <v>79.893786337055872</v>
      </c>
      <c r="P67" s="37">
        <v>17.146590280678808</v>
      </c>
      <c r="Q67" s="37">
        <v>-15.047848559670783</v>
      </c>
      <c r="R67" s="37">
        <v>95.042872427983525</v>
      </c>
      <c r="S67" s="37">
        <v>94.338242602235695</v>
      </c>
      <c r="T67" s="36" t="s">
        <v>195</v>
      </c>
    </row>
    <row r="68" spans="2:20" x14ac:dyDescent="0.2">
      <c r="B68" s="37">
        <v>7.03</v>
      </c>
      <c r="C68" s="37">
        <v>5.4179999999999993</v>
      </c>
      <c r="D68" s="37">
        <v>4334.3999999999996</v>
      </c>
      <c r="E68" s="37">
        <v>9801.5019017483337</v>
      </c>
      <c r="F68" s="37">
        <v>13.527244522008919</v>
      </c>
      <c r="G68" s="37">
        <v>534.4</v>
      </c>
      <c r="H68" s="37">
        <v>230.08733333333331</v>
      </c>
      <c r="I68" s="37">
        <v>4.0194532258064512E-2</v>
      </c>
      <c r="J68" s="37">
        <v>589.66666666666663</v>
      </c>
      <c r="K68" s="37">
        <v>15620</v>
      </c>
      <c r="L68" s="37">
        <v>68.34030683403067</v>
      </c>
      <c r="M68" s="37">
        <v>89.308442489734361</v>
      </c>
      <c r="N68" s="37">
        <v>90.250431828041087</v>
      </c>
      <c r="O68" s="37">
        <v>41.437136972795621</v>
      </c>
      <c r="P68" s="37">
        <v>9.3635567847263061</v>
      </c>
      <c r="Q68" s="37">
        <v>-35.990562414266115</v>
      </c>
      <c r="R68" s="37">
        <v>144.44263923182439</v>
      </c>
      <c r="S68" s="37">
        <v>90.250431828041087</v>
      </c>
      <c r="T68" s="36" t="s">
        <v>195</v>
      </c>
    </row>
    <row r="69" spans="2:20" x14ac:dyDescent="0.2">
      <c r="B69" s="37">
        <v>7.03</v>
      </c>
      <c r="C69" s="37">
        <v>11.630333333333333</v>
      </c>
      <c r="D69" s="37">
        <v>9304.2666666666682</v>
      </c>
      <c r="E69" s="37">
        <v>8407.8626905743677</v>
      </c>
      <c r="F69" s="37">
        <v>30.009695559433776</v>
      </c>
      <c r="G69" s="37">
        <v>3660.6399999999994</v>
      </c>
      <c r="H69" s="37">
        <v>923.59</v>
      </c>
      <c r="I69" s="37">
        <v>0.18036336290322577</v>
      </c>
      <c r="J69" s="37">
        <v>569.33333333333337</v>
      </c>
      <c r="K69" s="37">
        <v>12780</v>
      </c>
      <c r="L69" s="37">
        <v>20.92050209205021</v>
      </c>
      <c r="M69" s="37">
        <v>32.121962233046503</v>
      </c>
      <c r="N69" s="37">
        <v>58.434119684518407</v>
      </c>
      <c r="O69" s="37">
        <v>29.342512620735221</v>
      </c>
      <c r="P69" s="37">
        <v>1.4116613221680403</v>
      </c>
      <c r="Q69" s="37">
        <v>-249.71430452674895</v>
      </c>
      <c r="R69" s="37">
        <v>769.24411522633739</v>
      </c>
      <c r="S69" s="37">
        <v>58.434119684518407</v>
      </c>
      <c r="T69" s="36" t="s">
        <v>195</v>
      </c>
    </row>
    <row r="70" spans="2:20" x14ac:dyDescent="0.2">
      <c r="B70" s="37">
        <v>7.6566666666666663</v>
      </c>
      <c r="C70" s="37">
        <v>2.7520000000000002</v>
      </c>
      <c r="D70" s="37">
        <v>1761.28</v>
      </c>
      <c r="E70" s="37">
        <v>1480.5887214698953</v>
      </c>
      <c r="F70" s="37">
        <v>9.6490207484971879</v>
      </c>
      <c r="G70" s="37">
        <v>374.07999999999993</v>
      </c>
      <c r="H70" s="37">
        <v>401.84266666666667</v>
      </c>
      <c r="I70" s="37">
        <v>0.11955953225806452</v>
      </c>
      <c r="J70" s="37">
        <v>355.83333333333331</v>
      </c>
      <c r="K70" s="37">
        <v>8993.3333333333321</v>
      </c>
      <c r="L70" s="37">
        <v>34.867503486750337</v>
      </c>
      <c r="M70" s="37">
        <v>12.657222737761757</v>
      </c>
      <c r="N70" s="37">
        <v>55.320115541134804</v>
      </c>
      <c r="O70" s="37">
        <v>63.930401492987414</v>
      </c>
      <c r="P70" s="37">
        <v>1.2448001552182577</v>
      </c>
      <c r="Q70" s="37">
        <v>-45.944137174211242</v>
      </c>
      <c r="R70" s="37">
        <v>182.36122908093276</v>
      </c>
      <c r="S70" s="37">
        <v>55.320115541134804</v>
      </c>
      <c r="T70" s="36" t="s">
        <v>195</v>
      </c>
    </row>
    <row r="71" spans="2:20" x14ac:dyDescent="0.2">
      <c r="B71" s="37">
        <v>7.1433333333333335</v>
      </c>
      <c r="C71" s="37">
        <v>8.323333333333334E-2</v>
      </c>
      <c r="D71" s="37">
        <v>53.269333333333329</v>
      </c>
      <c r="E71" s="37">
        <v>2717.0036238794582</v>
      </c>
      <c r="F71" s="37">
        <v>15.143171094305472</v>
      </c>
      <c r="G71" s="37">
        <v>347.35999999999996</v>
      </c>
      <c r="H71" s="37">
        <v>482.85933333333332</v>
      </c>
      <c r="I71" s="37">
        <v>4.3394733870967733E-2</v>
      </c>
      <c r="J71" s="37">
        <v>315.16666666666669</v>
      </c>
      <c r="K71" s="37">
        <v>13253.333333333334</v>
      </c>
      <c r="L71" s="37">
        <v>81.589958158995799</v>
      </c>
      <c r="M71" s="37">
        <v>22.123728412254238</v>
      </c>
      <c r="N71" s="37">
        <v>67.278312015763333</v>
      </c>
      <c r="O71" s="37">
        <v>69.669560340205209</v>
      </c>
      <c r="P71" s="37">
        <v>2.0728256959166913</v>
      </c>
      <c r="Q71" s="37">
        <v>-51.942842249657069</v>
      </c>
      <c r="R71" s="37">
        <v>206.36018655692729</v>
      </c>
      <c r="S71" s="37">
        <v>67.278312015763333</v>
      </c>
      <c r="T71" s="36" t="s">
        <v>195</v>
      </c>
    </row>
    <row r="72" spans="2:20" x14ac:dyDescent="0.2">
      <c r="B72" s="37">
        <v>7.1366666666666667</v>
      </c>
      <c r="C72" s="37">
        <v>12.639333333333333</v>
      </c>
      <c r="D72" s="37">
        <v>10111.466666666665</v>
      </c>
      <c r="E72" s="37">
        <v>45572.41953527023</v>
      </c>
      <c r="F72" s="37">
        <v>74.932454269278011</v>
      </c>
      <c r="G72" s="37">
        <v>320.63999999999993</v>
      </c>
      <c r="H72" s="37">
        <v>742.11266666666677</v>
      </c>
      <c r="I72" s="37">
        <v>5.6195540322580645E-2</v>
      </c>
      <c r="J72" s="37">
        <v>701.5</v>
      </c>
      <c r="K72" s="37">
        <v>17986.666666666668</v>
      </c>
      <c r="L72" s="37">
        <v>69.037656903765694</v>
      </c>
      <c r="M72" s="37">
        <v>319.55760070636325</v>
      </c>
      <c r="N72" s="37">
        <v>96.168118677418462</v>
      </c>
      <c r="O72" s="37">
        <v>79.408179358141908</v>
      </c>
      <c r="P72" s="37">
        <v>25.804664131149334</v>
      </c>
      <c r="Q72" s="37">
        <v>-65.611231824417004</v>
      </c>
      <c r="R72" s="37">
        <v>290.50485048010972</v>
      </c>
      <c r="S72" s="37">
        <v>96.168118677418462</v>
      </c>
      <c r="T72" s="36" t="s">
        <v>195</v>
      </c>
    </row>
    <row r="73" spans="2:20" x14ac:dyDescent="0.2">
      <c r="B73" s="37">
        <v>7.1333333333333337</v>
      </c>
      <c r="C73" s="37">
        <v>3.7733333333333334</v>
      </c>
      <c r="D73" s="37">
        <v>2414.9333333333338</v>
      </c>
      <c r="E73" s="37">
        <v>774.88587958547907</v>
      </c>
      <c r="F73" s="37">
        <v>4.4780557171482123</v>
      </c>
      <c r="G73" s="37">
        <v>2484.96</v>
      </c>
      <c r="H73" s="37">
        <v>369.43599999999998</v>
      </c>
      <c r="I73" s="37">
        <v>5.1715258064516122E-2</v>
      </c>
      <c r="J73" s="37">
        <v>376.16666666666669</v>
      </c>
      <c r="K73" s="37">
        <v>15620</v>
      </c>
      <c r="L73" s="37">
        <v>41.841004184100406</v>
      </c>
      <c r="M73" s="37">
        <v>3.8317651569622257</v>
      </c>
      <c r="N73" s="37">
        <v>17.879898176870359</v>
      </c>
      <c r="O73" s="37">
        <v>19.670511843255905</v>
      </c>
      <c r="P73" s="37">
        <v>0.21791227042163341</v>
      </c>
      <c r="Q73" s="37">
        <v>-148.48758847736624</v>
      </c>
      <c r="R73" s="37">
        <v>435.28564609053495</v>
      </c>
      <c r="S73" s="37">
        <v>17.879898176870359</v>
      </c>
      <c r="T73" s="36" t="s">
        <v>195</v>
      </c>
    </row>
    <row r="74" spans="2:20" x14ac:dyDescent="0.2">
      <c r="B74" s="37">
        <v>7.1000000000000005</v>
      </c>
      <c r="C74" s="37">
        <v>12.429666666666668</v>
      </c>
      <c r="D74" s="37">
        <v>9943.7333333333318</v>
      </c>
      <c r="E74" s="37">
        <v>11298.842969923799</v>
      </c>
      <c r="F74" s="37">
        <v>31.948807446189647</v>
      </c>
      <c r="G74" s="37">
        <v>374.07999999999993</v>
      </c>
      <c r="H74" s="37">
        <v>719.42799999999988</v>
      </c>
      <c r="I74" s="37">
        <v>6.0675822580645154E-2</v>
      </c>
      <c r="J74" s="37">
        <v>813.33333333333337</v>
      </c>
      <c r="K74" s="37">
        <v>17513.333333333332</v>
      </c>
      <c r="L74" s="37">
        <v>18.131101813110181</v>
      </c>
      <c r="M74" s="37">
        <v>78.912292110225536</v>
      </c>
      <c r="N74" s="37">
        <v>86.091416737019145</v>
      </c>
      <c r="O74" s="37">
        <v>75.945964903461601</v>
      </c>
      <c r="P74" s="37">
        <v>6.3413084065882792</v>
      </c>
      <c r="Q74" s="37">
        <v>-64.58284773662551</v>
      </c>
      <c r="R74" s="37">
        <v>289.52994238683124</v>
      </c>
      <c r="S74" s="37">
        <v>86.091416737019145</v>
      </c>
      <c r="T74" s="36" t="s">
        <v>195</v>
      </c>
    </row>
    <row r="75" spans="2:20" x14ac:dyDescent="0.2">
      <c r="B75" s="37">
        <v>7.8966666666666674</v>
      </c>
      <c r="C75" s="37">
        <v>9.6666666666666679E-2</v>
      </c>
      <c r="D75" s="37">
        <v>61.866666666666667</v>
      </c>
      <c r="E75" s="37">
        <v>3403.722423548857</v>
      </c>
      <c r="F75" s="37">
        <v>16.112727037683406</v>
      </c>
      <c r="G75" s="37">
        <v>534.4</v>
      </c>
      <c r="H75" s="37">
        <v>327.30733333333336</v>
      </c>
      <c r="I75" s="37">
        <v>3.2514048387096768E-2</v>
      </c>
      <c r="J75" s="37">
        <v>803.16666666666663</v>
      </c>
      <c r="K75" s="37">
        <v>11360</v>
      </c>
      <c r="L75" s="37">
        <v>208.50767085076708</v>
      </c>
      <c r="M75" s="37">
        <v>28.633397410271627</v>
      </c>
      <c r="N75" s="37">
        <v>73.241551860951674</v>
      </c>
      <c r="O75" s="37">
        <v>50.221623283040294</v>
      </c>
      <c r="P75" s="37">
        <v>2.7731337902489579</v>
      </c>
      <c r="Q75" s="37">
        <v>-40.492208504801091</v>
      </c>
      <c r="R75" s="37">
        <v>177.24938820301782</v>
      </c>
      <c r="S75" s="37">
        <v>73.241551860951674</v>
      </c>
      <c r="T75" s="36" t="s">
        <v>195</v>
      </c>
    </row>
    <row r="76" spans="2:20" x14ac:dyDescent="0.2">
      <c r="B76" s="37">
        <v>7.666666666666667</v>
      </c>
      <c r="C76" s="37">
        <v>0.45533333333333337</v>
      </c>
      <c r="D76" s="37">
        <v>291.41333333333336</v>
      </c>
      <c r="E76" s="37">
        <v>227.97062750333779</v>
      </c>
      <c r="F76" s="37">
        <v>72.670157068062807</v>
      </c>
      <c r="G76" s="37">
        <v>1362.7199999999998</v>
      </c>
      <c r="H76" s="37">
        <v>615.72666666666657</v>
      </c>
      <c r="I76" s="37">
        <v>0.14516114516129031</v>
      </c>
      <c r="J76" s="37">
        <v>345.66666666666669</v>
      </c>
      <c r="K76" s="37">
        <v>7100</v>
      </c>
      <c r="L76" s="37">
        <v>29.28870292887029</v>
      </c>
      <c r="M76" s="37">
        <v>1.2857983255832737</v>
      </c>
      <c r="N76" s="37">
        <v>7.5898563649446418</v>
      </c>
      <c r="O76" s="37">
        <v>42.6789306376265</v>
      </c>
      <c r="P76" s="37">
        <v>8.3423110996299135E-2</v>
      </c>
      <c r="Q76" s="37">
        <v>-113.14642524005485</v>
      </c>
      <c r="R76" s="37">
        <v>378.11607681755822</v>
      </c>
      <c r="S76" s="37">
        <v>7.5898563649446418</v>
      </c>
      <c r="T76" s="36" t="s">
        <v>195</v>
      </c>
    </row>
    <row r="77" spans="2:20" x14ac:dyDescent="0.2">
      <c r="B77" s="37">
        <v>6.8766666666666678</v>
      </c>
      <c r="C77" s="37">
        <v>13.438000000000001</v>
      </c>
      <c r="D77" s="37">
        <v>10750.4</v>
      </c>
      <c r="E77" s="37">
        <v>10693.427270112001</v>
      </c>
      <c r="F77" s="37">
        <v>153.46648568289058</v>
      </c>
      <c r="G77" s="37">
        <v>320.63999999999993</v>
      </c>
      <c r="H77" s="37">
        <v>657.85533333333342</v>
      </c>
      <c r="I77" s="37">
        <v>7.0916467741935482E-2</v>
      </c>
      <c r="J77" s="37">
        <v>894.66666666666663</v>
      </c>
      <c r="K77" s="37">
        <v>12780</v>
      </c>
      <c r="L77" s="37">
        <v>107.39191073919106</v>
      </c>
      <c r="M77" s="37">
        <v>78.64136504097003</v>
      </c>
      <c r="N77" s="37">
        <v>86.261416897052456</v>
      </c>
      <c r="O77" s="37">
        <v>77.195807813138074</v>
      </c>
      <c r="P77" s="37">
        <v>6.6601816494170452</v>
      </c>
      <c r="Q77" s="37">
        <v>-55.509805212620023</v>
      </c>
      <c r="R77" s="37">
        <v>262.07233470507543</v>
      </c>
      <c r="S77" s="37">
        <v>86.261416897052456</v>
      </c>
      <c r="T77" s="36" t="s">
        <v>195</v>
      </c>
    </row>
    <row r="78" spans="2:20" x14ac:dyDescent="0.2">
      <c r="B78" s="37">
        <v>7.07</v>
      </c>
      <c r="C78" s="37">
        <v>0.71066666666666656</v>
      </c>
      <c r="D78" s="37">
        <v>454.82666666666665</v>
      </c>
      <c r="E78" s="37">
        <v>10820.148943650702</v>
      </c>
      <c r="F78" s="37">
        <v>131.16669898519811</v>
      </c>
      <c r="G78" s="37">
        <v>213.76</v>
      </c>
      <c r="H78" s="37">
        <v>810.16666666666663</v>
      </c>
      <c r="I78" s="37">
        <v>4.1474612903225801E-2</v>
      </c>
      <c r="J78" s="37">
        <v>925.16666666666697</v>
      </c>
      <c r="K78" s="37">
        <v>12780</v>
      </c>
      <c r="L78" s="37">
        <v>481.17154811715483</v>
      </c>
      <c r="M78" s="37">
        <v>75.689271880689461</v>
      </c>
      <c r="N78" s="37">
        <v>85.329793158662667</v>
      </c>
      <c r="O78" s="37">
        <v>86.200376860832421</v>
      </c>
      <c r="P78" s="37">
        <v>6.0902953768676538</v>
      </c>
      <c r="Q78" s="37">
        <v>-62.201717421124819</v>
      </c>
      <c r="R78" s="37">
        <v>300.10957475994513</v>
      </c>
      <c r="S78" s="37">
        <v>85.329793158662667</v>
      </c>
      <c r="T78" s="36" t="s">
        <v>195</v>
      </c>
    </row>
    <row r="79" spans="2:20" x14ac:dyDescent="0.2">
      <c r="B79" s="37">
        <v>7.1166666666666671</v>
      </c>
      <c r="C79" s="37">
        <v>9.2080000000000002</v>
      </c>
      <c r="D79" s="37">
        <v>7366.4000000000005</v>
      </c>
      <c r="E79" s="37">
        <v>12841.403777926933</v>
      </c>
      <c r="F79" s="37">
        <v>15.143171094305472</v>
      </c>
      <c r="G79" s="37">
        <v>213.76</v>
      </c>
      <c r="H79" s="37">
        <v>719.42799999999988</v>
      </c>
      <c r="I79" s="37">
        <v>4.5314854838709673E-2</v>
      </c>
      <c r="J79" s="37">
        <v>579.5</v>
      </c>
      <c r="K79" s="37">
        <v>8520</v>
      </c>
      <c r="L79" s="37">
        <v>8.3682008368200833</v>
      </c>
      <c r="M79" s="37">
        <v>94.498385434337095</v>
      </c>
      <c r="N79" s="37">
        <v>88.819272541850395</v>
      </c>
      <c r="O79" s="37">
        <v>84.713798647446851</v>
      </c>
      <c r="P79" s="37">
        <v>8.0000681850637534</v>
      </c>
      <c r="Q79" s="37">
        <v>-60.40018106995884</v>
      </c>
      <c r="R79" s="37">
        <v>269.48994238683127</v>
      </c>
      <c r="S79" s="37">
        <v>88.819272541850395</v>
      </c>
      <c r="T79" s="36" t="s">
        <v>195</v>
      </c>
    </row>
    <row r="80" spans="2:20" x14ac:dyDescent="0.2">
      <c r="B80" s="37">
        <v>7.0766666666666671</v>
      </c>
      <c r="C80" s="37">
        <v>7.166666666666667E-2</v>
      </c>
      <c r="D80" s="37">
        <v>45.866666666666667</v>
      </c>
      <c r="E80" s="37">
        <v>10280.0038354588</v>
      </c>
      <c r="F80" s="37">
        <v>112.09876543209874</v>
      </c>
      <c r="G80" s="37">
        <v>320.63999999999993</v>
      </c>
      <c r="H80" s="37">
        <v>1079.1420000000001</v>
      </c>
      <c r="I80" s="37">
        <v>9.6518080645161278E-2</v>
      </c>
      <c r="J80" s="37">
        <v>874.33333333333337</v>
      </c>
      <c r="K80" s="37">
        <v>10886.666666666666</v>
      </c>
      <c r="L80" s="37">
        <v>253.83542538354254</v>
      </c>
      <c r="M80" s="37">
        <v>61.740021069731341</v>
      </c>
      <c r="N80" s="37">
        <v>80.514789642114565</v>
      </c>
      <c r="O80" s="37">
        <v>84.761808049986101</v>
      </c>
      <c r="P80" s="37">
        <v>4.2647155070575318</v>
      </c>
      <c r="Q80" s="37">
        <v>-90.516938271604928</v>
      </c>
      <c r="R80" s="37">
        <v>404.23491358024694</v>
      </c>
      <c r="S80" s="37">
        <v>80.514789642114565</v>
      </c>
      <c r="T80" s="36" t="s">
        <v>195</v>
      </c>
    </row>
    <row r="81" spans="2:20" x14ac:dyDescent="0.2">
      <c r="B81" s="37">
        <v>6.876666666666666</v>
      </c>
      <c r="C81" s="37">
        <v>11.432333333333332</v>
      </c>
      <c r="D81" s="37">
        <v>9145.8666666666668</v>
      </c>
      <c r="E81" s="37">
        <v>12306.644932400066</v>
      </c>
      <c r="F81" s="37">
        <v>29.686510244974468</v>
      </c>
      <c r="G81" s="37">
        <v>320.63999999999993</v>
      </c>
      <c r="H81" s="37">
        <v>651.37400000000002</v>
      </c>
      <c r="I81" s="37">
        <v>0.22324606451612902</v>
      </c>
      <c r="J81" s="37">
        <v>721.83333333333337</v>
      </c>
      <c r="K81" s="37">
        <v>13726.666666666666</v>
      </c>
      <c r="L81" s="37">
        <v>23.012552301255226</v>
      </c>
      <c r="M81" s="37">
        <v>90.967011195881639</v>
      </c>
      <c r="N81" s="37">
        <v>88.309283047088073</v>
      </c>
      <c r="O81" s="37">
        <v>77.170044810920913</v>
      </c>
      <c r="P81" s="37">
        <v>7.7397418131156117</v>
      </c>
      <c r="Q81" s="37">
        <v>-57.809695473251033</v>
      </c>
      <c r="R81" s="37">
        <v>259.88521810699586</v>
      </c>
      <c r="S81" s="37">
        <v>88.309283047088073</v>
      </c>
      <c r="T81" s="36" t="s">
        <v>195</v>
      </c>
    </row>
    <row r="82" spans="2:20" x14ac:dyDescent="0.2">
      <c r="B82" s="37">
        <v>6.8533333333333326</v>
      </c>
      <c r="C82" s="37">
        <v>10.651999999999999</v>
      </c>
      <c r="D82" s="37">
        <v>8521.5999999999985</v>
      </c>
      <c r="E82" s="37">
        <v>2736.0766736601181</v>
      </c>
      <c r="F82" s="37">
        <v>23.222803955788248</v>
      </c>
      <c r="G82" s="37">
        <v>667.99999999999989</v>
      </c>
      <c r="H82" s="37">
        <v>926.83066666666673</v>
      </c>
      <c r="I82" s="37">
        <v>0.17588308064516125</v>
      </c>
      <c r="J82" s="37">
        <v>427</v>
      </c>
      <c r="K82" s="37">
        <v>14200</v>
      </c>
      <c r="L82" s="37">
        <v>38.354253835425375</v>
      </c>
      <c r="M82" s="37">
        <v>16.066367649566899</v>
      </c>
      <c r="N82" s="37">
        <v>51.89877804166283</v>
      </c>
      <c r="O82" s="37">
        <v>69.607734600303473</v>
      </c>
      <c r="P82" s="37">
        <v>1.0850569407742165</v>
      </c>
      <c r="Q82" s="37">
        <v>-102.68235939643348</v>
      </c>
      <c r="R82" s="37">
        <v>396.25767352537724</v>
      </c>
      <c r="S82" s="37">
        <v>51.89877804166283</v>
      </c>
      <c r="T82" s="36" t="s">
        <v>195</v>
      </c>
    </row>
    <row r="83" spans="2:20" x14ac:dyDescent="0.2">
      <c r="B83" s="37">
        <v>7.0966666666666667</v>
      </c>
      <c r="C83" s="37">
        <v>10.234333333333334</v>
      </c>
      <c r="D83" s="37">
        <v>8187.4666666666672</v>
      </c>
      <c r="E83" s="37">
        <v>8689.6999392719008</v>
      </c>
      <c r="F83" s="37">
        <v>71.054230495766262</v>
      </c>
      <c r="G83" s="37">
        <v>240.48</v>
      </c>
      <c r="H83" s="37">
        <v>696.74333333333334</v>
      </c>
      <c r="I83" s="37">
        <v>0.17396295967741934</v>
      </c>
      <c r="J83" s="37">
        <v>640.5</v>
      </c>
      <c r="K83" s="37">
        <v>9466.6666666666661</v>
      </c>
      <c r="L83" s="37">
        <v>260.8089260808926</v>
      </c>
      <c r="M83" s="37">
        <v>64.225859269548394</v>
      </c>
      <c r="N83" s="37">
        <v>84.083823558839271</v>
      </c>
      <c r="O83" s="37">
        <v>82.820548853861069</v>
      </c>
      <c r="P83" s="37">
        <v>5.4611438416540468</v>
      </c>
      <c r="Q83" s="37">
        <v>-58.869130315500684</v>
      </c>
      <c r="R83" s="37">
        <v>265.17503429355276</v>
      </c>
      <c r="S83" s="37">
        <v>84.083823558839271</v>
      </c>
      <c r="T83" s="36" t="s">
        <v>195</v>
      </c>
    </row>
    <row r="84" spans="2:20" x14ac:dyDescent="0.2">
      <c r="B84" s="37">
        <v>7.0966666666666667</v>
      </c>
      <c r="C84" s="37">
        <v>8.4390000000000001</v>
      </c>
      <c r="D84" s="37">
        <v>6751.2</v>
      </c>
      <c r="E84" s="37">
        <v>9802.4195352702318</v>
      </c>
      <c r="F84" s="37">
        <v>73.639713011440747</v>
      </c>
      <c r="G84" s="37">
        <v>1870.3999999999999</v>
      </c>
      <c r="H84" s="37">
        <v>622.20799999999997</v>
      </c>
      <c r="I84" s="37">
        <v>0.16244223387096771</v>
      </c>
      <c r="J84" s="37">
        <v>742.16666666666663</v>
      </c>
      <c r="K84" s="37">
        <v>12780</v>
      </c>
      <c r="L84" s="37">
        <v>48.117154811715473</v>
      </c>
      <c r="M84" s="37">
        <v>50.114240201036324</v>
      </c>
      <c r="N84" s="37">
        <v>74.414517653957162</v>
      </c>
      <c r="O84" s="37">
        <v>35.44720696835612</v>
      </c>
      <c r="P84" s="37">
        <v>2.9482099464725011</v>
      </c>
      <c r="Q84" s="37">
        <v>-132.56386831275719</v>
      </c>
      <c r="R84" s="37">
        <v>443.76319341563789</v>
      </c>
      <c r="S84" s="37">
        <v>74.414517653957162</v>
      </c>
      <c r="T84" s="36" t="s">
        <v>195</v>
      </c>
    </row>
    <row r="85" spans="2:20" x14ac:dyDescent="0.2">
      <c r="B85" s="37">
        <v>7.5533333333333337</v>
      </c>
      <c r="C85" s="37">
        <v>2.7936666666666667</v>
      </c>
      <c r="D85" s="37">
        <v>1787.9466666666667</v>
      </c>
      <c r="E85" s="37">
        <v>952.07985250174841</v>
      </c>
      <c r="F85" s="37">
        <v>74.286083640359379</v>
      </c>
      <c r="G85" s="37">
        <v>2378.08</v>
      </c>
      <c r="H85" s="37">
        <v>268.97533333333331</v>
      </c>
      <c r="I85" s="37">
        <v>0.19572433064516129</v>
      </c>
      <c r="J85" s="37">
        <v>986.16666666666663</v>
      </c>
      <c r="K85" s="37">
        <v>22720</v>
      </c>
      <c r="L85" s="37">
        <v>59.274755927475589</v>
      </c>
      <c r="M85" s="37">
        <v>4.9303892609807187</v>
      </c>
      <c r="N85" s="37">
        <v>22.463322248485564</v>
      </c>
      <c r="O85" s="37">
        <v>15.677266127330682</v>
      </c>
      <c r="P85" s="37">
        <v>0.29366613676320846</v>
      </c>
      <c r="Q85" s="37">
        <v>-124.8752208504801</v>
      </c>
      <c r="R85" s="37">
        <v>388.02533882030167</v>
      </c>
      <c r="S85" s="37">
        <v>22.463322248485564</v>
      </c>
      <c r="T85" s="36" t="s">
        <v>195</v>
      </c>
    </row>
    <row r="86" spans="2:20" x14ac:dyDescent="0.2">
      <c r="B86" s="37">
        <v>7.8133333333333335</v>
      </c>
      <c r="C86" s="37">
        <v>0.81500000000000006</v>
      </c>
      <c r="D86" s="37">
        <v>521.6</v>
      </c>
      <c r="E86" s="37">
        <v>552.21247377455654</v>
      </c>
      <c r="F86" s="37">
        <v>7.7099088617413214</v>
      </c>
      <c r="G86" s="37">
        <v>374.07999999999993</v>
      </c>
      <c r="H86" s="37">
        <v>249.53133333333335</v>
      </c>
      <c r="I86" s="37">
        <v>3.3794129032258056E-2</v>
      </c>
      <c r="J86" s="37">
        <v>335.5</v>
      </c>
      <c r="K86" s="37">
        <v>3313.3333333333335</v>
      </c>
      <c r="L86" s="37">
        <v>39.748953974895393</v>
      </c>
      <c r="M86" s="37">
        <v>5.4272106297700375</v>
      </c>
      <c r="N86" s="37">
        <v>37.889422106148423</v>
      </c>
      <c r="O86" s="37">
        <v>52.44827544218537</v>
      </c>
      <c r="P86" s="37">
        <v>0.61398529275960601</v>
      </c>
      <c r="Q86" s="37">
        <v>-33.741558299039781</v>
      </c>
      <c r="R86" s="37">
        <v>130.9639890260631</v>
      </c>
      <c r="S86" s="37">
        <v>37.889422106148423</v>
      </c>
      <c r="T86" s="36" t="s">
        <v>195</v>
      </c>
    </row>
    <row r="87" spans="2:20" x14ac:dyDescent="0.2">
      <c r="B87" s="37">
        <v>6.919999999999999</v>
      </c>
      <c r="C87" s="37">
        <v>8.3890000000000011</v>
      </c>
      <c r="D87" s="37">
        <v>6711.2</v>
      </c>
      <c r="E87" s="37">
        <v>2037.0404984423674</v>
      </c>
      <c r="F87" s="37">
        <v>14.173615150927541</v>
      </c>
      <c r="G87" s="37">
        <v>427.52</v>
      </c>
      <c r="H87" s="37">
        <v>709.70600000000002</v>
      </c>
      <c r="I87" s="37">
        <v>0.14516114516129031</v>
      </c>
      <c r="J87" s="37">
        <v>559.16666666666674</v>
      </c>
      <c r="K87" s="37">
        <v>9940</v>
      </c>
      <c r="L87" s="37">
        <v>143.65411436541143</v>
      </c>
      <c r="M87" s="37">
        <v>14.04057363600185</v>
      </c>
      <c r="N87" s="37">
        <v>52.532074674038569</v>
      </c>
      <c r="O87" s="37">
        <v>73.476080669288294</v>
      </c>
      <c r="P87" s="37">
        <v>1.1138390391817359</v>
      </c>
      <c r="Q87" s="37">
        <v>-70.621349794238682</v>
      </c>
      <c r="R87" s="37">
        <v>292.92926748971189</v>
      </c>
      <c r="S87" s="37">
        <v>52.532074674038569</v>
      </c>
      <c r="T87" s="36" t="s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SHARIF ACM</dc:creator>
  <cp:lastModifiedBy>Microsoft Office User</cp:lastModifiedBy>
  <dcterms:created xsi:type="dcterms:W3CDTF">2015-06-05T18:17:20Z</dcterms:created>
  <dcterms:modified xsi:type="dcterms:W3CDTF">2025-07-20T10:20:37Z</dcterms:modified>
</cp:coreProperties>
</file>