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C069CA71-0AFB-48FA-8939-DEAD74F70DC1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Xyield" sheetId="10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D97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J97" i="6"/>
  <c r="R97" i="6"/>
  <c r="T97" i="6"/>
  <c r="BP97" i="6"/>
  <c r="B4" i="1" s="1"/>
  <c r="N4" i="1" s="1"/>
  <c r="O4" i="1" s="1"/>
  <c r="BR97" i="6"/>
  <c r="B2" i="1" s="1"/>
  <c r="N2" i="1" s="1"/>
  <c r="O2" i="1" s="1"/>
  <c r="BN97" i="6"/>
  <c r="B7" i="1" s="1"/>
  <c r="N7" i="1" s="1"/>
  <c r="O7" i="1" s="1"/>
  <c r="BL97" i="6"/>
  <c r="B5" i="1" s="1"/>
  <c r="N5" i="1" s="1"/>
  <c r="O5" i="1" s="1"/>
  <c r="G97" i="6"/>
  <c r="B8" i="1" s="1"/>
  <c r="F97" i="6"/>
  <c r="BO97" i="6"/>
  <c r="B3" i="1" s="1"/>
  <c r="N3" i="1" s="1"/>
  <c r="BK97" i="6"/>
  <c r="B6" i="1" s="1"/>
  <c r="N6" i="1" s="1"/>
  <c r="O6" i="1" s="1"/>
  <c r="O3" i="1" l="1"/>
  <c r="P3" i="1"/>
  <c r="B46" i="1"/>
  <c r="B47" i="1" s="1"/>
  <c r="B26" i="1"/>
  <c r="B103" i="6"/>
  <c r="B105" i="6" l="1"/>
  <c r="B106" i="6" s="1"/>
</calcChain>
</file>

<file path=xl/sharedStrings.xml><?xml version="1.0" encoding="utf-8"?>
<sst xmlns="http://schemas.openxmlformats.org/spreadsheetml/2006/main" count="1157" uniqueCount="649">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</sst>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85" workbookViewId="0">
      <pane xSplit="1" topLeftCell="B1" activePane="topRight" state="frozen"/>
      <selection pane="topRight" activeCell="C92" sqref="C92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/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>
        <v>100</v>
      </c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242</v>
      </c>
      <c r="C98">
        <f>SUM(C2:C95)</f>
        <v>100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76" zoomScale="85" zoomScaleNormal="85" workbookViewId="0">
      <selection activeCell="C91" sqref="C91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100</v>
      </c>
      <c r="D91" s="18">
        <f>'Composition of waste'!$D91*$C91/100</f>
        <v>86.078496732026167</v>
      </c>
      <c r="E91" s="18">
        <f>'Composition of waste'!$E91*$C91/100</f>
        <v>13.922156862745101</v>
      </c>
      <c r="F91" s="18">
        <f>'Composition of waste'!$F91*$E91/100</f>
        <v>12.912432259504556</v>
      </c>
      <c r="G91" s="18">
        <f>'Composition of waste'!$G91*$E91/100</f>
        <v>1.0097246032405476</v>
      </c>
      <c r="H91" s="18">
        <v>15.980390555797626</v>
      </c>
      <c r="I91" s="18">
        <v>460.21398068707117</v>
      </c>
      <c r="J91" s="18">
        <f>'Composition of waste'!$J91*'Composition (mass)'!$E91/100</f>
        <v>5.8035613982758409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0.32456624185652289</v>
      </c>
      <c r="S91" s="18">
        <v>0.17581225153748034</v>
      </c>
      <c r="T91" s="18">
        <f>'Composition of waste'!$T91*'Composition (mass)'!$E91/100</f>
        <v>5.8671294624278083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0.44456576395009006</v>
      </c>
      <c r="BL91" s="18">
        <f>'Composition of waste'!$BL91*$E91/100</f>
        <v>0</v>
      </c>
      <c r="BM91" s="18">
        <v>0</v>
      </c>
      <c r="BN91" s="18">
        <f>'Composition of waste'!$BN91*$E91/100</f>
        <v>7.8972071805255104E-2</v>
      </c>
      <c r="BO91" s="18">
        <f>'Composition of waste'!$BO91*$E91/100</f>
        <v>2.0182791611592363</v>
      </c>
      <c r="BP91" s="18">
        <f>'Composition of waste'!$BP91*$E91/100</f>
        <v>0.75399887044456293</v>
      </c>
      <c r="BQ91" s="18">
        <v>0</v>
      </c>
      <c r="BR91" s="18">
        <f>'Composition of waste'!$BR91*$E91/100</f>
        <v>10.12223431562947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242</v>
      </c>
      <c r="C97" s="20">
        <f>SUM(C2:C95)</f>
        <v>100</v>
      </c>
      <c r="D97" s="20">
        <f>SUM(D2:D95)</f>
        <v>86.078496732026167</v>
      </c>
      <c r="E97" s="20">
        <f>SUM(E2:E95)</f>
        <v>13.922156862745101</v>
      </c>
      <c r="F97" s="20">
        <f>SUM(F2:F95)</f>
        <v>12.912432259504556</v>
      </c>
      <c r="G97" s="20">
        <f>SUM(G2:G95)</f>
        <v>1.0097246032405476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5.8035613982758409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0.32456624185652289</v>
      </c>
      <c r="S97" s="20">
        <f t="shared" si="0"/>
        <v>37.864632672965826</v>
      </c>
      <c r="T97" s="20">
        <f t="shared" si="0"/>
        <v>5.8671294624278083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0.44456576395009006</v>
      </c>
      <c r="BL97" s="20">
        <f t="shared" si="0"/>
        <v>0</v>
      </c>
      <c r="BM97" s="20"/>
      <c r="BN97" s="20">
        <f t="shared" si="0"/>
        <v>7.8972071805255104E-2</v>
      </c>
      <c r="BO97" s="20">
        <f t="shared" si="0"/>
        <v>2.0182791611592363</v>
      </c>
      <c r="BP97" s="20">
        <f t="shared" si="0"/>
        <v>0.75399887044456293</v>
      </c>
      <c r="BQ97" s="20"/>
      <c r="BR97" s="20">
        <f t="shared" si="0"/>
        <v>10.12223431562947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17.880976669290678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7.1288372533584248</v>
      </c>
    </row>
    <row r="106" spans="1:70" x14ac:dyDescent="0.35">
      <c r="A106" t="s">
        <v>487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abSelected="1" zoomScale="84" zoomScaleNormal="115" workbookViewId="0">
      <selection activeCell="B47" sqref="B47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641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(mass)'!BR97/B39</f>
        <v>0.10122234315629469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56.234635086830387</v>
      </c>
      <c r="O2">
        <f>F2*N2*12</f>
        <v>4048.8937262517875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2.0182791611592362E-2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5.7337476169296488</v>
      </c>
      <c r="O3">
        <f>F3*N3*12</f>
        <v>1100.8795424504926</v>
      </c>
      <c r="P3">
        <f>I3*N3*14</f>
        <v>321.08986654806034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7.5399887044456295E-3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1.9185721894263688</v>
      </c>
      <c r="O4">
        <f>F4*N4*12</f>
        <v>575.5716568279106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</v>
      </c>
      <c r="O5">
        <f t="shared" ref="O5:O7" si="2">F5*N5*12</f>
        <v>0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4.4456576395009006E-3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2.4698097997227229</v>
      </c>
      <c r="O6">
        <f t="shared" si="2"/>
        <v>177.82630558003603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7.8972071805255106E-4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0.21577068799250029</v>
      </c>
      <c r="O7">
        <f t="shared" si="2"/>
        <v>51.784965118200063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1.0097246032405477E-2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0.86078496732026166</v>
      </c>
      <c r="C22" s="2" t="s">
        <v>5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3.4763753084625095E-5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100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642</v>
      </c>
      <c r="B46">
        <f>SUM(O2:O7)</f>
        <v>5954.956196228427</v>
      </c>
    </row>
    <row r="47" spans="1:4" x14ac:dyDescent="0.35">
      <c r="A47" t="s">
        <v>643</v>
      </c>
      <c r="B47">
        <f>(B46*0.001)/B39</f>
        <v>5.9549561962284274E-2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8" sqref="B8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J26"/>
  <sheetViews>
    <sheetView topLeftCell="A7" workbookViewId="0">
      <selection activeCell="A21" sqref="A21:XFD21"/>
    </sheetView>
  </sheetViews>
  <sheetFormatPr baseColWidth="10" defaultRowHeight="14.5" x14ac:dyDescent="0.35"/>
  <sheetData>
    <row r="1" spans="1:10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</row>
    <row r="2" spans="1:10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</row>
    <row r="3" spans="1:10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</row>
    <row r="4" spans="1:10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</row>
    <row r="5" spans="1:10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</row>
    <row r="6" spans="1:10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</row>
    <row r="7" spans="1:10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</row>
    <row r="8" spans="1:10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</row>
    <row r="9" spans="1:10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</row>
    <row r="10" spans="1:10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</row>
    <row r="11" spans="1:10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</row>
    <row r="12" spans="1:10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</row>
    <row r="13" spans="1:10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</row>
    <row r="14" spans="1:10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</row>
    <row r="15" spans="1:10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</row>
    <row r="16" spans="1:10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</row>
    <row r="17" spans="1:10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</row>
    <row r="18" spans="1:10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</row>
    <row r="19" spans="1:10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</row>
    <row r="20" spans="1:10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</row>
    <row r="21" spans="1:10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</row>
    <row r="22" spans="1:10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</row>
    <row r="23" spans="1:10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</row>
    <row r="24" spans="1:10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</row>
    <row r="25" spans="1:10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</row>
    <row r="26" spans="1:10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68" workbookViewId="0">
      <selection activeCell="A75" sqref="A75:C76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hidden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G6" sqref="G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0.54</v>
      </c>
      <c r="C2" t="s">
        <v>574</v>
      </c>
    </row>
    <row r="3" spans="1:3" x14ac:dyDescent="0.35">
      <c r="A3" t="s">
        <v>572</v>
      </c>
      <c r="B3">
        <f>0.0006*1.2*60*'Composition (mass)'!C97</f>
        <v>4.3199999999999994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Xyield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2024-06-27T07:48:04Z</dcterms:modified>
</cp:coreProperties>
</file>