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ravoaha\Desktop\Thèse\composting code\"/>
    </mc:Choice>
  </mc:AlternateContent>
  <xr:revisionPtr revIDLastSave="0" documentId="13_ncr:1_{4D477435-30F4-4E01-841B-0D5E28DED2B8}" xr6:coauthVersionLast="36" xr6:coauthVersionMax="36" xr10:uidLastSave="{00000000-0000-0000-0000-000000000000}"/>
  <bookViews>
    <workbookView xWindow="0" yWindow="0" windowWidth="19200" windowHeight="6930" activeTab="1" xr2:uid="{594A7318-D8AD-4191-91E9-CFB13C428E9B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0" i="1" l="1"/>
  <c r="B30" i="1"/>
  <c r="B20" i="1"/>
  <c r="B10" i="1"/>
  <c r="G34" i="1" l="1"/>
  <c r="G35" i="1"/>
  <c r="G36" i="1"/>
  <c r="G37" i="1"/>
  <c r="G38" i="1"/>
  <c r="G39" i="1"/>
  <c r="G24" i="1"/>
  <c r="G25" i="1"/>
  <c r="G26" i="1"/>
  <c r="G27" i="1"/>
  <c r="G28" i="1"/>
  <c r="G29" i="1"/>
  <c r="G14" i="1"/>
  <c r="G15" i="1"/>
  <c r="G16" i="1"/>
  <c r="G17" i="1"/>
  <c r="G18" i="1"/>
  <c r="G19" i="1"/>
  <c r="H3" i="1"/>
  <c r="G8" i="1"/>
  <c r="G9" i="1"/>
  <c r="G4" i="1"/>
  <c r="G5" i="1"/>
  <c r="G6" i="1"/>
  <c r="G7" i="1"/>
  <c r="G3" i="1"/>
  <c r="I33" i="1" l="1"/>
  <c r="H33" i="1"/>
  <c r="G33" i="1"/>
  <c r="I23" i="1"/>
  <c r="H23" i="1"/>
  <c r="G23" i="1"/>
  <c r="G13" i="1"/>
  <c r="I13" i="1"/>
  <c r="H13" i="1"/>
  <c r="I3" i="1"/>
</calcChain>
</file>

<file path=xl/sharedStrings.xml><?xml version="1.0" encoding="utf-8"?>
<sst xmlns="http://schemas.openxmlformats.org/spreadsheetml/2006/main" count="96" uniqueCount="46">
  <si>
    <t> Component (% TS)</t>
  </si>
  <si>
    <t>Input</t>
  </si>
  <si>
    <t>Substrate</t>
  </si>
  <si>
    <t>Residues</t>
  </si>
  <si>
    <t xml:space="preserve">Organics </t>
  </si>
  <si>
    <t xml:space="preserve">Plastics </t>
  </si>
  <si>
    <t xml:space="preserve">Metals </t>
  </si>
  <si>
    <t xml:space="preserve">Glass </t>
  </si>
  <si>
    <t xml:space="preserve">Inerts </t>
  </si>
  <si>
    <t xml:space="preserve">Others </t>
  </si>
  <si>
    <t xml:space="preserve">Impurities 0.063 - 2 mm </t>
  </si>
  <si>
    <t>Pureté</t>
  </si>
  <si>
    <t>Efficacité</t>
  </si>
  <si>
    <t> Composition (% TS)</t>
  </si>
  <si>
    <t>Impurities 0.063 - 2 mm</t>
  </si>
  <si>
    <t>Composition (% TS)</t>
  </si>
  <si>
    <t xml:space="preserve">Organics  </t>
  </si>
  <si>
    <t>Others</t>
  </si>
  <si>
    <t>Metals</t>
  </si>
  <si>
    <t>Tamis+broyeur+Presse à piston</t>
  </si>
  <si>
    <t>Broyeur + presse à piston + presse à vis</t>
  </si>
  <si>
    <t>Broyeur à séparation</t>
  </si>
  <si>
    <t>Pulpeur + tamis à tambour</t>
  </si>
  <si>
    <t>efficacité de Récupération</t>
  </si>
  <si>
    <t>Equipement</t>
  </si>
  <si>
    <t>Tamis</t>
  </si>
  <si>
    <t>Broyeur</t>
  </si>
  <si>
    <t>Florence</t>
  </si>
  <si>
    <t>électricité</t>
  </si>
  <si>
    <t>Presse à piston</t>
  </si>
  <si>
    <t>Separation-mill</t>
  </si>
  <si>
    <t>https://www.recyc-quebec.gouv.qc.ca/sites/default/files/documents/technologies-desemballage-produits-alimentaires.pdf</t>
  </si>
  <si>
    <t>Presse à vis</t>
  </si>
  <si>
    <t>Hammer mill</t>
  </si>
  <si>
    <t>Pulpeur</t>
  </si>
  <si>
    <t>https://www.bioenergie-promotion.fr/wp-content/uploads/2018/01/technologies_deconditionnement_201611_produits.pdf</t>
  </si>
  <si>
    <t>Komptech</t>
  </si>
  <si>
    <t>Aeration</t>
  </si>
  <si>
    <t>Forced aeration</t>
  </si>
  <si>
    <t>Turning aeration</t>
  </si>
  <si>
    <t>https://compostsystems.com/compost-fans-energy/</t>
  </si>
  <si>
    <t>diesel</t>
  </si>
  <si>
    <t>Energy used</t>
  </si>
  <si>
    <t>kWh/t</t>
  </si>
  <si>
    <t>l/t</t>
  </si>
  <si>
    <t>Consommation énergétique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</si>
</sst>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0.000000000000000%"/>
    <numFmt numFmtId="165" formatCode="0.00000000000000%"/>
  </numFmts>
  <fonts count="9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10" fontId="0" fillId="0" borderId="0" xfId="0" applyNumberFormat="1"/>
    <xf numFmtId="164" fontId="0" fillId="0" borderId="0" xfId="0" applyNumberFormat="1"/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10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vertical="center"/>
    </xf>
    <xf numFmtId="10" fontId="1" fillId="0" borderId="2" xfId="0" applyNumberFormat="1" applyFont="1" applyBorder="1" applyAlignment="1">
      <alignment horizontal="center" vertical="center"/>
    </xf>
    <xf numFmtId="165" fontId="0" fillId="0" borderId="0" xfId="0" applyNumberFormat="1"/>
    <xf numFmtId="0" fontId="3" fillId="0" borderId="0" xfId="0" applyFont="1" applyAlignment="1">
      <alignment horizontal="left" vertical="center" readingOrder="1"/>
    </xf>
    <xf numFmtId="0" fontId="5" fillId="0" borderId="0" xfId="2"/>
    <xf numFmtId="0" fontId="6" fillId="0" borderId="0" xfId="0" applyFont="1"/>
    <xf numFmtId="43" fontId="0" fillId="0" borderId="0" xfId="1" applyFont="1"/>
    <xf numFmtId="0" fontId="7" fillId="0" borderId="0" xfId="0" applyFont="1" applyFill="1" applyBorder="1" applyAlignment="1">
      <alignment vertical="center"/>
    </xf>
    <xf numFmtId="0" fontId="8" fillId="0" borderId="0" xfId="0" applyFont="1"/>
  </cellXfs>
  <cellStyles count="3">
    <cellStyle name="Lien hypertexte" xfId="2" builtinId="8"/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ioenergie-promotion.fr/wp-content/uploads/2018/01/technologies_deconditionnement_201611_produit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1440D-6294-448C-82F5-B42518DF12A9}">
  <dimension ref="A1:K40"/>
  <sheetViews>
    <sheetView zoomScale="111" workbookViewId="0">
      <selection activeCell="F13" sqref="F13"/>
    </sheetView>
  </sheetViews>
  <sheetFormatPr baseColWidth="10" defaultRowHeight="14.5" x14ac:dyDescent="0.35"/>
  <cols>
    <col min="7" max="8" width="19.90625" bestFit="1" customWidth="1"/>
    <col min="11" max="11" width="19.90625" bestFit="1" customWidth="1"/>
  </cols>
  <sheetData>
    <row r="1" spans="1:11" ht="23.5" x14ac:dyDescent="0.35">
      <c r="B1" s="10" t="s">
        <v>19</v>
      </c>
    </row>
    <row r="2" spans="1:11" x14ac:dyDescent="0.35">
      <c r="A2" t="s">
        <v>0</v>
      </c>
      <c r="B2" t="s">
        <v>1</v>
      </c>
      <c r="C2" t="s">
        <v>2</v>
      </c>
      <c r="D2" t="s">
        <v>3</v>
      </c>
      <c r="G2" t="s">
        <v>23</v>
      </c>
      <c r="H2" t="s">
        <v>11</v>
      </c>
      <c r="I2" t="s">
        <v>12</v>
      </c>
    </row>
    <row r="3" spans="1:11" x14ac:dyDescent="0.35">
      <c r="A3" t="s">
        <v>4</v>
      </c>
      <c r="B3" s="1">
        <v>0.83599999999999997</v>
      </c>
      <c r="C3" s="1">
        <v>0.64400000000000002</v>
      </c>
      <c r="D3" s="1">
        <v>0.192</v>
      </c>
      <c r="G3" s="2">
        <f>C3/B3</f>
        <v>0.77033492822966509</v>
      </c>
      <c r="H3" s="2">
        <f>C3/SUM(C3:C9)</f>
        <v>0.87476229285520235</v>
      </c>
      <c r="I3">
        <f>(C3/B3)*(SUM(D4:D9)/SUM(B4:B9))</f>
        <v>0.33646272063788063</v>
      </c>
    </row>
    <row r="4" spans="1:11" x14ac:dyDescent="0.35">
      <c r="A4" t="s">
        <v>5</v>
      </c>
      <c r="B4" s="1">
        <v>1.6000000000000001E-3</v>
      </c>
      <c r="C4" s="1">
        <v>4.0000000000000002E-4</v>
      </c>
      <c r="D4" s="1">
        <v>1.1999999999999999E-3</v>
      </c>
      <c r="G4" s="2">
        <f t="shared" ref="G4:G9" si="0">C4/B4</f>
        <v>0.25</v>
      </c>
      <c r="H4" s="1"/>
    </row>
    <row r="5" spans="1:11" x14ac:dyDescent="0.35">
      <c r="A5" t="s">
        <v>6</v>
      </c>
      <c r="B5" s="1">
        <v>1.6E-2</v>
      </c>
      <c r="C5" s="1">
        <v>1E-4</v>
      </c>
      <c r="D5" s="1">
        <v>1.5900000000000001E-2</v>
      </c>
      <c r="G5" s="2">
        <f t="shared" si="0"/>
        <v>6.2500000000000003E-3</v>
      </c>
      <c r="H5" s="1"/>
    </row>
    <row r="6" spans="1:11" x14ac:dyDescent="0.35">
      <c r="A6" t="s">
        <v>7</v>
      </c>
      <c r="B6" s="1">
        <v>6.9999999999999999E-4</v>
      </c>
      <c r="C6" s="1">
        <v>5.9999999999999995E-4</v>
      </c>
      <c r="D6" s="1">
        <v>1E-4</v>
      </c>
      <c r="G6" s="2">
        <f t="shared" si="0"/>
        <v>0.8571428571428571</v>
      </c>
    </row>
    <row r="7" spans="1:11" x14ac:dyDescent="0.35">
      <c r="A7" t="s">
        <v>8</v>
      </c>
      <c r="B7" s="1">
        <v>1.77E-2</v>
      </c>
      <c r="C7" s="1">
        <v>7.6E-3</v>
      </c>
      <c r="D7" s="1">
        <v>1.01E-2</v>
      </c>
      <c r="G7" s="2">
        <f t="shared" si="0"/>
        <v>0.42937853107344631</v>
      </c>
    </row>
    <row r="8" spans="1:11" x14ac:dyDescent="0.35">
      <c r="A8" t="s">
        <v>9</v>
      </c>
      <c r="B8" s="1">
        <v>1.6799999999999999E-2</v>
      </c>
      <c r="C8" s="1">
        <v>0</v>
      </c>
      <c r="D8" s="1">
        <v>1.6799999999999999E-2</v>
      </c>
      <c r="G8" s="2">
        <f t="shared" si="0"/>
        <v>0</v>
      </c>
    </row>
    <row r="9" spans="1:11" x14ac:dyDescent="0.35">
      <c r="A9" t="s">
        <v>10</v>
      </c>
      <c r="B9" s="1">
        <v>0.1109</v>
      </c>
      <c r="C9" s="1">
        <v>8.3500000000000005E-2</v>
      </c>
      <c r="D9" s="1">
        <v>2.7400000000000001E-2</v>
      </c>
      <c r="G9" s="2">
        <f t="shared" si="0"/>
        <v>0.75293056807935077</v>
      </c>
    </row>
    <row r="10" spans="1:11" x14ac:dyDescent="0.35">
      <c r="A10" s="12" t="s">
        <v>42</v>
      </c>
      <c r="B10" s="13">
        <f>Feuil2!B2+Feuil2!B3+Feuil2!B4</f>
        <v>9.98</v>
      </c>
      <c r="C10" s="1" t="s">
        <v>43</v>
      </c>
      <c r="D10" s="1"/>
      <c r="G10" s="2"/>
    </row>
    <row r="11" spans="1:11" ht="23.5" x14ac:dyDescent="0.35">
      <c r="B11" s="10" t="s">
        <v>20</v>
      </c>
    </row>
    <row r="12" spans="1:11" x14ac:dyDescent="0.35">
      <c r="A12" t="s">
        <v>13</v>
      </c>
      <c r="B12" t="s">
        <v>1</v>
      </c>
      <c r="C12" t="s">
        <v>2</v>
      </c>
      <c r="D12" t="s">
        <v>3</v>
      </c>
    </row>
    <row r="13" spans="1:11" x14ac:dyDescent="0.35">
      <c r="A13" t="s">
        <v>4</v>
      </c>
      <c r="B13" s="1">
        <v>0.95799999999999996</v>
      </c>
      <c r="C13" s="1">
        <v>0.89500000000000002</v>
      </c>
      <c r="D13" s="1">
        <v>6.3E-2</v>
      </c>
      <c r="G13" s="2">
        <f>$C13/$B13</f>
        <v>0.93423799582463474</v>
      </c>
      <c r="H13" s="2">
        <f>C13/SUM(C13:C19)</f>
        <v>0.97040008673967248</v>
      </c>
      <c r="I13">
        <f>(C13/B13)*((SUM(D14:D19))/(SUM(B14:B19)))</f>
        <v>0.32986128288594918</v>
      </c>
      <c r="K13" s="2"/>
    </row>
    <row r="14" spans="1:11" x14ac:dyDescent="0.35">
      <c r="A14" t="s">
        <v>5</v>
      </c>
      <c r="B14" s="1">
        <v>1.72E-2</v>
      </c>
      <c r="C14" s="1">
        <v>4.5999999999999999E-3</v>
      </c>
      <c r="D14" s="1">
        <v>1.26E-2</v>
      </c>
      <c r="G14" s="2">
        <f t="shared" ref="G14:G19" si="1">$C14/$B14</f>
        <v>0.26744186046511625</v>
      </c>
      <c r="H14" s="2"/>
    </row>
    <row r="15" spans="1:11" x14ac:dyDescent="0.35">
      <c r="A15" t="s">
        <v>6</v>
      </c>
      <c r="B15" s="1">
        <v>1.1999999999999999E-3</v>
      </c>
      <c r="C15" s="1">
        <v>8.0000000000000004E-4</v>
      </c>
      <c r="D15" s="1">
        <v>4.0000000000000002E-4</v>
      </c>
      <c r="G15" s="2">
        <f t="shared" si="1"/>
        <v>0.66666666666666674</v>
      </c>
      <c r="H15" s="2"/>
    </row>
    <row r="16" spans="1:11" x14ac:dyDescent="0.35">
      <c r="A16" t="s">
        <v>7</v>
      </c>
      <c r="B16" s="1">
        <v>1.2999999999999999E-3</v>
      </c>
      <c r="C16" s="1">
        <v>1E-3</v>
      </c>
      <c r="D16" s="1">
        <v>2.9999999999999997E-4</v>
      </c>
      <c r="G16" s="2">
        <f t="shared" si="1"/>
        <v>0.76923076923076927</v>
      </c>
      <c r="H16" s="2"/>
    </row>
    <row r="17" spans="1:9" x14ac:dyDescent="0.35">
      <c r="A17" t="s">
        <v>8</v>
      </c>
      <c r="B17" s="1">
        <v>6.9999999999999999E-4</v>
      </c>
      <c r="C17" s="1">
        <v>5.9999999999999995E-4</v>
      </c>
      <c r="D17" s="1">
        <v>1E-4</v>
      </c>
      <c r="G17" s="2">
        <f t="shared" si="1"/>
        <v>0.8571428571428571</v>
      </c>
      <c r="H17" s="2"/>
    </row>
    <row r="18" spans="1:9" x14ac:dyDescent="0.35">
      <c r="A18" t="s">
        <v>9</v>
      </c>
      <c r="B18" s="1">
        <v>7.4999999999999997E-3</v>
      </c>
      <c r="C18" s="1">
        <v>7.1999999999999998E-3</v>
      </c>
      <c r="D18" s="1">
        <v>2.9999999999999997E-4</v>
      </c>
      <c r="G18" s="2">
        <f t="shared" si="1"/>
        <v>0.96</v>
      </c>
      <c r="H18" s="2"/>
    </row>
    <row r="19" spans="1:9" x14ac:dyDescent="0.35">
      <c r="A19" t="s">
        <v>14</v>
      </c>
      <c r="B19" s="1">
        <v>1.43E-2</v>
      </c>
      <c r="C19" s="1">
        <v>1.3100000000000001E-2</v>
      </c>
      <c r="D19" s="1">
        <v>1.1999999999999999E-3</v>
      </c>
      <c r="G19" s="2">
        <f t="shared" si="1"/>
        <v>0.91608391608391615</v>
      </c>
      <c r="H19" s="2"/>
    </row>
    <row r="20" spans="1:9" x14ac:dyDescent="0.35">
      <c r="A20" s="12" t="s">
        <v>42</v>
      </c>
      <c r="B20" s="13">
        <f>Feuil2!B3+Feuil2!B4+Feuil2!B5</f>
        <v>12.489999999999998</v>
      </c>
      <c r="C20" s="1" t="s">
        <v>43</v>
      </c>
      <c r="D20" s="1"/>
      <c r="G20" s="2"/>
      <c r="H20" s="2"/>
    </row>
    <row r="21" spans="1:9" ht="23.5" x14ac:dyDescent="0.35">
      <c r="B21" s="10" t="s">
        <v>21</v>
      </c>
      <c r="G21" s="2"/>
      <c r="H21" s="2"/>
    </row>
    <row r="22" spans="1:9" x14ac:dyDescent="0.35">
      <c r="A22" t="s">
        <v>15</v>
      </c>
      <c r="B22" t="s">
        <v>1</v>
      </c>
      <c r="C22" t="s">
        <v>2</v>
      </c>
      <c r="D22" t="s">
        <v>3</v>
      </c>
      <c r="G22" s="2"/>
      <c r="H22" s="2"/>
    </row>
    <row r="23" spans="1:9" x14ac:dyDescent="0.35">
      <c r="A23" t="s">
        <v>16</v>
      </c>
      <c r="B23" s="1">
        <v>0.93700000000000006</v>
      </c>
      <c r="C23" s="1">
        <v>0.92600000000000005</v>
      </c>
      <c r="D23" s="1">
        <v>1.0999999999999999E-2</v>
      </c>
      <c r="G23" s="2">
        <f>C23/B23</f>
        <v>0.98826040554962646</v>
      </c>
      <c r="H23" s="2">
        <f>C23/SUM(C23:C29)</f>
        <v>0.96167826357877251</v>
      </c>
      <c r="I23">
        <f>(C23/B23)*(SUM(D24:D29)/SUM(B24:B29))</f>
        <v>0.41578302776656184</v>
      </c>
    </row>
    <row r="24" spans="1:9" x14ac:dyDescent="0.35">
      <c r="A24" t="s">
        <v>5</v>
      </c>
      <c r="B24" s="1">
        <v>3.3300000000000003E-2</v>
      </c>
      <c r="C24" s="1">
        <v>8.8999999999999999E-3</v>
      </c>
      <c r="D24" s="1">
        <v>2.4400000000000002E-2</v>
      </c>
      <c r="G24" s="2">
        <f t="shared" ref="G24:G29" si="2">C24/B24</f>
        <v>0.26726726726726724</v>
      </c>
    </row>
    <row r="25" spans="1:9" x14ac:dyDescent="0.35">
      <c r="A25" t="s">
        <v>6</v>
      </c>
      <c r="B25" s="1">
        <v>4.3E-3</v>
      </c>
      <c r="C25" s="1">
        <v>4.1999999999999997E-3</v>
      </c>
      <c r="D25" s="1">
        <v>1E-4</v>
      </c>
      <c r="G25" s="2">
        <f t="shared" si="2"/>
        <v>0.97674418604651159</v>
      </c>
    </row>
    <row r="26" spans="1:9" x14ac:dyDescent="0.35">
      <c r="A26" t="s">
        <v>7</v>
      </c>
      <c r="B26" s="1">
        <v>0</v>
      </c>
      <c r="C26" s="1">
        <v>0</v>
      </c>
      <c r="D26" s="1">
        <v>0</v>
      </c>
      <c r="G26" s="2" t="e">
        <f t="shared" si="2"/>
        <v>#DIV/0!</v>
      </c>
    </row>
    <row r="27" spans="1:9" x14ac:dyDescent="0.35">
      <c r="A27" t="s">
        <v>8</v>
      </c>
      <c r="B27" s="1">
        <v>0</v>
      </c>
      <c r="C27" s="1">
        <v>0</v>
      </c>
      <c r="D27" s="1">
        <v>0</v>
      </c>
      <c r="G27" s="2" t="e">
        <f t="shared" si="2"/>
        <v>#DIV/0!</v>
      </c>
    </row>
    <row r="28" spans="1:9" x14ac:dyDescent="0.35">
      <c r="A28" t="s">
        <v>17</v>
      </c>
      <c r="B28" s="1">
        <v>6.3E-3</v>
      </c>
      <c r="C28" s="1">
        <v>4.4000000000000003E-3</v>
      </c>
      <c r="D28" s="1">
        <v>1.9E-3</v>
      </c>
      <c r="G28" s="2">
        <f t="shared" si="2"/>
        <v>0.69841269841269848</v>
      </c>
    </row>
    <row r="29" spans="1:9" x14ac:dyDescent="0.35">
      <c r="A29" t="s">
        <v>10</v>
      </c>
      <c r="B29" s="1">
        <v>1.9800000000000002E-2</v>
      </c>
      <c r="C29" s="1">
        <v>1.9400000000000001E-2</v>
      </c>
      <c r="D29" s="1">
        <v>4.0000000000000002E-4</v>
      </c>
      <c r="G29" s="2">
        <f t="shared" si="2"/>
        <v>0.97979797979797978</v>
      </c>
    </row>
    <row r="30" spans="1:9" x14ac:dyDescent="0.35">
      <c r="A30" s="12" t="s">
        <v>42</v>
      </c>
      <c r="B30" s="13">
        <f>Feuil2!B6</f>
        <v>9</v>
      </c>
      <c r="C30" s="1" t="s">
        <v>43</v>
      </c>
      <c r="D30" s="1"/>
      <c r="G30" s="2"/>
    </row>
    <row r="31" spans="1:9" ht="24" thickBot="1" x14ac:dyDescent="0.4">
      <c r="B31" s="10" t="s">
        <v>22</v>
      </c>
    </row>
    <row r="32" spans="1:9" ht="15" thickBot="1" x14ac:dyDescent="0.4">
      <c r="A32" s="3" t="s">
        <v>15</v>
      </c>
      <c r="B32" s="4" t="s">
        <v>1</v>
      </c>
      <c r="C32" s="4" t="s">
        <v>2</v>
      </c>
      <c r="D32" s="4" t="s">
        <v>3</v>
      </c>
    </row>
    <row r="33" spans="1:9" x14ac:dyDescent="0.35">
      <c r="A33" s="5" t="s">
        <v>4</v>
      </c>
      <c r="B33" s="6">
        <v>0.86699999999999999</v>
      </c>
      <c r="C33" s="6">
        <v>0.69299999999999995</v>
      </c>
      <c r="D33" s="6">
        <v>0.17499999999999999</v>
      </c>
      <c r="G33" s="2">
        <f>C33/B33</f>
        <v>0.79930795847750857</v>
      </c>
      <c r="H33" s="9">
        <f>C33/SUM(C33:C39)</f>
        <v>0.96652719665271969</v>
      </c>
      <c r="I33">
        <f>(C33/B33)*(SUM(D34:D39)/SUM(B34:B39))</f>
        <v>0.65441829833052823</v>
      </c>
    </row>
    <row r="34" spans="1:9" x14ac:dyDescent="0.35">
      <c r="A34" s="5" t="s">
        <v>5</v>
      </c>
      <c r="B34" s="6">
        <v>7.6100000000000001E-2</v>
      </c>
      <c r="C34" s="6">
        <v>2.7000000000000001E-3</v>
      </c>
      <c r="D34" s="6">
        <v>7.3400000000000007E-2</v>
      </c>
      <c r="G34" s="2">
        <f t="shared" ref="G34:G39" si="3">C34/B34</f>
        <v>3.5479632063074903E-2</v>
      </c>
    </row>
    <row r="35" spans="1:9" x14ac:dyDescent="0.35">
      <c r="A35" s="5" t="s">
        <v>18</v>
      </c>
      <c r="B35" s="6">
        <v>5.1999999999999998E-3</v>
      </c>
      <c r="C35" s="6">
        <v>2.9999999999999997E-4</v>
      </c>
      <c r="D35" s="6">
        <v>4.8999999999999998E-3</v>
      </c>
      <c r="G35" s="2">
        <f t="shared" si="3"/>
        <v>5.7692307692307689E-2</v>
      </c>
    </row>
    <row r="36" spans="1:9" x14ac:dyDescent="0.35">
      <c r="A36" s="5" t="s">
        <v>7</v>
      </c>
      <c r="B36" s="6">
        <v>5.0000000000000001E-4</v>
      </c>
      <c r="C36" s="6">
        <v>0</v>
      </c>
      <c r="D36" s="6">
        <v>5.0000000000000001E-4</v>
      </c>
      <c r="G36" s="2">
        <f t="shared" si="3"/>
        <v>0</v>
      </c>
    </row>
    <row r="37" spans="1:9" x14ac:dyDescent="0.35">
      <c r="A37" s="5" t="s">
        <v>8</v>
      </c>
      <c r="B37" s="6">
        <v>3.2000000000000002E-3</v>
      </c>
      <c r="C37" s="6">
        <v>0</v>
      </c>
      <c r="D37" s="6">
        <v>3.2000000000000002E-3</v>
      </c>
      <c r="G37" s="2">
        <f t="shared" si="3"/>
        <v>0</v>
      </c>
    </row>
    <row r="38" spans="1:9" x14ac:dyDescent="0.35">
      <c r="A38" s="5" t="s">
        <v>9</v>
      </c>
      <c r="B38" s="6">
        <v>1.4500000000000001E-2</v>
      </c>
      <c r="C38" s="6">
        <v>9.7000000000000003E-3</v>
      </c>
      <c r="D38" s="6">
        <v>4.7999999999999996E-3</v>
      </c>
      <c r="G38" s="2">
        <f t="shared" si="3"/>
        <v>0.66896551724137931</v>
      </c>
    </row>
    <row r="39" spans="1:9" ht="15" thickBot="1" x14ac:dyDescent="0.4">
      <c r="A39" s="7" t="s">
        <v>10</v>
      </c>
      <c r="B39" s="8">
        <v>3.2899999999999999E-2</v>
      </c>
      <c r="C39" s="8">
        <v>1.1299999999999999E-2</v>
      </c>
      <c r="D39" s="8">
        <v>2.1600000000000001E-2</v>
      </c>
      <c r="G39" s="2">
        <f t="shared" si="3"/>
        <v>0.34346504559270513</v>
      </c>
    </row>
    <row r="40" spans="1:9" x14ac:dyDescent="0.35">
      <c r="A40" s="14" t="s">
        <v>42</v>
      </c>
      <c r="B40">
        <f>Feuil2!B7+Feuil2!B2</f>
        <v>22.04</v>
      </c>
      <c r="C40" s="1" t="s">
        <v>43</v>
      </c>
    </row>
  </sheetData>
  <pageMargins left="0.7" right="0.7" top="0.75" bottom="0.75" header="0.3" footer="0.3"/>
  <pageSetup paperSize="9"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3D061-2C08-489D-A828-04B92262DF16}">
  <dimension ref="A1:F11"/>
  <sheetViews>
    <sheetView tabSelected="1" workbookViewId="0">
      <selection sqref="A1:D11"/>
    </sheetView>
  </sheetViews>
  <sheetFormatPr baseColWidth="10" defaultRowHeight="14.5" x14ac:dyDescent="0.35"/>
  <cols>
    <col min="2" max="2" width="24" bestFit="1" customWidth="1"/>
    <col min="3" max="3" width="24" customWidth="1"/>
  </cols>
  <sheetData>
    <row r="1" spans="1:6" x14ac:dyDescent="0.35">
      <c r="A1" s="15" t="s">
        <v>24</v>
      </c>
      <c r="B1" s="15" t="s">
        <v>45</v>
      </c>
    </row>
    <row r="2" spans="1:6" x14ac:dyDescent="0.35">
      <c r="A2" t="s">
        <v>25</v>
      </c>
      <c r="B2">
        <v>0.04</v>
      </c>
      <c r="C2" t="s">
        <v>43</v>
      </c>
      <c r="D2" t="s">
        <v>28</v>
      </c>
      <c r="E2" s="11" t="s">
        <v>35</v>
      </c>
    </row>
    <row r="3" spans="1:6" x14ac:dyDescent="0.35">
      <c r="A3" t="s">
        <v>26</v>
      </c>
      <c r="B3">
        <v>4.1399999999999997</v>
      </c>
      <c r="C3" t="s">
        <v>43</v>
      </c>
      <c r="D3" t="s">
        <v>28</v>
      </c>
      <c r="E3" t="s">
        <v>35</v>
      </c>
    </row>
    <row r="4" spans="1:6" x14ac:dyDescent="0.35">
      <c r="A4" t="s">
        <v>29</v>
      </c>
      <c r="B4">
        <v>5.8</v>
      </c>
      <c r="C4" t="s">
        <v>43</v>
      </c>
      <c r="D4" t="s">
        <v>28</v>
      </c>
      <c r="E4" t="s">
        <v>35</v>
      </c>
    </row>
    <row r="5" spans="1:6" x14ac:dyDescent="0.35">
      <c r="A5" t="s">
        <v>32</v>
      </c>
      <c r="B5">
        <v>2.5499999999999998</v>
      </c>
      <c r="C5" t="s">
        <v>43</v>
      </c>
      <c r="D5" t="s">
        <v>28</v>
      </c>
      <c r="E5" t="s">
        <v>35</v>
      </c>
    </row>
    <row r="6" spans="1:6" x14ac:dyDescent="0.35">
      <c r="A6" t="s">
        <v>30</v>
      </c>
      <c r="B6">
        <v>9</v>
      </c>
      <c r="C6" t="s">
        <v>43</v>
      </c>
      <c r="D6" t="s">
        <v>28</v>
      </c>
      <c r="E6" t="s">
        <v>31</v>
      </c>
      <c r="F6" t="s">
        <v>33</v>
      </c>
    </row>
    <row r="7" spans="1:6" x14ac:dyDescent="0.35">
      <c r="A7" t="s">
        <v>34</v>
      </c>
      <c r="B7">
        <v>22</v>
      </c>
      <c r="C7" t="s">
        <v>43</v>
      </c>
      <c r="D7" t="s">
        <v>28</v>
      </c>
      <c r="E7" t="s">
        <v>35</v>
      </c>
      <c r="F7" t="s">
        <v>36</v>
      </c>
    </row>
    <row r="9" spans="1:6" x14ac:dyDescent="0.35">
      <c r="A9" s="15" t="s">
        <v>37</v>
      </c>
    </row>
    <row r="10" spans="1:6" x14ac:dyDescent="0.35">
      <c r="A10" t="s">
        <v>38</v>
      </c>
      <c r="B10">
        <v>9</v>
      </c>
      <c r="C10" t="s">
        <v>43</v>
      </c>
      <c r="D10" t="s">
        <v>28</v>
      </c>
      <c r="E10" t="s">
        <v>40</v>
      </c>
    </row>
    <row r="11" spans="1:6" x14ac:dyDescent="0.35">
      <c r="A11" t="s">
        <v>39</v>
      </c>
      <c r="B11">
        <v>1.02</v>
      </c>
      <c r="C11" t="s">
        <v>44</v>
      </c>
      <c r="D11" t="s">
        <v>41</v>
      </c>
      <c r="E11" t="s">
        <v>27</v>
      </c>
    </row>
  </sheetData>
  <hyperlinks>
    <hyperlink ref="E2" r:id="rId1" xr:uid="{A0F58771-65D4-4542-9057-A0F8392AB17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>UTC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Nomena Ravoahangy</dc:creator>
  <cp:lastModifiedBy>Nomena Ravoahangy</cp:lastModifiedBy>
  <dcterms:created xsi:type="dcterms:W3CDTF">2024-10-09T13:40:35Z</dcterms:created>
  <dcterms:modified xsi:type="dcterms:W3CDTF">2024-11-20T04:00:04Z</dcterms:modified>
</cp:coreProperties>
</file>