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process-development\"/>
    </mc:Choice>
  </mc:AlternateContent>
  <xr:revisionPtr revIDLastSave="0" documentId="13_ncr:1_{7C992CDD-D24D-45B3-BA00-FB47E2272D52}" xr6:coauthVersionLast="36" xr6:coauthVersionMax="36" xr10:uidLastSave="{00000000-0000-0000-0000-000000000000}"/>
  <bookViews>
    <workbookView xWindow="0" yWindow="0" windowWidth="19200" windowHeight="6930" activeTab="4" xr2:uid="{14B8D0C9-091E-43B5-9C59-8A05020574F1}"/>
  </bookViews>
  <sheets>
    <sheet name="Composition of waste" sheetId="4" r:id="rId1"/>
    <sheet name="Composition (mass)" sheetId="6" r:id="rId2"/>
    <sheet name="Variables" sheetId="1" r:id="rId3"/>
    <sheet name="stoe" sheetId="7" r:id="rId4"/>
    <sheet name="kinetics" sheetId="2" r:id="rId5"/>
    <sheet name="tech" sheetId="3" r:id="rId6"/>
    <sheet name="reg" sheetId="8" r:id="rId7"/>
  </sheets>
  <definedNames>
    <definedName name="_xlnm._FilterDatabase" localSheetId="1" hidden="1">'Composition (mass)'!$B$1:$B$97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L25" i="1" l="1"/>
  <c r="L14" i="1"/>
  <c r="L15" i="1"/>
  <c r="L16" i="1"/>
  <c r="L17" i="1"/>
  <c r="L18" i="1"/>
  <c r="L19" i="1"/>
  <c r="L21" i="1"/>
  <c r="L8" i="1"/>
  <c r="L9" i="1"/>
  <c r="L10" i="1"/>
  <c r="L11" i="1"/>
  <c r="L12" i="1"/>
  <c r="L13" i="1"/>
  <c r="L3" i="1"/>
  <c r="L4" i="1"/>
  <c r="L5" i="1"/>
  <c r="L6" i="1"/>
  <c r="L7" i="1"/>
  <c r="L2" i="1"/>
  <c r="B11" i="7" l="1"/>
  <c r="B10" i="7"/>
  <c r="B6" i="7"/>
  <c r="B5" i="7"/>
  <c r="B9" i="7"/>
  <c r="B8" i="7"/>
  <c r="B4" i="7"/>
  <c r="B3" i="7"/>
  <c r="B7" i="7"/>
  <c r="BR53" i="6"/>
  <c r="BR61" i="6"/>
  <c r="BP21" i="6"/>
  <c r="BP29" i="6"/>
  <c r="BP85" i="6"/>
  <c r="BP93" i="6"/>
  <c r="BO53" i="6"/>
  <c r="BO61" i="6"/>
  <c r="BN23" i="6"/>
  <c r="BN31" i="6"/>
  <c r="BN87" i="6"/>
  <c r="BN95" i="6"/>
  <c r="BL55" i="6"/>
  <c r="BL63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K58" i="6"/>
  <c r="F16" i="6"/>
  <c r="F17" i="6"/>
  <c r="F24" i="6"/>
  <c r="F25" i="6"/>
  <c r="F32" i="6"/>
  <c r="F33" i="6"/>
  <c r="F40" i="6"/>
  <c r="F41" i="6"/>
  <c r="F48" i="6"/>
  <c r="F49" i="6"/>
  <c r="F56" i="6"/>
  <c r="F57" i="6"/>
  <c r="F64" i="6"/>
  <c r="F65" i="6"/>
  <c r="F72" i="6"/>
  <c r="F73" i="6"/>
  <c r="F80" i="6"/>
  <c r="F81" i="6"/>
  <c r="F88" i="6"/>
  <c r="F89" i="6"/>
  <c r="E3" i="6"/>
  <c r="E4" i="6"/>
  <c r="E5" i="6"/>
  <c r="BP5" i="6" s="1"/>
  <c r="E6" i="6"/>
  <c r="E7" i="6"/>
  <c r="BN7" i="6" s="1"/>
  <c r="E8" i="6"/>
  <c r="E9" i="6"/>
  <c r="E10" i="6"/>
  <c r="E11" i="6"/>
  <c r="G11" i="6" s="1"/>
  <c r="E12" i="6"/>
  <c r="F12" i="6" s="1"/>
  <c r="E13" i="6"/>
  <c r="F13" i="6" s="1"/>
  <c r="E14" i="6"/>
  <c r="F14" i="6" s="1"/>
  <c r="E15" i="6"/>
  <c r="BN15" i="6" s="1"/>
  <c r="E16" i="6"/>
  <c r="E17" i="6"/>
  <c r="E18" i="6"/>
  <c r="E19" i="6"/>
  <c r="E20" i="6"/>
  <c r="F20" i="6" s="1"/>
  <c r="E21" i="6"/>
  <c r="BR21" i="6" s="1"/>
  <c r="E22" i="6"/>
  <c r="F22" i="6" s="1"/>
  <c r="E23" i="6"/>
  <c r="F23" i="6" s="1"/>
  <c r="E24" i="6"/>
  <c r="E25" i="6"/>
  <c r="E26" i="6"/>
  <c r="BK26" i="6" s="1"/>
  <c r="E27" i="6"/>
  <c r="E28" i="6"/>
  <c r="F28" i="6" s="1"/>
  <c r="E29" i="6"/>
  <c r="BR29" i="6" s="1"/>
  <c r="E30" i="6"/>
  <c r="F30" i="6" s="1"/>
  <c r="E31" i="6"/>
  <c r="F31" i="6" s="1"/>
  <c r="E32" i="6"/>
  <c r="E33" i="6"/>
  <c r="E34" i="6"/>
  <c r="E35" i="6"/>
  <c r="E36" i="6"/>
  <c r="F36" i="6" s="1"/>
  <c r="E37" i="6"/>
  <c r="F37" i="6" s="1"/>
  <c r="E38" i="6"/>
  <c r="F38" i="6" s="1"/>
  <c r="E39" i="6"/>
  <c r="BL39" i="6" s="1"/>
  <c r="E40" i="6"/>
  <c r="E41" i="6"/>
  <c r="E42" i="6"/>
  <c r="BK42" i="6" s="1"/>
  <c r="E43" i="6"/>
  <c r="G43" i="6" s="1"/>
  <c r="E44" i="6"/>
  <c r="F44" i="6" s="1"/>
  <c r="E45" i="6"/>
  <c r="F45" i="6" s="1"/>
  <c r="E46" i="6"/>
  <c r="F46" i="6" s="1"/>
  <c r="E47" i="6"/>
  <c r="BL47" i="6" s="1"/>
  <c r="E48" i="6"/>
  <c r="E49" i="6"/>
  <c r="E50" i="6"/>
  <c r="E51" i="6"/>
  <c r="E52" i="6"/>
  <c r="F52" i="6" s="1"/>
  <c r="E53" i="6"/>
  <c r="BP53" i="6" s="1"/>
  <c r="E54" i="6"/>
  <c r="F54" i="6" s="1"/>
  <c r="E55" i="6"/>
  <c r="F55" i="6" s="1"/>
  <c r="E56" i="6"/>
  <c r="E57" i="6"/>
  <c r="E58" i="6"/>
  <c r="E59" i="6"/>
  <c r="G59" i="6" s="1"/>
  <c r="E60" i="6"/>
  <c r="F60" i="6" s="1"/>
  <c r="E61" i="6"/>
  <c r="BP61" i="6" s="1"/>
  <c r="E62" i="6"/>
  <c r="F62" i="6" s="1"/>
  <c r="E63" i="6"/>
  <c r="F63" i="6" s="1"/>
  <c r="E64" i="6"/>
  <c r="E65" i="6"/>
  <c r="E66" i="6"/>
  <c r="E67" i="6"/>
  <c r="G67" i="6" s="1"/>
  <c r="E68" i="6"/>
  <c r="F68" i="6" s="1"/>
  <c r="E69" i="6"/>
  <c r="F69" i="6" s="1"/>
  <c r="E70" i="6"/>
  <c r="F70" i="6" s="1"/>
  <c r="E71" i="6"/>
  <c r="BN71" i="6" s="1"/>
  <c r="E72" i="6"/>
  <c r="E73" i="6"/>
  <c r="E74" i="6"/>
  <c r="E75" i="6"/>
  <c r="G75" i="6" s="1"/>
  <c r="E76" i="6"/>
  <c r="F76" i="6" s="1"/>
  <c r="E77" i="6"/>
  <c r="F77" i="6" s="1"/>
  <c r="E78" i="6"/>
  <c r="F78" i="6" s="1"/>
  <c r="E79" i="6"/>
  <c r="BN79" i="6" s="1"/>
  <c r="E80" i="6"/>
  <c r="E81" i="6"/>
  <c r="E82" i="6"/>
  <c r="E83" i="6"/>
  <c r="E84" i="6"/>
  <c r="F84" i="6" s="1"/>
  <c r="E85" i="6"/>
  <c r="BR85" i="6" s="1"/>
  <c r="E86" i="6"/>
  <c r="F86" i="6" s="1"/>
  <c r="E87" i="6"/>
  <c r="F87" i="6" s="1"/>
  <c r="E88" i="6"/>
  <c r="E89" i="6"/>
  <c r="E90" i="6"/>
  <c r="E91" i="6"/>
  <c r="F91" i="6" s="1"/>
  <c r="E92" i="6"/>
  <c r="F92" i="6" s="1"/>
  <c r="E93" i="6"/>
  <c r="BR93" i="6" s="1"/>
  <c r="E94" i="6"/>
  <c r="F94" i="6" s="1"/>
  <c r="E95" i="6"/>
  <c r="F95" i="6" s="1"/>
  <c r="E2" i="6"/>
  <c r="D2" i="6"/>
  <c r="C97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D97" i="6" l="1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E97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P97" i="6" l="1"/>
  <c r="B4" i="1" s="1"/>
  <c r="BR97" i="6"/>
  <c r="B2" i="1" s="1"/>
  <c r="BN97" i="6"/>
  <c r="B7" i="1" s="1"/>
  <c r="BL97" i="6"/>
  <c r="B5" i="1" s="1"/>
  <c r="G97" i="6"/>
  <c r="F97" i="6"/>
  <c r="BO97" i="6"/>
  <c r="B3" i="1" s="1"/>
  <c r="BK97" i="6"/>
  <c r="B6" i="1" s="1"/>
</calcChain>
</file>

<file path=xl/sharedStrings.xml><?xml version="1.0" encoding="utf-8"?>
<sst xmlns="http://schemas.openxmlformats.org/spreadsheetml/2006/main" count="894" uniqueCount="447">
  <si>
    <t>Variables</t>
  </si>
  <si>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</si>
  <si>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</si>
  <si>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</si>
  <si>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</si>
  <si>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</si>
  <si>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</si>
  <si>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</si>
  <si>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</si>
  <si>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</si>
  <si>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</si>
  <si>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</si>
  <si>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</si>
  <si>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</si>
  <si>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</si>
  <si>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</si>
  <si>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</si>
  <si>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</si>
  <si>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</si>
  <si>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</si>
  <si>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</si>
  <si>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</si>
  <si>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</si>
  <si>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</si>
  <si>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</si>
  <si>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</si>
  <si>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</si>
  <si>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</si>
  <si>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</si>
  <si>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</si>
  <si>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</si>
  <si>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</si>
  <si>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</si>
  <si>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</si>
  <si>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</si>
  <si>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</si>
  <si>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</si>
  <si>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</si>
  <si>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</si>
  <si>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</si>
  <si>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</si>
  <si>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</si>
  <si>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</si>
  <si>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</si>
  <si>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</si>
  <si>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</si>
  <si>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</si>
  <si>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</si>
  <si>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</si>
  <si>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</si>
  <si>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</si>
  <si>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</si>
  <si>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</si>
  <si>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</si>
  <si>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</si>
  <si>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</si>
  <si>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</si>
  <si>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</si>
  <si>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</si>
  <si>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</si>
  <si>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</si>
  <si>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</si>
  <si>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</si>
  <si>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</si>
  <si>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</si>
  <si>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</si>
  <si>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</si>
  <si>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</si>
  <si>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</si>
  <si>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</si>
  <si>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</si>
  <si>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</si>
  <si>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</si>
  <si>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</si>
  <si>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</si>
  <si>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</si>
  <si>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</si>
  <si>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</si>
  <si>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</si>
  <si>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</si>
  <si>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</si>
  <si>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</si>
  <si>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</si>
  <si>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</si>
  <si>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</si>
  <si>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</si>
  <si>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</si>
  <si>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</si>
  <si>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</si>
  <si>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</si>
  <si>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</si>
  <si>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</si>
  <si>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</si>
  <si>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</si>
  <si>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</si>
  <si>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</si>
  <si>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</si>
  <si>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</si>
  <si>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</si>
  <si>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</si>
  <si>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</si>
  <si>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</si>
  <si>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</si>
  <si>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</si>
  <si>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</si>
  <si>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</si>
  <si>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</si>
  <si>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</si>
  <si>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</si>
  <si>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</si>
  <si>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</si>
  <si>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</si>
  <si>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</si>
  <si>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</si>
  <si>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</si>
  <si>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</si>
  <si>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</si>
  <si>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</si>
  <si>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</si>
  <si>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</si>
  <si>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</si>
  <si>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</si>
  <si>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</si>
  <si>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</si>
  <si>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</si>
  <si>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</si>
  <si>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</si>
  <si>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</si>
  <si>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</si>
  <si>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</si>
  <si>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</si>
  <si>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</si>
  <si>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</si>
  <si>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</si>
  <si>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</si>
  <si>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</si>
  <si>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</si>
  <si>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</si>
  <si>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</si>
  <si>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</si>
  <si>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</si>
  <si>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</si>
  <si>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</si>
  <si>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</si>
  <si>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</si>
  <si>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</si>
  <si>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</si>
  <si>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</si>
  <si>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</si>
  <si>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</si>
  <si>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</si>
  <si>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</si>
  <si>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</si>
  <si>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</si>
  <si>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</si>
  <si>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</si>
  <si>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</si>
  <si>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</si>
  <si>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</si>
  <si>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</si>
  <si>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</si>
  <si>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</si>
  <si>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</si>
  <si>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</si>
  <si>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</si>
  <si>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</si>
  <si>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</si>
  <si>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</si>
  <si>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</si>
  <si>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</si>
  <si>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</si>
  <si>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</si>
  <si>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</si>
  <si>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</si>
  <si>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</si>
  <si>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</si>
  <si>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</si>
  <si>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</si>
  <si>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</si>
  <si>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</si>
  <si>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</si>
  <si>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</si>
  <si>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</si>
  <si>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</si>
  <si>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</si>
  <si>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</si>
  <si>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</si>
  <si>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</si>
  <si>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</si>
  <si>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</si>
  <si>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</si>
  <si>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</si>
  <si>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</si>
  <si>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</si>
  <si>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</si>
  <si>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</si>
  <si>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</si>
  <si>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</si>
  <si>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</si>
  <si>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</si>
  <si>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</si>
  <si>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</si>
  <si>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</si>
  <si>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</si>
  <si>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</si>
  <si>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</si>
  <si>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</si>
  <si>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</si>
  <si>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</si>
  <si>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</si>
  <si>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</si>
  <si>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</si>
  <si>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</si>
  <si>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</si>
  <si>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</si>
  <si>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</si>
  <si>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</si>
  <si>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</si>
  <si>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</si>
  <si>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</si>
  <si>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</si>
  <si>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</si>
  <si>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</si>
  <si>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</si>
  <si>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</si>
  <si>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</si>
  <si>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</si>
  <si>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</si>
  <si>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</si>
  <si>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</si>
  <si>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</si>
  <si>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</si>
  <si>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</si>
  <si>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</si>
  <si>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</si>
  <si>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</si>
  <si>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</si>
  <si>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</si>
  <si>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</si>
  <si>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</si>
  <si>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</si>
  <si>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</si>
  <si>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</si>
  <si>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</si>
  <si>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</si>
  <si>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</si>
  <si>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</si>
  <si>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</si>
  <si>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</si>
  <si>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</si>
  <si>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</si>
  <si>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</si>
  <si>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</si>
  <si>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</si>
  <si>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</si>
  <si>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</si>
  <si>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k,h1G</t>
  </si>
  <si>
    <t>h-1</t>
  </si>
  <si>
    <t>k,h2P</t>
  </si>
  <si>
    <t>k,h3L</t>
  </si>
  <si>
    <t>k,h4C</t>
  </si>
  <si>
    <t>k,h5P</t>
  </si>
  <si>
    <t>k,h6L</t>
  </si>
  <si>
    <t>k,h7H</t>
  </si>
  <si>
    <t>k,h8CE</t>
  </si>
  <si>
    <t>k,h9LG</t>
  </si>
  <si>
    <t>k,h10H</t>
  </si>
  <si>
    <t>k,h11CE</t>
  </si>
  <si>
    <t>k,h12LG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</si>
  <si>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</si>
  <si>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</si>
  <si>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</si>
  <si>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</si>
  <si>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</si>
  <si>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</si>
  <si>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</si>
  <si>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</si>
  <si>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</si>
  <si>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</si>
  <si>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</si>
  <si>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</si>
  <si>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</si>
  <si>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</si>
  <si>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</si>
  <si>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</si>
  <si>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</si>
  <si>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</si>
  <si>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</si>
  <si>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</si>
  <si>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</si>
  <si>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</si>
  <si>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</si>
  <si>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</si>
  <si>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</si>
  <si>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</si>
  <si>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</si>
  <si>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</si>
  <si>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</si>
  <si>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</si>
  <si>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</si>
  <si>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</si>
  <si>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</si>
  <si>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</si>
  <si>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</si>
  <si>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</si>
  <si>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</si>
  <si>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</si>
  <si>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</si>
  <si>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</si>
  <si>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</si>
  <si>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</si>
  <si>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</si>
  <si>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</si>
  <si>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</si>
  <si>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</si>
  <si>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</si>
  <si>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</si>
  <si>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</si>
  <si>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</si>
  <si>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</si>
  <si>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</si>
  <si>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</si>
  <si>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</si>
  <si>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</si>
  <si>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</si>
  <si>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</si>
  <si>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</si>
  <si>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</si>
  <si>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</si>
  <si>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</si>
  <si>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</si>
  <si>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</si>
  <si>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</si>
  <si>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</si>
  <si>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</si>
  <si>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</si>
  <si>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</si>
  <si>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</si>
  <si>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</si>
  <si>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</si>
  <si>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</si>
  <si>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</si>
  <si>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</si>
  <si>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</si>
  <si>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</si>
  <si>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</si>
  <si>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</si>
  <si>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</si>
  <si>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kO2</t>
  </si>
  <si>
    <t>Oxygen saturation constant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</si>
  <si>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</si>
  <si>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</si>
  <si>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</si>
  <si>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</si>
  <si>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</si>
  <si>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</si>
  <si>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</si>
  <si>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</si>
  <si>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</si>
  <si>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</si>
  <si>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</si>
  <si>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</si>
  <si>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</si>
  <si>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Si</t>
  </si>
  <si>
    <t>Concentration of substrate i soluble in liquid phase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</si>
  <si>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</si>
  <si>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</si>
  <si>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</si>
  <si>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</si>
  <si>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</si>
  <si>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</si>
  <si>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</si>
  <si>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</si>
  <si>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</si>
  <si>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</si>
  <si>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</si>
  <si>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</si>
  <si>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</si>
  <si>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</si>
  <si>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</si>
  <si>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</si>
  <si>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</si>
  <si>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</si>
  <si>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</si>
  <si>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</si>
  <si>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</si>
  <si>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</si>
  <si>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</si>
  <si>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</si>
  <si>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</si>
  <si>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</si>
  <si>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</si>
  <si>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</si>
  <si>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</si>
  <si>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</si>
  <si>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</si>
  <si>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</si>
  <si>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</si>
  <si>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</si>
  <si>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</si>
  <si>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</si>
  <si>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</si>
  <si>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Ammonium saturation constant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</si>
  <si>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</si>
  <si>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</si>
  <si>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</si>
  <si>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</si>
  <si>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</si>
  <si>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</si>
  <si>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</si>
  <si>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</si>
  <si>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</si>
  <si>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</si>
  <si>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</si>
  <si>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</si>
  <si>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</si>
  <si>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</si>
  <si>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kJ/m2.°C.h</t>
  </si>
  <si>
    <t>A</t>
  </si>
  <si>
    <t>surface area of heat conduction</t>
  </si>
  <si>
    <t>u</t>
  </si>
  <si>
    <t>hc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</si>
  <si>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</si>
  <si>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</si>
  <si>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</si>
  <si>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</si>
  <si>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</si>
  <si>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</si>
  <si>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</si>
  <si>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</si>
  <si>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</si>
  <si>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</si>
  <si>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</si>
  <si>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kg/h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</si>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</sst>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workbookViewId="0">
      <pane xSplit="1" topLeftCell="B1" activePane="topRight" state="frozen"/>
      <selection pane="topRight" activeCell="H2" sqref="H2"/>
    </sheetView>
  </sheetViews>
  <sheetFormatPr baseColWidth="10" defaultColWidth="8.7265625" defaultRowHeight="14.5" x14ac:dyDescent="0.35"/>
  <cols>
    <col min="1" max="1" width="11.8164062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</cols>
  <sheetData>
    <row r="1" spans="1:83" s="7" customFormat="1" x14ac:dyDescent="0.35">
      <c r="A1" s="3" t="s">
        <v>39</v>
      </c>
      <c r="B1" s="3" t="s">
        <v>40</v>
      </c>
      <c r="C1" s="3" t="s">
        <v>242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  <c r="Z1" s="3" t="s">
        <v>63</v>
      </c>
      <c r="AA1" s="3" t="s">
        <v>64</v>
      </c>
      <c r="AB1" s="3" t="s">
        <v>65</v>
      </c>
      <c r="AC1" s="3" t="s">
        <v>66</v>
      </c>
      <c r="AD1" s="3" t="s">
        <v>67</v>
      </c>
      <c r="AE1" s="3" t="s">
        <v>68</v>
      </c>
      <c r="AF1" s="3" t="s">
        <v>69</v>
      </c>
      <c r="AG1" s="3" t="s">
        <v>70</v>
      </c>
      <c r="AH1" s="3" t="s">
        <v>71</v>
      </c>
      <c r="AI1" s="3" t="s">
        <v>72</v>
      </c>
      <c r="AJ1" s="3" t="s">
        <v>73</v>
      </c>
      <c r="AK1" s="3" t="s">
        <v>74</v>
      </c>
      <c r="AL1" s="3" t="s">
        <v>75</v>
      </c>
      <c r="AM1" s="3" t="s">
        <v>76</v>
      </c>
      <c r="AN1" s="3" t="s">
        <v>77</v>
      </c>
      <c r="AO1" s="3" t="s">
        <v>78</v>
      </c>
      <c r="AP1" s="3" t="s">
        <v>79</v>
      </c>
      <c r="AQ1" s="3" t="s">
        <v>80</v>
      </c>
      <c r="AR1" s="3" t="s">
        <v>81</v>
      </c>
      <c r="AS1" s="3" t="s">
        <v>82</v>
      </c>
      <c r="AT1" s="3" t="s">
        <v>83</v>
      </c>
      <c r="AU1" s="3" t="s">
        <v>84</v>
      </c>
      <c r="AV1" s="3" t="s">
        <v>85</v>
      </c>
      <c r="AW1" s="3" t="s">
        <v>86</v>
      </c>
      <c r="AX1" s="3" t="s">
        <v>87</v>
      </c>
      <c r="AY1" s="3" t="s">
        <v>88</v>
      </c>
      <c r="AZ1" s="3" t="s">
        <v>89</v>
      </c>
      <c r="BA1" s="3" t="s">
        <v>90</v>
      </c>
      <c r="BB1" s="3" t="s">
        <v>91</v>
      </c>
      <c r="BC1" s="3" t="s">
        <v>92</v>
      </c>
      <c r="BD1" s="3" t="s">
        <v>93</v>
      </c>
      <c r="BE1" s="3" t="s">
        <v>94</v>
      </c>
      <c r="BF1" s="3" t="s">
        <v>95</v>
      </c>
      <c r="BG1" s="3" t="s">
        <v>96</v>
      </c>
      <c r="BH1" s="3" t="s">
        <v>97</v>
      </c>
      <c r="BI1" s="3" t="s">
        <v>98</v>
      </c>
      <c r="BJ1" s="3" t="s">
        <v>99</v>
      </c>
      <c r="BK1" s="3" t="s">
        <v>100</v>
      </c>
      <c r="BL1" s="3" t="s">
        <v>101</v>
      </c>
      <c r="BM1" s="3" t="s">
        <v>102</v>
      </c>
      <c r="BN1" s="3" t="s">
        <v>103</v>
      </c>
      <c r="BO1" s="3" t="s">
        <v>104</v>
      </c>
      <c r="BP1" s="3" t="s">
        <v>105</v>
      </c>
      <c r="BQ1" s="3" t="s">
        <v>106</v>
      </c>
      <c r="BR1" s="3" t="s">
        <v>107</v>
      </c>
      <c r="BS1" s="3" t="s">
        <v>108</v>
      </c>
      <c r="BT1" s="3" t="s">
        <v>109</v>
      </c>
      <c r="BU1" s="3" t="s">
        <v>110</v>
      </c>
      <c r="BV1" s="3" t="s">
        <v>111</v>
      </c>
      <c r="BW1" s="3" t="s">
        <v>112</v>
      </c>
      <c r="BX1" s="3" t="s">
        <v>113</v>
      </c>
      <c r="BY1" s="3" t="s">
        <v>114</v>
      </c>
      <c r="BZ1" s="3" t="s">
        <v>115</v>
      </c>
      <c r="CA1" s="3" t="s">
        <v>116</v>
      </c>
      <c r="CB1" s="4" t="s">
        <v>117</v>
      </c>
      <c r="CC1" s="5"/>
      <c r="CD1" s="6"/>
      <c r="CE1" s="6"/>
    </row>
    <row r="2" spans="1:83" x14ac:dyDescent="0.35">
      <c r="A2" s="8" t="s">
        <v>118</v>
      </c>
      <c r="B2" s="8" t="s">
        <v>119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118</v>
      </c>
      <c r="B3" s="8" t="s">
        <v>120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118</v>
      </c>
      <c r="B4" s="8" t="s">
        <v>121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118</v>
      </c>
      <c r="B5" s="8" t="s">
        <v>122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118</v>
      </c>
      <c r="B6" s="8" t="s">
        <v>123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118</v>
      </c>
      <c r="B7" s="8" t="s">
        <v>124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118</v>
      </c>
      <c r="B8" s="8" t="s">
        <v>125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118</v>
      </c>
      <c r="B9" s="8" t="s">
        <v>126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118</v>
      </c>
      <c r="B10" s="8" t="s">
        <v>127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118</v>
      </c>
      <c r="B11" s="8" t="s">
        <v>128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118</v>
      </c>
      <c r="B12" s="8" t="s">
        <v>129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118</v>
      </c>
      <c r="B13" s="8" t="s">
        <v>130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118</v>
      </c>
      <c r="B14" s="8" t="s">
        <v>131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118</v>
      </c>
      <c r="B15" s="8" t="s">
        <v>132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118</v>
      </c>
      <c r="B16" s="8" t="s">
        <v>133</v>
      </c>
      <c r="C16" s="8">
        <v>1</v>
      </c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118</v>
      </c>
      <c r="B17" s="8" t="s">
        <v>134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118</v>
      </c>
      <c r="B18" s="8" t="s">
        <v>135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118</v>
      </c>
      <c r="B19" s="8" t="s">
        <v>136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118</v>
      </c>
      <c r="B20" s="8" t="s">
        <v>137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118</v>
      </c>
      <c r="B21" s="8" t="s">
        <v>138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118</v>
      </c>
      <c r="B22" s="8" t="s">
        <v>139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118</v>
      </c>
      <c r="B23" s="8" t="s">
        <v>140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118</v>
      </c>
      <c r="B24" s="8" t="s">
        <v>141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118</v>
      </c>
      <c r="B25" s="8" t="s">
        <v>142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118</v>
      </c>
      <c r="B26" s="8" t="s">
        <v>143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118</v>
      </c>
      <c r="B27" s="8" t="s">
        <v>144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118</v>
      </c>
      <c r="B28" s="8" t="s">
        <v>145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118</v>
      </c>
      <c r="B29" s="8" t="s">
        <v>146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118</v>
      </c>
      <c r="B30" s="8" t="s">
        <v>147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118</v>
      </c>
      <c r="B31" s="8" t="s">
        <v>148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118</v>
      </c>
      <c r="B32" s="8" t="s">
        <v>149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118</v>
      </c>
      <c r="B33" s="8" t="s">
        <v>150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118</v>
      </c>
      <c r="B34" s="8" t="s">
        <v>151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118</v>
      </c>
      <c r="B35" s="8" t="s">
        <v>152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118</v>
      </c>
      <c r="B36" s="8" t="s">
        <v>153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118</v>
      </c>
      <c r="B37" s="8" t="s">
        <v>154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118</v>
      </c>
      <c r="B38" s="8" t="s">
        <v>155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118</v>
      </c>
      <c r="B39" s="8" t="s">
        <v>156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118</v>
      </c>
      <c r="B40" s="8" t="s">
        <v>157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118</v>
      </c>
      <c r="B41" s="8" t="s">
        <v>158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118</v>
      </c>
      <c r="B42" s="8" t="s">
        <v>159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118</v>
      </c>
      <c r="B43" s="8" t="s">
        <v>160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118</v>
      </c>
      <c r="B44" s="8" t="s">
        <v>161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118</v>
      </c>
      <c r="B45" s="8" t="s">
        <v>162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118</v>
      </c>
      <c r="B46" s="8" t="s">
        <v>163</v>
      </c>
      <c r="C46" s="8">
        <v>3</v>
      </c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118</v>
      </c>
      <c r="B47" s="8" t="s">
        <v>164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118</v>
      </c>
      <c r="B48" s="8" t="s">
        <v>165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118</v>
      </c>
      <c r="B49" s="8" t="s">
        <v>166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118</v>
      </c>
      <c r="B50" s="8" t="s">
        <v>167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118</v>
      </c>
      <c r="B51" s="8" t="s">
        <v>168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118</v>
      </c>
      <c r="B52" s="8" t="s">
        <v>169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118</v>
      </c>
      <c r="B53" s="8" t="s">
        <v>170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118</v>
      </c>
      <c r="B54" s="8" t="s">
        <v>171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118</v>
      </c>
      <c r="B55" s="8" t="s">
        <v>172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118</v>
      </c>
      <c r="B56" s="8" t="s">
        <v>173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118</v>
      </c>
      <c r="B57" s="8" t="s">
        <v>174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118</v>
      </c>
      <c r="B58" s="8" t="s">
        <v>175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118</v>
      </c>
      <c r="B59" s="8" t="s">
        <v>176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118</v>
      </c>
      <c r="B60" s="8" t="s">
        <v>177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118</v>
      </c>
      <c r="B61" s="8" t="s">
        <v>178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118</v>
      </c>
      <c r="B62" s="8" t="s">
        <v>179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118</v>
      </c>
      <c r="B63" s="8" t="s">
        <v>180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118</v>
      </c>
      <c r="B64" s="8" t="s">
        <v>181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118</v>
      </c>
      <c r="B65" s="8" t="s">
        <v>182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118</v>
      </c>
      <c r="B66" s="8" t="s">
        <v>183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118</v>
      </c>
      <c r="B67" s="8" t="s">
        <v>184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118</v>
      </c>
      <c r="B68" s="8" t="s">
        <v>185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118</v>
      </c>
      <c r="B69" s="8" t="s">
        <v>186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118</v>
      </c>
      <c r="B70" s="8" t="s">
        <v>187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118</v>
      </c>
      <c r="B71" s="8" t="s">
        <v>188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118</v>
      </c>
      <c r="B72" s="8" t="s">
        <v>189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118</v>
      </c>
      <c r="B73" s="8" t="s">
        <v>190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118</v>
      </c>
      <c r="B74" s="8" t="s">
        <v>191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118</v>
      </c>
      <c r="B75" s="8" t="s">
        <v>192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118</v>
      </c>
      <c r="B76" s="8" t="s">
        <v>193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118</v>
      </c>
      <c r="B77" s="8" t="s">
        <v>194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118</v>
      </c>
      <c r="B78" s="8" t="s">
        <v>195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118</v>
      </c>
      <c r="B79" s="8" t="s">
        <v>196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118</v>
      </c>
      <c r="B80" s="8" t="s">
        <v>197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118</v>
      </c>
      <c r="B81" s="8" t="s">
        <v>198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118</v>
      </c>
      <c r="B82" s="8" t="s">
        <v>199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118</v>
      </c>
      <c r="B83" s="8" t="s">
        <v>200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118</v>
      </c>
      <c r="B84" s="8" t="s">
        <v>201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118</v>
      </c>
      <c r="B85" s="8" t="s">
        <v>202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118</v>
      </c>
      <c r="B86" s="8" t="s">
        <v>203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118</v>
      </c>
      <c r="B87" s="8" t="s">
        <v>204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118</v>
      </c>
      <c r="B88" s="8" t="s">
        <v>205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118</v>
      </c>
      <c r="B89" s="8" t="s">
        <v>206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118</v>
      </c>
      <c r="B90" s="8" t="s">
        <v>207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118</v>
      </c>
      <c r="B91" s="8" t="s">
        <v>208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118</v>
      </c>
      <c r="B92" s="8" t="s">
        <v>209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118</v>
      </c>
      <c r="B93" s="8" t="s">
        <v>210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118</v>
      </c>
      <c r="B94" s="8" t="s">
        <v>211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118</v>
      </c>
      <c r="B95" s="8" t="s">
        <v>212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8" spans="1:3" x14ac:dyDescent="0.35">
      <c r="B98" s="14" t="s">
        <v>243</v>
      </c>
      <c r="C98">
        <f>SUM(C2:C95)</f>
        <v>4</v>
      </c>
    </row>
    <row r="99" spans="1:3" x14ac:dyDescent="0.35">
      <c r="A99" s="13" t="s">
        <v>213</v>
      </c>
    </row>
    <row r="100" spans="1:3" x14ac:dyDescent="0.35">
      <c r="A100" s="14" t="s">
        <v>214</v>
      </c>
      <c r="B100" s="14" t="s">
        <v>215</v>
      </c>
      <c r="C100" s="14"/>
    </row>
    <row r="101" spans="1:3" x14ac:dyDescent="0.35">
      <c r="A101" s="14" t="s">
        <v>216</v>
      </c>
      <c r="B101" s="14" t="s">
        <v>217</v>
      </c>
      <c r="C101" s="14"/>
    </row>
    <row r="102" spans="1:3" x14ac:dyDescent="0.35">
      <c r="A102" s="14" t="s">
        <v>218</v>
      </c>
      <c r="B102" s="14" t="s">
        <v>219</v>
      </c>
      <c r="C102" s="14"/>
    </row>
    <row r="103" spans="1:3" x14ac:dyDescent="0.35">
      <c r="A103" s="14" t="s">
        <v>220</v>
      </c>
      <c r="B103" s="14" t="s">
        <v>221</v>
      </c>
      <c r="C103" s="14"/>
    </row>
    <row r="104" spans="1:3" x14ac:dyDescent="0.35">
      <c r="A104" s="14" t="s">
        <v>222</v>
      </c>
      <c r="B104" s="14" t="s">
        <v>223</v>
      </c>
      <c r="C104" s="14"/>
    </row>
    <row r="105" spans="1:3" x14ac:dyDescent="0.35">
      <c r="A105" s="14" t="s">
        <v>224</v>
      </c>
      <c r="B105" s="14" t="s">
        <v>225</v>
      </c>
      <c r="C105" s="14"/>
    </row>
    <row r="106" spans="1:3" x14ac:dyDescent="0.35">
      <c r="A106" s="14" t="s">
        <v>226</v>
      </c>
      <c r="B106" s="14" t="s">
        <v>227</v>
      </c>
      <c r="C106" s="14"/>
    </row>
    <row r="107" spans="1:3" x14ac:dyDescent="0.35">
      <c r="A107" s="14" t="s">
        <v>228</v>
      </c>
      <c r="B107" s="14" t="s">
        <v>229</v>
      </c>
      <c r="C107" s="14"/>
    </row>
    <row r="108" spans="1:3" x14ac:dyDescent="0.35">
      <c r="A108" s="14" t="s">
        <v>230</v>
      </c>
      <c r="B108" s="14" t="s">
        <v>231</v>
      </c>
      <c r="C108" s="14"/>
    </row>
    <row r="109" spans="1:3" x14ac:dyDescent="0.35">
      <c r="A109" s="14" t="s">
        <v>232</v>
      </c>
      <c r="B109" s="14" t="s">
        <v>233</v>
      </c>
      <c r="C109" s="14"/>
    </row>
    <row r="110" spans="1:3" x14ac:dyDescent="0.35">
      <c r="A110" s="14" t="s">
        <v>234</v>
      </c>
      <c r="B110" s="14" t="s">
        <v>235</v>
      </c>
      <c r="C110" s="14"/>
    </row>
    <row r="111" spans="1:3" x14ac:dyDescent="0.35">
      <c r="A111" s="14" t="s">
        <v>236</v>
      </c>
      <c r="B111" s="14" t="s">
        <v>237</v>
      </c>
      <c r="C111" s="14"/>
    </row>
    <row r="112" spans="1:3" x14ac:dyDescent="0.35">
      <c r="A112" s="14" t="s">
        <v>238</v>
      </c>
      <c r="B112" s="14" t="s">
        <v>239</v>
      </c>
      <c r="C112" s="14"/>
    </row>
    <row r="113" spans="1:3" x14ac:dyDescent="0.35">
      <c r="A113" s="14" t="s">
        <v>240</v>
      </c>
      <c r="B113" s="14" t="s">
        <v>241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B97"/>
  <sheetViews>
    <sheetView workbookViewId="0">
      <selection activeCell="D8" sqref="D8"/>
    </sheetView>
  </sheetViews>
  <sheetFormatPr baseColWidth="10" defaultRowHeight="14.5" x14ac:dyDescent="0.35"/>
  <cols>
    <col min="2" max="2" width="21.08984375" customWidth="1"/>
    <col min="8" max="62" width="0" hidden="1" customWidth="1"/>
    <col min="65" max="65" width="0" hidden="1" customWidth="1"/>
    <col min="69" max="69" width="0" hidden="1" customWidth="1"/>
    <col min="70" max="70" width="14.7265625" customWidth="1"/>
    <col min="71" max="80" width="0" hidden="1" customWidth="1"/>
  </cols>
  <sheetData>
    <row r="1" spans="1:80" x14ac:dyDescent="0.35">
      <c r="A1" s="15" t="s">
        <v>39</v>
      </c>
      <c r="B1" s="15" t="s">
        <v>40</v>
      </c>
      <c r="C1" s="22" t="s">
        <v>242</v>
      </c>
      <c r="D1" s="22" t="s">
        <v>244</v>
      </c>
      <c r="E1" s="22" t="s">
        <v>245</v>
      </c>
      <c r="F1" s="22" t="s">
        <v>249</v>
      </c>
      <c r="G1" s="22" t="s">
        <v>250</v>
      </c>
      <c r="H1" s="15" t="s">
        <v>45</v>
      </c>
      <c r="I1" s="15" t="s">
        <v>46</v>
      </c>
      <c r="J1" s="15" t="s">
        <v>47</v>
      </c>
      <c r="K1" s="15" t="s">
        <v>48</v>
      </c>
      <c r="L1" s="15" t="s">
        <v>49</v>
      </c>
      <c r="M1" s="15" t="s">
        <v>50</v>
      </c>
      <c r="N1" s="15" t="s">
        <v>51</v>
      </c>
      <c r="O1" s="15" t="s">
        <v>52</v>
      </c>
      <c r="P1" s="15" t="s">
        <v>53</v>
      </c>
      <c r="Q1" s="15" t="s">
        <v>54</v>
      </c>
      <c r="R1" s="15" t="s">
        <v>55</v>
      </c>
      <c r="S1" s="15" t="s">
        <v>56</v>
      </c>
      <c r="T1" s="15" t="s">
        <v>57</v>
      </c>
      <c r="U1" s="15" t="s">
        <v>58</v>
      </c>
      <c r="V1" s="15" t="s">
        <v>59</v>
      </c>
      <c r="W1" s="15" t="s">
        <v>60</v>
      </c>
      <c r="X1" s="15" t="s">
        <v>61</v>
      </c>
      <c r="Y1" s="15" t="s">
        <v>62</v>
      </c>
      <c r="Z1" s="15" t="s">
        <v>63</v>
      </c>
      <c r="AA1" s="15" t="s">
        <v>64</v>
      </c>
      <c r="AB1" s="15" t="s">
        <v>65</v>
      </c>
      <c r="AC1" s="15" t="s">
        <v>66</v>
      </c>
      <c r="AD1" s="15" t="s">
        <v>67</v>
      </c>
      <c r="AE1" s="15" t="s">
        <v>68</v>
      </c>
      <c r="AF1" s="15" t="s">
        <v>69</v>
      </c>
      <c r="AG1" s="15" t="s">
        <v>70</v>
      </c>
      <c r="AH1" s="15" t="s">
        <v>71</v>
      </c>
      <c r="AI1" s="15" t="s">
        <v>72</v>
      </c>
      <c r="AJ1" s="15" t="s">
        <v>73</v>
      </c>
      <c r="AK1" s="15" t="s">
        <v>74</v>
      </c>
      <c r="AL1" s="15" t="s">
        <v>75</v>
      </c>
      <c r="AM1" s="15" t="s">
        <v>76</v>
      </c>
      <c r="AN1" s="15" t="s">
        <v>77</v>
      </c>
      <c r="AO1" s="15" t="s">
        <v>78</v>
      </c>
      <c r="AP1" s="15" t="s">
        <v>79</v>
      </c>
      <c r="AQ1" s="15" t="s">
        <v>80</v>
      </c>
      <c r="AR1" s="15" t="s">
        <v>81</v>
      </c>
      <c r="AS1" s="15" t="s">
        <v>82</v>
      </c>
      <c r="AT1" s="15" t="s">
        <v>83</v>
      </c>
      <c r="AU1" s="15" t="s">
        <v>84</v>
      </c>
      <c r="AV1" s="15" t="s">
        <v>85</v>
      </c>
      <c r="AW1" s="15" t="s">
        <v>86</v>
      </c>
      <c r="AX1" s="15" t="s">
        <v>87</v>
      </c>
      <c r="AY1" s="15" t="s">
        <v>88</v>
      </c>
      <c r="AZ1" s="15" t="s">
        <v>89</v>
      </c>
      <c r="BA1" s="15" t="s">
        <v>90</v>
      </c>
      <c r="BB1" s="15" t="s">
        <v>91</v>
      </c>
      <c r="BC1" s="15" t="s">
        <v>92</v>
      </c>
      <c r="BD1" s="15" t="s">
        <v>93</v>
      </c>
      <c r="BE1" s="15" t="s">
        <v>94</v>
      </c>
      <c r="BF1" s="15" t="s">
        <v>95</v>
      </c>
      <c r="BG1" s="15" t="s">
        <v>96</v>
      </c>
      <c r="BH1" s="15" t="s">
        <v>97</v>
      </c>
      <c r="BI1" s="15" t="s">
        <v>98</v>
      </c>
      <c r="BJ1" s="15" t="s">
        <v>99</v>
      </c>
      <c r="BK1" s="22" t="s">
        <v>246</v>
      </c>
      <c r="BL1" s="22" t="s">
        <v>251</v>
      </c>
      <c r="BM1" s="15" t="s">
        <v>102</v>
      </c>
      <c r="BN1" s="22" t="s">
        <v>252</v>
      </c>
      <c r="BO1" s="22" t="s">
        <v>247</v>
      </c>
      <c r="BP1" s="22" t="s">
        <v>253</v>
      </c>
      <c r="BQ1" s="15" t="s">
        <v>106</v>
      </c>
      <c r="BR1" s="22" t="s">
        <v>254</v>
      </c>
      <c r="BS1" s="15" t="s">
        <v>108</v>
      </c>
      <c r="BT1" s="15" t="s">
        <v>109</v>
      </c>
      <c r="BU1" s="15" t="s">
        <v>110</v>
      </c>
      <c r="BV1" s="15" t="s">
        <v>111</v>
      </c>
      <c r="BW1" s="15" t="s">
        <v>112</v>
      </c>
      <c r="BX1" s="15" t="s">
        <v>113</v>
      </c>
      <c r="BY1" s="15" t="s">
        <v>114</v>
      </c>
      <c r="BZ1" s="15" t="s">
        <v>115</v>
      </c>
      <c r="CA1" s="15" t="s">
        <v>116</v>
      </c>
      <c r="CB1" s="16" t="s">
        <v>117</v>
      </c>
    </row>
    <row r="2" spans="1:80" x14ac:dyDescent="0.35">
      <c r="A2" s="17" t="s">
        <v>118</v>
      </c>
      <c r="B2" s="17" t="s">
        <v>119</v>
      </c>
      <c r="C2" s="17">
        <v>3</v>
      </c>
      <c r="D2" s="18">
        <f>'Composition of waste'!$D2*$C2/100</f>
        <v>0.10695</v>
      </c>
      <c r="E2" s="18">
        <f>'Composition of waste'!$E2*$C2/100</f>
        <v>2.8931999999999998</v>
      </c>
      <c r="F2" s="18">
        <f>'Composition of waste'!$F2*$E2/100</f>
        <v>2.8554419539563103</v>
      </c>
      <c r="G2" s="18">
        <f>'Composition of waste'!$G2*$E2/100</f>
        <v>3.7758046043688723E-2</v>
      </c>
      <c r="H2" s="18">
        <v>20.70736708968014</v>
      </c>
      <c r="I2" s="18">
        <v>558.22694799590352</v>
      </c>
      <c r="J2" s="18">
        <v>50.939981655674906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v>1.032191831668902</v>
      </c>
      <c r="S2" s="18">
        <v>0.27776539586854471</v>
      </c>
      <c r="T2" s="18">
        <v>39.344664095260008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6.7763340122199592E-4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0.17003241626265664</v>
      </c>
      <c r="BP2" s="18">
        <f>'Composition of waste'!$BP2*$E2/100</f>
        <v>0.6602733873104597</v>
      </c>
      <c r="BQ2" s="18">
        <v>0</v>
      </c>
      <c r="BR2" s="18">
        <f>'Composition of waste'!$BR2*$E2/100</f>
        <v>2.0248389333508916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0" x14ac:dyDescent="0.35">
      <c r="A3" s="17" t="s">
        <v>118</v>
      </c>
      <c r="B3" s="17" t="s">
        <v>120</v>
      </c>
      <c r="C3" s="17">
        <v>2</v>
      </c>
      <c r="D3" s="18">
        <f>'Composition of waste'!$D3*$C3/100</f>
        <v>0.40399999999999997</v>
      </c>
      <c r="E3" s="18">
        <f>'Composition of waste'!$E3*$C3/100</f>
        <v>1.5959999999999999</v>
      </c>
      <c r="F3" s="18">
        <f>'Composition of waste'!$F3*$E3/100</f>
        <v>1.5773381682941556</v>
      </c>
      <c r="G3" s="18">
        <f>'Composition of waste'!$G3*$E3/100</f>
        <v>1.8661831705844255E-2</v>
      </c>
      <c r="H3" s="18">
        <v>20.496506679221739</v>
      </c>
      <c r="I3" s="18">
        <v>557.00194395160145</v>
      </c>
      <c r="J3" s="18">
        <v>50.344227901626567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v>0.97386995304556345</v>
      </c>
      <c r="S3" s="18">
        <v>0.28487271892803306</v>
      </c>
      <c r="T3" s="18">
        <v>40.045503703862678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2.5909090909090907E-4</v>
      </c>
      <c r="BL3" s="18">
        <f>'Composition of waste'!$BL3*$E3/100</f>
        <v>0</v>
      </c>
      <c r="BM3" s="18">
        <v>0</v>
      </c>
      <c r="BN3" s="18">
        <f>'Composition of waste'!$BN3*$E3/100</f>
        <v>5.1818181818181813E-4</v>
      </c>
      <c r="BO3" s="18">
        <f>'Composition of waste'!$BO3*$E3/100</f>
        <v>9.0541649718590259E-2</v>
      </c>
      <c r="BP3" s="18">
        <f>'Composition of waste'!$BP3*$E3/100</f>
        <v>0.36187348176578804</v>
      </c>
      <c r="BQ3" s="18">
        <v>0</v>
      </c>
      <c r="BR3" s="18">
        <f>'Composition of waste'!$BR3*$E3/100</f>
        <v>1.1246639459006864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0" x14ac:dyDescent="0.35">
      <c r="A4" s="17" t="s">
        <v>118</v>
      </c>
      <c r="B4" s="17" t="s">
        <v>121</v>
      </c>
      <c r="C4" s="17">
        <v>5</v>
      </c>
      <c r="D4" s="18">
        <f>'Composition of waste'!$D4*$C4/100</f>
        <v>1.4366666666666668</v>
      </c>
      <c r="E4" s="18">
        <f>'Composition of waste'!$E4*$C4/100</f>
        <v>3.563333333333333</v>
      </c>
      <c r="F4" s="18">
        <f>'Composition of waste'!$F4*$E4/100</f>
        <v>3.5245935790632075</v>
      </c>
      <c r="G4" s="18">
        <f>'Composition of waste'!$G4*$E4/100</f>
        <v>3.8739754270126173E-2</v>
      </c>
      <c r="H4" s="18">
        <v>16.627433191921021</v>
      </c>
      <c r="I4" s="18">
        <v>439.60033976579871</v>
      </c>
      <c r="J4" s="18">
        <v>44.503932012292644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v>2.5375872227371641</v>
      </c>
      <c r="S4" s="18">
        <v>4.6191977462024525E-3</v>
      </c>
      <c r="T4" s="18">
        <v>45.425526088696586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1.7786673294994482E-3</v>
      </c>
      <c r="BO4" s="18">
        <f>'Composition of waste'!$BO4*$E4/100</f>
        <v>0.5151606371251739</v>
      </c>
      <c r="BP4" s="18">
        <f>'Composition of waste'!$BP4*$E4/100</f>
        <v>7.6175729123222402E-2</v>
      </c>
      <c r="BQ4" s="18">
        <v>0</v>
      </c>
      <c r="BR4" s="18">
        <f>'Composition of waste'!$BR4*$E4/100</f>
        <v>2.93325721281481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0" x14ac:dyDescent="0.35">
      <c r="A5" s="17" t="s">
        <v>118</v>
      </c>
      <c r="B5" s="17" t="s">
        <v>122</v>
      </c>
      <c r="C5" s="17">
        <v>3</v>
      </c>
      <c r="D5" s="18">
        <f>'Composition of waste'!$D5*$C5/100</f>
        <v>0.31928571428571428</v>
      </c>
      <c r="E5" s="18">
        <f>'Composition of waste'!$E5*$C5/100</f>
        <v>2.6807142857142856</v>
      </c>
      <c r="F5" s="18">
        <f>'Composition of waste'!$F5*$E5/100</f>
        <v>2.6227380404406571</v>
      </c>
      <c r="G5" s="18">
        <f>'Composition of waste'!$G5*$E5/100</f>
        <v>5.7976245273628865E-2</v>
      </c>
      <c r="H5" s="18">
        <v>16.561772537662883</v>
      </c>
      <c r="I5" s="18">
        <v>451.67256662757444</v>
      </c>
      <c r="J5" s="18">
        <v>43.970329049555858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v>1.3621364405997656</v>
      </c>
      <c r="S5" s="18">
        <v>2.0752432907077283E-3</v>
      </c>
      <c r="T5" s="18">
        <v>45.913159821041475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7.3527641700193878E-3</v>
      </c>
      <c r="BL5" s="18">
        <f>'Composition of waste'!$BL5*$E5/100</f>
        <v>0</v>
      </c>
      <c r="BM5" s="18">
        <v>0</v>
      </c>
      <c r="BN5" s="18">
        <f>'Composition of waste'!$BN5*$E5/100</f>
        <v>4.5149187356249955E-3</v>
      </c>
      <c r="BO5" s="18">
        <f>'Composition of waste'!$BO5*$E5/100</f>
        <v>0.21886734520498408</v>
      </c>
      <c r="BP5" s="18">
        <f>'Composition of waste'!$BP5*$E5/100</f>
        <v>0.12602940323398498</v>
      </c>
      <c r="BQ5" s="18">
        <v>0</v>
      </c>
      <c r="BR5" s="18">
        <f>'Composition of waste'!$BR5*$E5/100</f>
        <v>2.2786954686329066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</row>
    <row r="6" spans="1:80" x14ac:dyDescent="0.35">
      <c r="A6" s="17" t="s">
        <v>118</v>
      </c>
      <c r="B6" s="17" t="s">
        <v>123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v>48.446610384393487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v>2.0961754231190666</v>
      </c>
      <c r="S6" s="18">
        <v>8.097001197180892E-2</v>
      </c>
      <c r="T6" s="18">
        <v>40.850813015719787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0" x14ac:dyDescent="0.35">
      <c r="A7" s="17" t="s">
        <v>118</v>
      </c>
      <c r="B7" s="17" t="s">
        <v>124</v>
      </c>
      <c r="C7" s="17">
        <v>3</v>
      </c>
      <c r="D7" s="18">
        <f>'Composition of waste'!$D7*$C7/100</f>
        <v>1.4983636363636363</v>
      </c>
      <c r="E7" s="18">
        <f>'Composition of waste'!$E7*$C7/100</f>
        <v>1.5016363636363637</v>
      </c>
      <c r="F7" s="18">
        <f>'Composition of waste'!$F7*$E7/100</f>
        <v>1.4369236517500141</v>
      </c>
      <c r="G7" s="18">
        <f>'Composition of waste'!$G7*$E7/100</f>
        <v>6.4712711886349708E-2</v>
      </c>
      <c r="H7" s="18">
        <v>19.347023266837258</v>
      </c>
      <c r="I7" s="18">
        <v>539.46658293396172</v>
      </c>
      <c r="J7" s="18">
        <v>47.667609874252065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v>3.3944884500797285</v>
      </c>
      <c r="S7" s="18">
        <v>1.0079474551418557</v>
      </c>
      <c r="T7" s="18">
        <v>37.170544861993896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0.31886126181881325</v>
      </c>
      <c r="BP7" s="18">
        <f>'Composition of waste'!$BP7*$E7/100</f>
        <v>0.25532782253586545</v>
      </c>
      <c r="BQ7" s="18">
        <v>0</v>
      </c>
      <c r="BR7" s="18">
        <f>'Composition of waste'!$BR7*$E7/100</f>
        <v>0.86393162585974026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0" x14ac:dyDescent="0.35">
      <c r="A8" s="17" t="s">
        <v>118</v>
      </c>
      <c r="B8" s="17" t="s">
        <v>125</v>
      </c>
      <c r="C8" s="17"/>
      <c r="D8" s="18">
        <f>'Composition of waste'!$D8*$C8/100</f>
        <v>0</v>
      </c>
      <c r="E8" s="18">
        <f>'Composition of waste'!$E8*$C8/100</f>
        <v>0</v>
      </c>
      <c r="F8" s="18">
        <f>'Composition of waste'!$F8*$E8/100</f>
        <v>0</v>
      </c>
      <c r="G8" s="18">
        <f>'Composition of waste'!$G8*$E8/100</f>
        <v>0</v>
      </c>
      <c r="H8" s="18">
        <v>20.474824810998559</v>
      </c>
      <c r="I8" s="18">
        <v>569.08710458364942</v>
      </c>
      <c r="J8" s="18">
        <v>49.544284506962207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v>3.4280751253242721</v>
      </c>
      <c r="S8" s="18">
        <v>1.0497922947116964</v>
      </c>
      <c r="T8" s="18">
        <v>35.279745355239733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0</v>
      </c>
      <c r="BP8" s="18">
        <f>'Composition of waste'!$BP8*$E8/100</f>
        <v>0</v>
      </c>
      <c r="BQ8" s="18">
        <v>0</v>
      </c>
      <c r="BR8" s="18">
        <f>'Composition of waste'!$BR8*$E8/100</f>
        <v>0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0" x14ac:dyDescent="0.35">
      <c r="A9" s="17" t="s">
        <v>118</v>
      </c>
      <c r="B9" s="17" t="s">
        <v>126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v>57.147639038488009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v>6.0061370270227696</v>
      </c>
      <c r="S9" s="18">
        <v>3.1353013820033664</v>
      </c>
      <c r="T9" s="18">
        <v>19.326851081313553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0" x14ac:dyDescent="0.35">
      <c r="A10" s="17" t="s">
        <v>118</v>
      </c>
      <c r="B10" s="17" t="s">
        <v>127</v>
      </c>
      <c r="C10" s="17"/>
      <c r="D10" s="18">
        <f>'Composition of waste'!$D10*$C10/100</f>
        <v>0</v>
      </c>
      <c r="E10" s="18">
        <f>'Composition of waste'!$E10*$C10/100</f>
        <v>0</v>
      </c>
      <c r="F10" s="18">
        <f>'Composition of waste'!$F10*$E10/100</f>
        <v>0</v>
      </c>
      <c r="G10" s="18">
        <f>'Composition of waste'!$G10*$E10/100</f>
        <v>0</v>
      </c>
      <c r="H10" s="18">
        <v>18.958190859816952</v>
      </c>
      <c r="I10" s="18">
        <v>539.36806460390744</v>
      </c>
      <c r="J10" s="18">
        <v>46.486673215319222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v>4.7143871840193796</v>
      </c>
      <c r="S10" s="18">
        <v>0.35185081082960012</v>
      </c>
      <c r="T10" s="18">
        <v>34.490860810368133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0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0</v>
      </c>
      <c r="BP10" s="18">
        <f>'Composition of waste'!$BP10*$E10/100</f>
        <v>0</v>
      </c>
      <c r="BQ10" s="18">
        <v>0</v>
      </c>
      <c r="BR10" s="18">
        <f>'Composition of waste'!$BR10*$E10/100</f>
        <v>0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0" x14ac:dyDescent="0.35">
      <c r="A11" s="17" t="s">
        <v>118</v>
      </c>
      <c r="B11" s="17" t="s">
        <v>128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v>46.314213067535228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v>3.5695732642309848</v>
      </c>
      <c r="S11" s="18">
        <v>0.24323036519821375</v>
      </c>
      <c r="T11" s="18">
        <v>37.257030109029039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0" x14ac:dyDescent="0.35">
      <c r="A12" s="17" t="s">
        <v>118</v>
      </c>
      <c r="B12" s="17" t="s">
        <v>129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v>55.799930050288502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v>8.0446396720439211</v>
      </c>
      <c r="S12" s="18">
        <v>1.3516872115621565</v>
      </c>
      <c r="T12" s="18">
        <v>21.417605563915753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0" x14ac:dyDescent="0.35">
      <c r="A13" s="17" t="s">
        <v>118</v>
      </c>
      <c r="B13" s="17" t="s">
        <v>130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v>67.66933491421338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v>1.9802933410185033</v>
      </c>
      <c r="S13" s="18">
        <v>0.13925516207160307</v>
      </c>
      <c r="T13" s="18">
        <v>18.117059474568489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0" x14ac:dyDescent="0.35">
      <c r="A14" s="17" t="s">
        <v>118</v>
      </c>
      <c r="B14" s="17" t="s">
        <v>131</v>
      </c>
      <c r="C14" s="17"/>
      <c r="D14" s="18">
        <f>'Composition of waste'!$D14*$C14/100</f>
        <v>0</v>
      </c>
      <c r="E14" s="18">
        <f>'Composition of waste'!$E14*$C14/100</f>
        <v>0</v>
      </c>
      <c r="F14" s="18">
        <f>'Composition of waste'!$F14*$E14/100</f>
        <v>0</v>
      </c>
      <c r="G14" s="18">
        <f>'Composition of waste'!$G14*$E14/100</f>
        <v>0</v>
      </c>
      <c r="H14" s="18">
        <v>36.957975113905924</v>
      </c>
      <c r="I14" s="18">
        <v>1000.3495900729962</v>
      </c>
      <c r="J14" s="18">
        <v>77.163204955869134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v>0.11918094686485373</v>
      </c>
      <c r="S14" s="18">
        <v>0.22507949944587077</v>
      </c>
      <c r="T14" s="18">
        <v>10.8093033870281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0</v>
      </c>
      <c r="BP14" s="18">
        <f>'Composition of waste'!$BP14*$E14/100</f>
        <v>0</v>
      </c>
      <c r="BQ14" s="18">
        <v>0</v>
      </c>
      <c r="BR14" s="18">
        <f>'Composition of waste'!$BR14*$E14/100</f>
        <v>0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0" x14ac:dyDescent="0.35">
      <c r="A15" s="17" t="s">
        <v>118</v>
      </c>
      <c r="B15" s="17" t="s">
        <v>132</v>
      </c>
      <c r="C15" s="17"/>
      <c r="D15" s="18">
        <f>'Composition of waste'!$D15*$C15/100</f>
        <v>0</v>
      </c>
      <c r="E15" s="18">
        <f>'Composition of waste'!$E15*$C15/100</f>
        <v>0</v>
      </c>
      <c r="F15" s="18">
        <f>'Composition of waste'!$F15*$E15/100</f>
        <v>0</v>
      </c>
      <c r="G15" s="18">
        <f>'Composition of waste'!$G15*$E15/100</f>
        <v>0</v>
      </c>
      <c r="H15" s="18">
        <v>15.282541504397559</v>
      </c>
      <c r="I15" s="18">
        <v>430.95009533617895</v>
      </c>
      <c r="J15" s="18">
        <v>41.194428414093039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v>1.5306911801646186</v>
      </c>
      <c r="S15" s="18">
        <v>0</v>
      </c>
      <c r="T15" s="18">
        <v>46.355719709132067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0</v>
      </c>
      <c r="BP15" s="18">
        <f>'Composition of waste'!$BP15*$E15/100</f>
        <v>0</v>
      </c>
      <c r="BQ15" s="18">
        <v>0</v>
      </c>
      <c r="BR15" s="18">
        <f>'Composition of waste'!$BR15*$E15/100</f>
        <v>0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0" x14ac:dyDescent="0.35">
      <c r="A16" s="17" t="s">
        <v>118</v>
      </c>
      <c r="B16" s="17" t="s">
        <v>133</v>
      </c>
      <c r="C16" s="17">
        <v>1</v>
      </c>
      <c r="D16" s="18">
        <f>'Composition of waste'!$D16*$C16/100</f>
        <v>0.85699999999999998</v>
      </c>
      <c r="E16" s="18">
        <f>'Composition of waste'!$E16*$C16/100</f>
        <v>0.14299999999999999</v>
      </c>
      <c r="F16" s="18">
        <f>'Composition of waste'!$F16*$E16/100</f>
        <v>0.13976798158676174</v>
      </c>
      <c r="G16" s="18">
        <f>'Composition of waste'!$G16*$E16/100</f>
        <v>3.2320184132382402E-3</v>
      </c>
      <c r="H16" s="18">
        <v>15.46892363404111</v>
      </c>
      <c r="I16" s="18">
        <v>432.42941204593296</v>
      </c>
      <c r="J16" s="18">
        <v>41.78183469394066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v>0.33927778732022146</v>
      </c>
      <c r="S16" s="18">
        <v>9.9476811260278946E-3</v>
      </c>
      <c r="T16" s="18">
        <v>49.108431523717066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3.3584413349474229E-3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3.0588949265554308E-3</v>
      </c>
      <c r="BP16" s="18">
        <f>'Composition of waste'!$BP16*$E16/100</f>
        <v>3.6523449225773197E-3</v>
      </c>
      <c r="BQ16" s="18">
        <v>0</v>
      </c>
      <c r="BR16" s="18">
        <f>'Composition of waste'!$BR16*$E16/100</f>
        <v>0.13281805878419486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118</v>
      </c>
      <c r="B17" s="17" t="s">
        <v>134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v>41.288283208339259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v>1.8907801418439716</v>
      </c>
      <c r="S17" s="18">
        <v>0.14362884160756503</v>
      </c>
      <c r="T17" s="18">
        <v>41.815168364657758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118</v>
      </c>
      <c r="B18" s="17" t="s">
        <v>135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v>41.407752623234302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v>0.83870967741935476</v>
      </c>
      <c r="S18" s="18">
        <v>8.0645161290322578E-3</v>
      </c>
      <c r="T18" s="18">
        <v>48.042524216491728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118</v>
      </c>
      <c r="B19" s="17" t="s">
        <v>136</v>
      </c>
      <c r="C19" s="17"/>
      <c r="D19" s="18">
        <f>'Composition of waste'!$D19*$C19/100</f>
        <v>0</v>
      </c>
      <c r="E19" s="18">
        <f>'Composition of waste'!$E19*$C19/100</f>
        <v>0</v>
      </c>
      <c r="F19" s="18">
        <f>'Composition of waste'!$F19*$E19/100</f>
        <v>0</v>
      </c>
      <c r="G19" s="18">
        <f>'Composition of waste'!$G19*$E19/100</f>
        <v>0</v>
      </c>
      <c r="H19" s="18">
        <v>15.878457597027261</v>
      </c>
      <c r="I19" s="18">
        <v>448.00000000000006</v>
      </c>
      <c r="J19" s="18">
        <v>42.12166298404194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v>1.1185185185185185</v>
      </c>
      <c r="S19" s="18">
        <v>1.4814814814814815E-2</v>
      </c>
      <c r="T19" s="18">
        <v>47.156988256153348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0</v>
      </c>
      <c r="BP19" s="18">
        <f>'Composition of waste'!$BP19*$E19/100</f>
        <v>0</v>
      </c>
      <c r="BQ19" s="18">
        <v>0</v>
      </c>
      <c r="BR19" s="18">
        <f>'Composition of waste'!$BR19*$E19/100</f>
        <v>0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118</v>
      </c>
      <c r="B20" s="17" t="s">
        <v>137</v>
      </c>
      <c r="C20" s="17"/>
      <c r="D20" s="18">
        <f>'Composition of waste'!$D20*$C20/100</f>
        <v>0</v>
      </c>
      <c r="E20" s="18">
        <f>'Composition of waste'!$E20*$C20/100</f>
        <v>0</v>
      </c>
      <c r="F20" s="18">
        <f>'Composition of waste'!$F20*$E20/100</f>
        <v>0</v>
      </c>
      <c r="G20" s="18">
        <f>'Composition of waste'!$G20*$E20/100</f>
        <v>0</v>
      </c>
      <c r="H20" s="18">
        <v>15.543519724145114</v>
      </c>
      <c r="I20" s="18">
        <v>463.22916666666657</v>
      </c>
      <c r="J20" s="18">
        <v>40.354210049868691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v>3.8337943530446061</v>
      </c>
      <c r="S20" s="18">
        <v>0.32354684978798454</v>
      </c>
      <c r="T20" s="18">
        <v>38.667498918075957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0</v>
      </c>
      <c r="BP20" s="18">
        <f>'Composition of waste'!$BP20*$E20/100</f>
        <v>0</v>
      </c>
      <c r="BQ20" s="18">
        <v>0</v>
      </c>
      <c r="BR20" s="18">
        <f>'Composition of waste'!$BR20*$E20/100</f>
        <v>0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118</v>
      </c>
      <c r="B21" s="17" t="s">
        <v>138</v>
      </c>
      <c r="C21" s="17"/>
      <c r="D21" s="18">
        <f>'Composition of waste'!$D21*$C21/100</f>
        <v>0</v>
      </c>
      <c r="E21" s="18">
        <f>'Composition of waste'!$E21*$C21/100</f>
        <v>0</v>
      </c>
      <c r="F21" s="18">
        <f>'Composition of waste'!$F21*$E21/100</f>
        <v>0</v>
      </c>
      <c r="G21" s="18">
        <f>'Composition of waste'!$G21*$E21/100</f>
        <v>0</v>
      </c>
      <c r="H21" s="18">
        <v>15.262831968450998</v>
      </c>
      <c r="I21" s="18">
        <v>442.57711745134185</v>
      </c>
      <c r="J21" s="18">
        <v>40.543684729879381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v>1.2197022938945556</v>
      </c>
      <c r="S21" s="18">
        <v>0.60266301973521763</v>
      </c>
      <c r="T21" s="18">
        <v>45.135652601644267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0</v>
      </c>
      <c r="BL21" s="18">
        <f>'Composition of waste'!$BL21*$E21/100</f>
        <v>0</v>
      </c>
      <c r="BM21" s="18">
        <v>0</v>
      </c>
      <c r="BN21" s="18">
        <f>'Composition of waste'!$BN21*$E21/100</f>
        <v>0</v>
      </c>
      <c r="BO21" s="18">
        <f>'Composition of waste'!$BO21*$E21/100</f>
        <v>0</v>
      </c>
      <c r="BP21" s="18">
        <f>'Composition of waste'!$BP21*$E21/100</f>
        <v>0</v>
      </c>
      <c r="BQ21" s="18">
        <v>0</v>
      </c>
      <c r="BR21" s="18">
        <f>'Composition of waste'!$BR21*$E21/100</f>
        <v>0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118</v>
      </c>
      <c r="B22" s="17" t="s">
        <v>139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v>42.284944062782223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v>0.86399999999999999</v>
      </c>
      <c r="S22" s="18">
        <v>4.8000000000000001E-2</v>
      </c>
      <c r="T22" s="18">
        <v>47.892704189630173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118</v>
      </c>
      <c r="B23" s="17" t="s">
        <v>140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v>42.525046131537856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v>1.141483870967742</v>
      </c>
      <c r="S23" s="18">
        <v>1.2E-2</v>
      </c>
      <c r="T23" s="18">
        <v>46.17949451114383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118</v>
      </c>
      <c r="B24" s="17" t="s">
        <v>141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v>40.119821516586342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v>1.4713843713843715</v>
      </c>
      <c r="S24" s="18">
        <v>0.25944476944476941</v>
      </c>
      <c r="T24" s="18">
        <v>45.041110098924889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118</v>
      </c>
      <c r="B25" s="17" t="s">
        <v>142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v>41.80161432898344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v>0.35374149659863946</v>
      </c>
      <c r="S25" s="18">
        <v>1.3605442176870748E-2</v>
      </c>
      <c r="T25" s="18">
        <v>49.268290156661458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118</v>
      </c>
      <c r="B26" s="17" t="s">
        <v>143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v>34.900531337736396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v>3.290322580645161</v>
      </c>
      <c r="S26" s="18">
        <v>0.35483870967741932</v>
      </c>
      <c r="T26" s="18">
        <v>33.527049969858417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118</v>
      </c>
      <c r="B27" s="17" t="s">
        <v>144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v>40.980970320924513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v>3.3230566534914363</v>
      </c>
      <c r="S27" s="18">
        <v>0.21396574440052701</v>
      </c>
      <c r="T27" s="18">
        <v>40.54195765649304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118</v>
      </c>
      <c r="B28" s="17" t="s">
        <v>145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v>38.862261873828373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v>3.9285714285714293</v>
      </c>
      <c r="S28" s="18">
        <v>8.6250000000000007E-2</v>
      </c>
      <c r="T28" s="18">
        <v>38.169436107053372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118</v>
      </c>
      <c r="B29" s="17" t="s">
        <v>146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v>41.611162662850596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v>2.0655737704918034</v>
      </c>
      <c r="S29" s="18">
        <v>2.3770491803278688E-2</v>
      </c>
      <c r="T29" s="18">
        <v>45.531889678722443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118</v>
      </c>
      <c r="B30" s="17" t="s">
        <v>147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v>42.28298904960738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v>2.3521594684385381</v>
      </c>
      <c r="S30" s="18">
        <v>7.6688815060908078E-2</v>
      </c>
      <c r="T30" s="18">
        <v>42.064072834277553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118</v>
      </c>
      <c r="B31" s="17" t="s">
        <v>148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v>41.032172535140113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v>0.52071087912976199</v>
      </c>
      <c r="S31" s="18">
        <v>5.1387461459403922E-3</v>
      </c>
      <c r="T31" s="18">
        <v>49.565465743064514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118</v>
      </c>
      <c r="B32" s="17" t="s">
        <v>149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v>39.375887367134716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v>3.166666666666667</v>
      </c>
      <c r="S32" s="18">
        <v>0.27777777777777779</v>
      </c>
      <c r="T32" s="18">
        <v>40.047333183000227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118</v>
      </c>
      <c r="B33" s="17" t="s">
        <v>150</v>
      </c>
      <c r="C33" s="17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v>45.428311096477785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v>1.0810810810810809</v>
      </c>
      <c r="S33" s="18">
        <v>4.0540540540540536E-2</v>
      </c>
      <c r="T33" s="18">
        <v>42.324915224354754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118</v>
      </c>
      <c r="B34" s="17" t="s">
        <v>151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v>40.496842714333901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v>1.3061224489795917</v>
      </c>
      <c r="S34" s="18">
        <v>6.8367346938775511E-2</v>
      </c>
      <c r="T34" s="18">
        <v>48.52719112816915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118</v>
      </c>
      <c r="B35" s="17" t="s">
        <v>152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v>42.045142966290356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v>1.2743362831858405</v>
      </c>
      <c r="S35" s="18">
        <v>1.7699115044247787E-2</v>
      </c>
      <c r="T35" s="18">
        <v>47.386797457873108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118</v>
      </c>
      <c r="B36" s="17" t="s">
        <v>153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v>41.60534419255341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v>0.94478527607361962</v>
      </c>
      <c r="S36" s="18">
        <v>1.6871165644171779E-2</v>
      </c>
      <c r="T36" s="18">
        <v>46.493146283241849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118</v>
      </c>
      <c r="B37" s="17" t="s">
        <v>154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v>43.299669906156751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v>1.0909090909090908</v>
      </c>
      <c r="S37" s="18">
        <v>4.0404040404040401E-2</v>
      </c>
      <c r="T37" s="18">
        <v>44.817968977848558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118</v>
      </c>
      <c r="B38" s="17" t="s">
        <v>155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v>41.747113251748978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v>2.9065420560747666</v>
      </c>
      <c r="S38" s="18">
        <v>8.411214953271029E-2</v>
      </c>
      <c r="T38" s="18">
        <v>41.390382006838529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118</v>
      </c>
      <c r="B39" s="17" t="s">
        <v>156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v>53.758359495640526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v>0.95</v>
      </c>
      <c r="S39" s="18">
        <v>1.8749999999999999E-2</v>
      </c>
      <c r="T39" s="18">
        <v>28.63554776814491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118</v>
      </c>
      <c r="B40" s="17" t="s">
        <v>157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v>41.083149589309741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v>1.8660714285714288</v>
      </c>
      <c r="S40" s="18">
        <v>8.9285714285714298E-3</v>
      </c>
      <c r="T40" s="18">
        <v>44.373195396968306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118</v>
      </c>
      <c r="B41" s="17" t="s">
        <v>158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v>40.947916951823899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v>0.64661654135338331</v>
      </c>
      <c r="S41" s="18">
        <v>2.2556390977443608E-2</v>
      </c>
      <c r="T41" s="18">
        <v>47.48644300379722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118</v>
      </c>
      <c r="B42" s="17" t="s">
        <v>159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v>41.23731190422285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v>1.9148936170212769</v>
      </c>
      <c r="S42" s="18">
        <v>0.30496453900709225</v>
      </c>
      <c r="T42" s="18">
        <v>44.704503755232366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118</v>
      </c>
      <c r="B43" s="17" t="s">
        <v>160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v>41.898851438049689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v>4.4606315789473685</v>
      </c>
      <c r="S43" s="18">
        <v>6.8631578947368418E-2</v>
      </c>
      <c r="T43" s="18">
        <v>36.292269778790327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118</v>
      </c>
      <c r="B44" s="17" t="s">
        <v>161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v>41.607492513890953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v>0.55944055944055948</v>
      </c>
      <c r="S44" s="18">
        <v>2.7972027972027972E-2</v>
      </c>
      <c r="T44" s="18">
        <v>48.506967739412339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118</v>
      </c>
      <c r="B45" s="17" t="s">
        <v>162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v>41.641886912213465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v>4.7440413146183582</v>
      </c>
      <c r="S45" s="18">
        <v>0.20449879175307203</v>
      </c>
      <c r="T45" s="18">
        <v>38.041668683883906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118</v>
      </c>
      <c r="B46" s="17" t="s">
        <v>163</v>
      </c>
      <c r="C46" s="17">
        <v>3</v>
      </c>
      <c r="D46" s="18">
        <f>'Composition of waste'!$D46*$C46/100</f>
        <v>2.5470000000000002</v>
      </c>
      <c r="E46" s="18">
        <f>'Composition of waste'!$E46*$C46/100</f>
        <v>0.45299999999999996</v>
      </c>
      <c r="F46" s="18">
        <f>'Composition of waste'!$F46*$E46/100</f>
        <v>0.41999999999999993</v>
      </c>
      <c r="G46" s="18">
        <f>'Composition of waste'!$G46*$E46/100</f>
        <v>3.3000000000000002E-2</v>
      </c>
      <c r="H46" s="18">
        <v>15.378573818871752</v>
      </c>
      <c r="I46" s="18">
        <v>442.65</v>
      </c>
      <c r="J46" s="18">
        <v>40.691910848608607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v>3.4635761589403979</v>
      </c>
      <c r="S46" s="18">
        <v>0.17880794701986755</v>
      </c>
      <c r="T46" s="18">
        <v>41.971769654306748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9.8999999999999991E-2</v>
      </c>
      <c r="BP46" s="18">
        <f>'Composition of waste'!$BP46*$E46/100</f>
        <v>6.0000000000000001E-3</v>
      </c>
      <c r="BQ46" s="18">
        <v>0</v>
      </c>
      <c r="BR46" s="18">
        <f>'Composition of waste'!$BR46*$E46/100</f>
        <v>0.31499999999999995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118</v>
      </c>
      <c r="B47" s="17" t="s">
        <v>164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v>40.716248841983813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v>2.482355511854037</v>
      </c>
      <c r="S47" s="18">
        <v>2.1054708838632141</v>
      </c>
      <c r="T47" s="18">
        <v>39.205920636881672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118</v>
      </c>
      <c r="B48" s="17" t="s">
        <v>165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v>39.957390296013081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v>3.5555555555555554</v>
      </c>
      <c r="S48" s="18">
        <v>0.31111111111111112</v>
      </c>
      <c r="T48" s="18">
        <v>41.14748895686941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118</v>
      </c>
      <c r="B49" s="17" t="s">
        <v>166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v>37.986704950146816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v>2.4429814088350681</v>
      </c>
      <c r="S49" s="18">
        <v>0.37667860594689867</v>
      </c>
      <c r="T49" s="18">
        <v>40.103141155431246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118</v>
      </c>
      <c r="B50" s="17" t="s">
        <v>167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v>66.457171251091424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v>2.7757201646090532</v>
      </c>
      <c r="S50" s="18">
        <v>4.1152263374485592E-3</v>
      </c>
      <c r="T50" s="18">
        <v>19.71128028894913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118</v>
      </c>
      <c r="B51" s="17" t="s">
        <v>168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v>42.295391175021152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v>7.2478632478632479</v>
      </c>
      <c r="S51" s="18">
        <v>6.8376068376068383E-2</v>
      </c>
      <c r="T51" s="18">
        <v>33.871554113976948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118</v>
      </c>
      <c r="B52" s="17" t="s">
        <v>169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v>38.966121054918602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v>1.7777777777777777</v>
      </c>
      <c r="S52" s="18">
        <v>3.7037037037037035E-2</v>
      </c>
      <c r="T52" s="18">
        <v>43.746302086457909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118</v>
      </c>
      <c r="B53" s="17" t="s">
        <v>170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v>41.611162662850596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v>2.0655737704918034</v>
      </c>
      <c r="S53" s="18">
        <v>2.3770491803278688E-2</v>
      </c>
      <c r="T53" s="18">
        <v>45.531889678722443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118</v>
      </c>
      <c r="B54" s="17" t="s">
        <v>171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v>36.914566911894752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v>1.676056338028169</v>
      </c>
      <c r="S54" s="18">
        <v>0.87323943661971826</v>
      </c>
      <c r="T54" s="18">
        <v>40.183080347885834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118</v>
      </c>
      <c r="B55" s="17" t="s">
        <v>172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v>39.340515463085445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v>2.3230769230769228</v>
      </c>
      <c r="S55" s="18">
        <v>4.6153846153846149E-2</v>
      </c>
      <c r="T55" s="18">
        <v>44.313812765594037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118</v>
      </c>
      <c r="B56" s="17" t="s">
        <v>173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v>40.354210049868691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v>3.8337943530446061</v>
      </c>
      <c r="S56" s="18">
        <v>0.32354684978798454</v>
      </c>
      <c r="T56" s="18">
        <v>38.667498918075957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118</v>
      </c>
      <c r="B57" s="17" t="s">
        <v>174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v>42.148390986204681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v>4.4965488347735016</v>
      </c>
      <c r="S57" s="18">
        <v>8.2057170288906342E-2</v>
      </c>
      <c r="T57" s="18">
        <v>39.203324716649313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118</v>
      </c>
      <c r="B58" s="17" t="s">
        <v>175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v>44.820507453499388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v>0.66252587991718437</v>
      </c>
      <c r="S58" s="18">
        <v>8.2815734989648039E-3</v>
      </c>
      <c r="T58" s="18">
        <v>45.931875477680371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118</v>
      </c>
      <c r="B59" s="17" t="s">
        <v>176</v>
      </c>
      <c r="C59" s="17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v>37.406918101922003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v>5.0602409638554207</v>
      </c>
      <c r="S59" s="18">
        <v>0.49397590361445781</v>
      </c>
      <c r="T59" s="18">
        <v>28.660171825998802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118</v>
      </c>
      <c r="B60" s="17" t="s">
        <v>177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v>40.005077213411504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v>1.4965986394557824</v>
      </c>
      <c r="S60" s="18">
        <v>1.3605442176870748E-2</v>
      </c>
      <c r="T60" s="18">
        <v>47.710054893123285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118</v>
      </c>
      <c r="B61" s="17" t="s">
        <v>178</v>
      </c>
      <c r="C61" s="17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v>41.947690594779971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v>3.166666666666667</v>
      </c>
      <c r="S61" s="18">
        <v>1.7708333333333333E-2</v>
      </c>
      <c r="T61" s="18">
        <v>41.150677247872252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118</v>
      </c>
      <c r="B62" s="17" t="s">
        <v>179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v>37.813149959136865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v>2.9324324324324325</v>
      </c>
      <c r="S62" s="18">
        <v>0.3648648648648648</v>
      </c>
      <c r="T62" s="18">
        <v>39.432156500865673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118</v>
      </c>
      <c r="B63" s="17" t="s">
        <v>180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v>39.815176276260061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v>1.2</v>
      </c>
      <c r="S63" s="18">
        <v>0.21250000000000002</v>
      </c>
      <c r="T63" s="18">
        <v>45.293841035574317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118</v>
      </c>
      <c r="B64" s="17" t="s">
        <v>181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v>41.807832745842305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v>4.5802075322093652</v>
      </c>
      <c r="S64" s="18">
        <v>1.687763713080169E-2</v>
      </c>
      <c r="T64" s="18">
        <v>39.53082689844986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118</v>
      </c>
      <c r="B65" s="17" t="s">
        <v>182</v>
      </c>
      <c r="C65" s="17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v>43.652621395554689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v>4.6617647058823524</v>
      </c>
      <c r="S65" s="18">
        <v>9.8039215686274526E-3</v>
      </c>
      <c r="T65" s="18">
        <v>40.803372275603408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118</v>
      </c>
      <c r="B66" s="17" t="s">
        <v>183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v>53.934080073271893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v>9.8457958171108686</v>
      </c>
      <c r="S66" s="18">
        <v>0.84756323398500055</v>
      </c>
      <c r="T66" s="18">
        <v>22.517032503787657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118</v>
      </c>
      <c r="B67" s="17" t="s">
        <v>184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v>49.688149559376278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v>12.642530461516637</v>
      </c>
      <c r="S67" s="18">
        <v>0.94498499367162947</v>
      </c>
      <c r="T67" s="18">
        <v>23.635749916221659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118</v>
      </c>
      <c r="B68" s="17" t="s">
        <v>185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v>55.48509810194836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v>9.5250649624995987</v>
      </c>
      <c r="S68" s="18">
        <v>0.24907105286534179</v>
      </c>
      <c r="T68" s="18">
        <v>22.125104205263529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118</v>
      </c>
      <c r="B69" s="17" t="s">
        <v>186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v>50.486569379527729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v>13.984251968503939</v>
      </c>
      <c r="S69" s="18">
        <v>0.2283464566929134</v>
      </c>
      <c r="T69" s="18">
        <v>23.878570345568598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118</v>
      </c>
      <c r="B70" s="17" t="s">
        <v>187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v>52.398474278531069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v>11.499410802407761</v>
      </c>
      <c r="S70" s="18">
        <v>0.56749143430372129</v>
      </c>
      <c r="T70" s="18">
        <v>23.039114242710362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118</v>
      </c>
      <c r="B71" s="17" t="s">
        <v>188</v>
      </c>
      <c r="C71" s="17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v>52.398474278531069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v>11.499410802407761</v>
      </c>
      <c r="S71" s="18">
        <v>0.56749143430372129</v>
      </c>
      <c r="T71" s="18">
        <v>23.039114242710362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118</v>
      </c>
      <c r="B72" s="17" t="s">
        <v>189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v>57.277608974863668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v>8.8060533191527863</v>
      </c>
      <c r="S72" s="18">
        <v>0.99139951887169209</v>
      </c>
      <c r="T72" s="18">
        <v>20.528408685872737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118</v>
      </c>
      <c r="B73" s="17" t="s">
        <v>190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v>57.320929149394338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v>9.787546614115044</v>
      </c>
      <c r="S73" s="18">
        <v>0.22835387756553691</v>
      </c>
      <c r="T73" s="18">
        <v>20.61650424895133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118</v>
      </c>
      <c r="B74" s="17" t="s">
        <v>191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v>51.111544752808761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v>11.396373305986957</v>
      </c>
      <c r="S74" s="18">
        <v>1.1839259512245257</v>
      </c>
      <c r="T74" s="18">
        <v>23.216246562070697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118</v>
      </c>
      <c r="B75" s="17" t="s">
        <v>192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v>60.551045868072514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v>7.9674729223265395</v>
      </c>
      <c r="S75" s="18">
        <v>0.27800544994569781</v>
      </c>
      <c r="T75" s="18">
        <v>18.550767793361906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118</v>
      </c>
      <c r="B76" s="17" t="s">
        <v>193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v>56.298371060796342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v>10.133333333333333</v>
      </c>
      <c r="S76" s="18">
        <v>0.20666666666666667</v>
      </c>
      <c r="T76" s="18">
        <v>20.947167946706166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118</v>
      </c>
      <c r="B77" s="17" t="s">
        <v>194</v>
      </c>
      <c r="C77" s="17"/>
      <c r="D77" s="18">
        <f>'Composition of waste'!$D77*$C77/100</f>
        <v>0</v>
      </c>
      <c r="E77" s="18">
        <f>'Composition of waste'!$E77*$C77/100</f>
        <v>0</v>
      </c>
      <c r="F77" s="18">
        <f>'Composition of waste'!$F77*$E77/100</f>
        <v>0</v>
      </c>
      <c r="G77" s="18">
        <f>'Composition of waste'!$G77*$E77/100</f>
        <v>0</v>
      </c>
      <c r="H77" s="18">
        <v>24.665686395638932</v>
      </c>
      <c r="I77" s="18">
        <v>675.44343549775363</v>
      </c>
      <c r="J77" s="18">
        <v>55.746922962982609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v>9.6990066396018939</v>
      </c>
      <c r="S77" s="18">
        <v>0.84876971663336165</v>
      </c>
      <c r="T77" s="18">
        <v>21.222392045691876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</v>
      </c>
      <c r="BP77" s="18">
        <f>'Composition of waste'!$BP77*$E77/100</f>
        <v>0</v>
      </c>
      <c r="BQ77" s="18">
        <v>0</v>
      </c>
      <c r="BR77" s="18">
        <f>'Composition of waste'!$BR77*$E77/100</f>
        <v>0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118</v>
      </c>
      <c r="B78" s="17" t="s">
        <v>195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v>55.746922962982609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v>9.6990066396018939</v>
      </c>
      <c r="S78" s="18">
        <v>0.84876971663336165</v>
      </c>
      <c r="T78" s="18">
        <v>21.222392045691876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118</v>
      </c>
      <c r="B79" s="17" t="s">
        <v>196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v>55.746922962982609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v>9.6990066396018939</v>
      </c>
      <c r="S79" s="18">
        <v>0.84876971663336165</v>
      </c>
      <c r="T79" s="18">
        <v>21.222392045691876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118</v>
      </c>
      <c r="B80" s="17" t="s">
        <v>197</v>
      </c>
      <c r="C80" s="17"/>
      <c r="D80" s="18">
        <f>'Composition of waste'!$D80*$C80/100</f>
        <v>0</v>
      </c>
      <c r="E80" s="18">
        <f>'Composition of waste'!$E80*$C80/100</f>
        <v>0</v>
      </c>
      <c r="F80" s="18">
        <f>'Composition of waste'!$F80*$E80/100</f>
        <v>0</v>
      </c>
      <c r="G80" s="18">
        <f>'Composition of waste'!$G80*$E80/100</f>
        <v>0</v>
      </c>
      <c r="H80" s="18">
        <v>25.741406205919322</v>
      </c>
      <c r="I80" s="18">
        <v>725.27674013134424</v>
      </c>
      <c r="J80" s="18">
        <v>57.324277933664973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v>7.3504558833189453</v>
      </c>
      <c r="S80" s="18">
        <v>1.4162073948421494</v>
      </c>
      <c r="T80" s="18">
        <v>19.605969284358245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</v>
      </c>
      <c r="BP80" s="18">
        <f>'Composition of waste'!$BP80*$E80/100</f>
        <v>0</v>
      </c>
      <c r="BQ80" s="18">
        <v>0</v>
      </c>
      <c r="BR80" s="18">
        <f>'Composition of waste'!$BR80*$E80/100</f>
        <v>0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118</v>
      </c>
      <c r="B81" s="17" t="s">
        <v>198</v>
      </c>
      <c r="C81" s="17"/>
      <c r="D81" s="18">
        <f>'Composition of waste'!$D81*$C81/100</f>
        <v>0</v>
      </c>
      <c r="E81" s="18">
        <f>'Composition of waste'!$E81*$C81/100</f>
        <v>0</v>
      </c>
      <c r="F81" s="18">
        <f>'Composition of waste'!$F81*$E81/100</f>
        <v>0</v>
      </c>
      <c r="G81" s="18">
        <f>'Composition of waste'!$G81*$E81/100</f>
        <v>0</v>
      </c>
      <c r="H81" s="18">
        <v>22.340272036075664</v>
      </c>
      <c r="I81" s="18">
        <v>609.14803347727593</v>
      </c>
      <c r="J81" s="18">
        <v>53.237879001486327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v>1.1087369279086459</v>
      </c>
      <c r="S81" s="18">
        <v>0.18468537563492263</v>
      </c>
      <c r="T81" s="18">
        <v>36.306818449430295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0</v>
      </c>
      <c r="BP81" s="18">
        <f>'Composition of waste'!$BP81*$E81/100</f>
        <v>0</v>
      </c>
      <c r="BQ81" s="18">
        <v>0</v>
      </c>
      <c r="BR81" s="18">
        <f>'Composition of waste'!$BR81*$E81/100</f>
        <v>0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118</v>
      </c>
      <c r="B82" s="17" t="s">
        <v>199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v>53.237879001486327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v>1.1087369279086459</v>
      </c>
      <c r="S82" s="18">
        <v>0.18468537563492263</v>
      </c>
      <c r="T82" s="18">
        <v>36.306818449430295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118</v>
      </c>
      <c r="B83" s="17" t="s">
        <v>200</v>
      </c>
      <c r="C83" s="17"/>
      <c r="D83" s="18">
        <f>'Composition of waste'!$D83*$C83/100</f>
        <v>0</v>
      </c>
      <c r="E83" s="18">
        <f>'Composition of waste'!$E83*$C83/100</f>
        <v>0</v>
      </c>
      <c r="F83" s="18">
        <f>'Composition of waste'!$F83*$E83/100</f>
        <v>0</v>
      </c>
      <c r="G83" s="18">
        <f>'Composition of waste'!$G83*$E83/100</f>
        <v>0</v>
      </c>
      <c r="H83" s="18">
        <v>16.725718261439166</v>
      </c>
      <c r="I83" s="18">
        <v>455.23846524921248</v>
      </c>
      <c r="J83" s="18">
        <v>44.184945119019609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v>2.0823949544142404</v>
      </c>
      <c r="S83" s="18">
        <v>0.69363701990855653</v>
      </c>
      <c r="T83" s="18">
        <v>44.220651207553558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0</v>
      </c>
      <c r="BL83" s="18">
        <f>'Composition of waste'!$BL83*$E83/100</f>
        <v>0</v>
      </c>
      <c r="BM83" s="18">
        <v>0</v>
      </c>
      <c r="BN83" s="18">
        <f>'Composition of waste'!$BN83*$E83/100</f>
        <v>0</v>
      </c>
      <c r="BO83" s="18">
        <f>'Composition of waste'!$BO83*$E83/100</f>
        <v>0</v>
      </c>
      <c r="BP83" s="18">
        <f>'Composition of waste'!$BP83*$E83/100</f>
        <v>0</v>
      </c>
      <c r="BQ83" s="18">
        <v>0</v>
      </c>
      <c r="BR83" s="18">
        <f>'Composition of waste'!$BR83*$E83/100</f>
        <v>0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118</v>
      </c>
      <c r="B84" s="17" t="s">
        <v>201</v>
      </c>
      <c r="C84" s="17"/>
      <c r="D84" s="18">
        <f>'Composition of waste'!$D84*$C84/100</f>
        <v>0</v>
      </c>
      <c r="E84" s="18">
        <f>'Composition of waste'!$E84*$C84/100</f>
        <v>0</v>
      </c>
      <c r="F84" s="18">
        <f>'Composition of waste'!$F84*$E84/100</f>
        <v>0</v>
      </c>
      <c r="G84" s="18">
        <f>'Composition of waste'!$G84*$E84/100</f>
        <v>0</v>
      </c>
      <c r="H84" s="18">
        <v>22.615822116722924</v>
      </c>
      <c r="I84" s="18">
        <v>637.22466532266355</v>
      </c>
      <c r="J84" s="18">
        <v>51.994318583900387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v>9.5722511230576295</v>
      </c>
      <c r="S84" s="18">
        <v>1.4729050706105946</v>
      </c>
      <c r="T84" s="18">
        <v>23.152164347187469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</v>
      </c>
      <c r="BP84" s="18">
        <f>'Composition of waste'!$BP84*$E84/100</f>
        <v>0</v>
      </c>
      <c r="BQ84" s="18">
        <v>0</v>
      </c>
      <c r="BR84" s="18">
        <f>'Composition of waste'!$BR84*$E84/100</f>
        <v>0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118</v>
      </c>
      <c r="B85" s="17" t="s">
        <v>202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v>44.751045263773022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v>12.422530511506316</v>
      </c>
      <c r="S85" s="18">
        <v>2.5794562827103764</v>
      </c>
      <c r="T85" s="18">
        <v>25.350633303555334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118</v>
      </c>
      <c r="B86" s="17" t="s">
        <v>203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118</v>
      </c>
      <c r="B87" s="17" t="s">
        <v>204</v>
      </c>
      <c r="C87" s="17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v>42.273287215213848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v>0.78639193412608255</v>
      </c>
      <c r="S87" s="18">
        <v>0.3833529645406128</v>
      </c>
      <c r="T87" s="18">
        <v>46.557504889981793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118</v>
      </c>
      <c r="B88" s="17" t="s">
        <v>205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v>56.22503358686042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v>9.6484749267150427</v>
      </c>
      <c r="S88" s="18">
        <v>0.6793325767717755</v>
      </c>
      <c r="T88" s="18">
        <v>20.940783921754807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118</v>
      </c>
      <c r="B89" s="17" t="s">
        <v>206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v>52.398474278531069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v>11.499410802407761</v>
      </c>
      <c r="S89" s="18">
        <v>0.56749143430372129</v>
      </c>
      <c r="T89" s="18">
        <v>23.039114242710358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118</v>
      </c>
      <c r="B90" s="17" t="s">
        <v>207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v>44.184945119019609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v>2.0823949544142404</v>
      </c>
      <c r="S90" s="18">
        <v>0.69363701990855653</v>
      </c>
      <c r="T90" s="18">
        <v>44.220651207553558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118</v>
      </c>
      <c r="B91" s="17" t="s">
        <v>208</v>
      </c>
      <c r="C91" s="17"/>
      <c r="D91" s="18">
        <f>'Composition of waste'!$D91*$C91/100</f>
        <v>0</v>
      </c>
      <c r="E91" s="18">
        <f>'Composition of waste'!$E91*$C91/100</f>
        <v>0</v>
      </c>
      <c r="F91" s="18">
        <f>'Composition of waste'!$F91*$E91/100</f>
        <v>0</v>
      </c>
      <c r="G91" s="18">
        <f>'Composition of waste'!$G91*$E91/100</f>
        <v>0</v>
      </c>
      <c r="H91" s="18">
        <v>15.980390555797626</v>
      </c>
      <c r="I91" s="18">
        <v>460.21398068707117</v>
      </c>
      <c r="J91" s="18">
        <v>41.685792334417961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v>2.3312928094140619</v>
      </c>
      <c r="S91" s="18">
        <v>0.17581225153748034</v>
      </c>
      <c r="T91" s="18">
        <v>42.142388713690714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</v>
      </c>
      <c r="BL91" s="18">
        <f>'Composition of waste'!$BL91*$E91/100</f>
        <v>0</v>
      </c>
      <c r="BM91" s="18">
        <v>0</v>
      </c>
      <c r="BN91" s="18">
        <f>'Composition of waste'!$BN91*$E91/100</f>
        <v>0</v>
      </c>
      <c r="BO91" s="18">
        <f>'Composition of waste'!$BO91*$E91/100</f>
        <v>0</v>
      </c>
      <c r="BP91" s="18">
        <f>'Composition of waste'!$BP91*$E91/100</f>
        <v>0</v>
      </c>
      <c r="BQ91" s="18">
        <v>0</v>
      </c>
      <c r="BR91" s="18">
        <f>'Composition of waste'!$BR91*$E91/100</f>
        <v>0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118</v>
      </c>
      <c r="B92" s="17" t="s">
        <v>209</v>
      </c>
      <c r="C92" s="17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v>48.372681923836709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v>10.997390817281973</v>
      </c>
      <c r="S92" s="18">
        <v>2.0261806766604855</v>
      </c>
      <c r="T92" s="18">
        <v>24.251398825371403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118</v>
      </c>
      <c r="B93" s="17" t="s">
        <v>210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v>53.237879001486327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v>1.1087369279086459</v>
      </c>
      <c r="S93" s="18">
        <v>0.18468537563492263</v>
      </c>
      <c r="T93" s="18">
        <v>36.306818449430295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118</v>
      </c>
      <c r="B94" s="17" t="s">
        <v>211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v>46.826553165491255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v>2.5636925323719995</v>
      </c>
      <c r="S94" s="18">
        <v>0.42908084057245421</v>
      </c>
      <c r="T94" s="18">
        <v>40.927957828538297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118</v>
      </c>
      <c r="B95" s="17" t="s">
        <v>212</v>
      </c>
      <c r="C95" s="17"/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v>51.939991890068534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v>1.0558839101329394</v>
      </c>
      <c r="S95" s="18">
        <v>0.23300221651660574</v>
      </c>
      <c r="T95" s="18">
        <v>38.000951174495817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7" spans="1:70" x14ac:dyDescent="0.35">
      <c r="A97" s="21" t="s">
        <v>243</v>
      </c>
      <c r="C97" s="20">
        <f>SUM(C2:C95)</f>
        <v>20</v>
      </c>
      <c r="D97" s="20">
        <f>SUM(D2:D95)</f>
        <v>7.1692660173160174</v>
      </c>
      <c r="E97" s="20">
        <f>SUM(E2:E95)</f>
        <v>12.830883982683982</v>
      </c>
      <c r="F97" s="20">
        <f>SUM(F2:F95)</f>
        <v>12.576803375091105</v>
      </c>
      <c r="G97" s="20">
        <f>SUM(G2:G95)</f>
        <v>0.25408060759287598</v>
      </c>
      <c r="H97" s="20">
        <f t="shared" ref="H97:BR97" si="0">SUM(H2:H95)</f>
        <v>1748.0370779513639</v>
      </c>
      <c r="I97" s="20">
        <f t="shared" si="0"/>
        <v>49127.849334222614</v>
      </c>
      <c r="J97" s="20">
        <f t="shared" si="0"/>
        <v>4318.0394774661136</v>
      </c>
      <c r="K97" s="20">
        <f t="shared" si="0"/>
        <v>4297.0041843940116</v>
      </c>
      <c r="L97" s="20">
        <f t="shared" si="0"/>
        <v>0</v>
      </c>
      <c r="M97" s="20">
        <f t="shared" si="0"/>
        <v>21.57655659965565</v>
      </c>
      <c r="N97" s="20">
        <f t="shared" si="0"/>
        <v>20.216133280517997</v>
      </c>
      <c r="O97" s="20">
        <f t="shared" si="0"/>
        <v>0</v>
      </c>
      <c r="P97" s="20">
        <f t="shared" si="0"/>
        <v>647.7782378473438</v>
      </c>
      <c r="Q97" s="20">
        <f t="shared" si="0"/>
        <v>157.34219218436536</v>
      </c>
      <c r="R97" s="20">
        <f t="shared" si="0"/>
        <v>380.05770933294599</v>
      </c>
      <c r="S97" s="20">
        <f t="shared" si="0"/>
        <v>37.864632672965826</v>
      </c>
      <c r="T97" s="20">
        <f t="shared" si="0"/>
        <v>3381.8020728916076</v>
      </c>
      <c r="U97" s="20">
        <f t="shared" si="0"/>
        <v>37.868882106898717</v>
      </c>
      <c r="V97" s="20">
        <f t="shared" si="0"/>
        <v>82.69702423438811</v>
      </c>
      <c r="W97" s="20">
        <f t="shared" si="0"/>
        <v>0</v>
      </c>
      <c r="X97" s="20">
        <f t="shared" si="0"/>
        <v>0</v>
      </c>
      <c r="Y97" s="20">
        <f t="shared" si="0"/>
        <v>0</v>
      </c>
      <c r="Z97" s="20">
        <f t="shared" si="0"/>
        <v>4.0408964888677783E-3</v>
      </c>
      <c r="AA97" s="20">
        <f t="shared" si="0"/>
        <v>0</v>
      </c>
      <c r="AB97" s="20">
        <f t="shared" si="0"/>
        <v>0</v>
      </c>
      <c r="AC97" s="20">
        <f t="shared" si="0"/>
        <v>0</v>
      </c>
      <c r="AD97" s="20">
        <f t="shared" si="0"/>
        <v>0</v>
      </c>
      <c r="AE97" s="20">
        <f t="shared" si="0"/>
        <v>0</v>
      </c>
      <c r="AF97" s="20">
        <f t="shared" si="0"/>
        <v>0</v>
      </c>
      <c r="AG97" s="20">
        <f t="shared" si="0"/>
        <v>6.4169434621670271E-4</v>
      </c>
      <c r="AH97" s="20">
        <f t="shared" si="0"/>
        <v>1.3457095133209738E-5</v>
      </c>
      <c r="AI97" s="20">
        <f t="shared" si="0"/>
        <v>8.8348606597630965E-4</v>
      </c>
      <c r="AJ97" s="20">
        <f t="shared" si="0"/>
        <v>6.4118758508783971E-2</v>
      </c>
      <c r="AK97" s="20">
        <f t="shared" si="0"/>
        <v>0.48224409857944872</v>
      </c>
      <c r="AL97" s="20">
        <f t="shared" si="0"/>
        <v>0</v>
      </c>
      <c r="AM97" s="20">
        <f t="shared" si="0"/>
        <v>1.3945624499249473E-4</v>
      </c>
      <c r="AN97" s="20">
        <f t="shared" si="0"/>
        <v>0</v>
      </c>
      <c r="AO97" s="20">
        <f t="shared" si="0"/>
        <v>0</v>
      </c>
      <c r="AP97" s="20">
        <f t="shared" si="0"/>
        <v>9.1736484244658634</v>
      </c>
      <c r="AQ97" s="20">
        <f t="shared" si="0"/>
        <v>0.13206162891110979</v>
      </c>
      <c r="AR97" s="20">
        <f t="shared" si="0"/>
        <v>1.4436008704821056E-3</v>
      </c>
      <c r="AS97" s="20">
        <f t="shared" si="0"/>
        <v>3.591003951693544E-3</v>
      </c>
      <c r="AT97" s="20">
        <f t="shared" si="0"/>
        <v>8.1057107051288248E-4</v>
      </c>
      <c r="AU97" s="20">
        <f t="shared" si="0"/>
        <v>0</v>
      </c>
      <c r="AV97" s="20">
        <f t="shared" si="0"/>
        <v>0</v>
      </c>
      <c r="AW97" s="20">
        <f t="shared" si="0"/>
        <v>0</v>
      </c>
      <c r="AX97" s="20">
        <f t="shared" si="0"/>
        <v>1.3314490297041306E-3</v>
      </c>
      <c r="AY97" s="20">
        <f t="shared" si="0"/>
        <v>0</v>
      </c>
      <c r="AZ97" s="20">
        <f t="shared" si="0"/>
        <v>7.4991599681656904E-4</v>
      </c>
      <c r="BA97" s="20">
        <f t="shared" si="0"/>
        <v>0</v>
      </c>
      <c r="BB97" s="20">
        <f t="shared" si="0"/>
        <v>0</v>
      </c>
      <c r="BC97" s="20">
        <f t="shared" si="0"/>
        <v>0</v>
      </c>
      <c r="BD97" s="20">
        <f t="shared" si="0"/>
        <v>0</v>
      </c>
      <c r="BE97" s="20">
        <f t="shared" si="0"/>
        <v>0.37100746518266248</v>
      </c>
      <c r="BF97" s="20">
        <f t="shared" si="0"/>
        <v>0</v>
      </c>
      <c r="BG97" s="20">
        <f t="shared" si="0"/>
        <v>0</v>
      </c>
      <c r="BH97" s="20">
        <f t="shared" si="0"/>
        <v>0</v>
      </c>
      <c r="BI97" s="20"/>
      <c r="BJ97" s="20"/>
      <c r="BK97" s="20">
        <f t="shared" si="0"/>
        <v>1.1647929815279715E-2</v>
      </c>
      <c r="BL97" s="20">
        <f t="shared" si="0"/>
        <v>0</v>
      </c>
      <c r="BM97" s="20"/>
      <c r="BN97" s="20">
        <f t="shared" si="0"/>
        <v>6.8117678833062613E-3</v>
      </c>
      <c r="BO97" s="20">
        <f t="shared" si="0"/>
        <v>1.4155222050567735</v>
      </c>
      <c r="BP97" s="20">
        <f t="shared" si="0"/>
        <v>1.4893321688918979</v>
      </c>
      <c r="BQ97" s="20"/>
      <c r="BR97" s="20">
        <f t="shared" si="0"/>
        <v>9.6732052453432296</v>
      </c>
    </row>
  </sheetData>
  <autoFilter ref="B1:B97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M37"/>
  <sheetViews>
    <sheetView zoomScale="84" zoomScaleNormal="115" workbookViewId="0">
      <selection activeCell="B8" sqref="B8"/>
    </sheetView>
  </sheetViews>
  <sheetFormatPr baseColWidth="10" defaultRowHeight="14.5" x14ac:dyDescent="0.35"/>
  <cols>
    <col min="1" max="1" width="7.089843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13" x14ac:dyDescent="0.35">
      <c r="A1" s="1" t="s">
        <v>0</v>
      </c>
      <c r="B1" s="1" t="s">
        <v>404</v>
      </c>
      <c r="C1" s="1" t="s">
        <v>2</v>
      </c>
      <c r="D1" s="1" t="s">
        <v>3</v>
      </c>
      <c r="E1" s="1" t="s">
        <v>311</v>
      </c>
      <c r="F1" s="1" t="s">
        <v>4</v>
      </c>
      <c r="G1" s="1" t="s">
        <v>10</v>
      </c>
      <c r="H1" s="1" t="s">
        <v>313</v>
      </c>
      <c r="I1" s="1" t="s">
        <v>315</v>
      </c>
      <c r="L1" s="1" t="s">
        <v>317</v>
      </c>
    </row>
    <row r="2" spans="1:13" x14ac:dyDescent="0.35">
      <c r="A2" s="2" t="s">
        <v>321</v>
      </c>
      <c r="B2" s="2">
        <f>'Composition (mass)'!BR97</f>
        <v>9.6732052453432296</v>
      </c>
      <c r="C2" s="2" t="s">
        <v>6</v>
      </c>
      <c r="D2" s="2" t="s">
        <v>5</v>
      </c>
      <c r="E2" s="2" t="s">
        <v>312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</row>
    <row r="3" spans="1:13" x14ac:dyDescent="0.35">
      <c r="A3" s="2" t="s">
        <v>7</v>
      </c>
      <c r="B3" s="2">
        <f>'Composition (mass)'!BO97</f>
        <v>1.4155222050567735</v>
      </c>
      <c r="C3" s="2" t="s">
        <v>6</v>
      </c>
      <c r="D3" s="2" t="s">
        <v>248</v>
      </c>
      <c r="E3" s="2" t="s">
        <v>314</v>
      </c>
      <c r="F3">
        <v>16</v>
      </c>
      <c r="G3">
        <v>24</v>
      </c>
      <c r="H3">
        <v>5</v>
      </c>
      <c r="I3">
        <v>4</v>
      </c>
      <c r="L3">
        <f t="shared" ref="L3:L21" si="0">($F3*12)+($G3*1)+($H3*16)+($I3*14)</f>
        <v>352</v>
      </c>
      <c r="M3">
        <v>1</v>
      </c>
    </row>
    <row r="4" spans="1:13" x14ac:dyDescent="0.35">
      <c r="A4" s="2" t="s">
        <v>8</v>
      </c>
      <c r="B4" s="2">
        <f>'Composition (mass)'!BP97</f>
        <v>1.4893321688918979</v>
      </c>
      <c r="C4" s="2" t="s">
        <v>6</v>
      </c>
      <c r="D4" s="2" t="s">
        <v>9</v>
      </c>
      <c r="E4" s="2" t="s">
        <v>316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</row>
    <row r="5" spans="1:13" x14ac:dyDescent="0.35">
      <c r="A5" s="2" t="s">
        <v>322</v>
      </c>
      <c r="B5" s="2">
        <f>'Composition (mass)'!BL97</f>
        <v>0</v>
      </c>
      <c r="C5" s="2" t="s">
        <v>6</v>
      </c>
      <c r="D5" s="2" t="s">
        <v>11</v>
      </c>
      <c r="E5" s="2" t="s">
        <v>318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</row>
    <row r="6" spans="1:13" x14ac:dyDescent="0.35">
      <c r="A6" s="2" t="s">
        <v>12</v>
      </c>
      <c r="B6" s="2">
        <f>'Composition (mass)'!BK97</f>
        <v>1.1647929815279715E-2</v>
      </c>
      <c r="C6" s="2" t="s">
        <v>6</v>
      </c>
      <c r="D6" s="2" t="s">
        <v>13</v>
      </c>
      <c r="E6" s="2" t="s">
        <v>319</v>
      </c>
      <c r="L6">
        <f t="shared" si="0"/>
        <v>0</v>
      </c>
      <c r="M6">
        <v>4</v>
      </c>
    </row>
    <row r="7" spans="1:13" x14ac:dyDescent="0.35">
      <c r="A7" s="2" t="s">
        <v>18</v>
      </c>
      <c r="B7" s="2">
        <f>'Composition (mass)'!BN97</f>
        <v>6.8117678833062613E-3</v>
      </c>
      <c r="C7" s="2" t="s">
        <v>6</v>
      </c>
      <c r="D7" s="2" t="s">
        <v>19</v>
      </c>
      <c r="E7" s="2" t="s">
        <v>320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</row>
    <row r="8" spans="1:13" x14ac:dyDescent="0.35">
      <c r="A8" s="2" t="s">
        <v>295</v>
      </c>
      <c r="B8" s="2">
        <v>0.5</v>
      </c>
      <c r="C8" s="2" t="s">
        <v>6</v>
      </c>
      <c r="D8" s="2" t="s">
        <v>296</v>
      </c>
      <c r="L8">
        <f t="shared" si="0"/>
        <v>0</v>
      </c>
      <c r="M8">
        <v>6</v>
      </c>
    </row>
    <row r="9" spans="1:13" x14ac:dyDescent="0.35">
      <c r="A9" s="2" t="s">
        <v>14</v>
      </c>
      <c r="B9" s="2">
        <v>0</v>
      </c>
      <c r="C9" s="2" t="s">
        <v>6</v>
      </c>
      <c r="D9" s="2" t="s">
        <v>23</v>
      </c>
      <c r="E9" s="2" t="s">
        <v>312</v>
      </c>
      <c r="F9">
        <v>6</v>
      </c>
      <c r="G9">
        <v>12</v>
      </c>
      <c r="H9">
        <v>6</v>
      </c>
      <c r="L9">
        <f t="shared" si="0"/>
        <v>180</v>
      </c>
      <c r="M9">
        <v>7</v>
      </c>
    </row>
    <row r="10" spans="1:13" x14ac:dyDescent="0.35">
      <c r="A10" s="2" t="s">
        <v>15</v>
      </c>
      <c r="B10" s="2">
        <v>0</v>
      </c>
      <c r="C10" s="2" t="s">
        <v>6</v>
      </c>
      <c r="D10" s="2" t="s">
        <v>24</v>
      </c>
      <c r="E10" s="2" t="s">
        <v>314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</row>
    <row r="11" spans="1:13" x14ac:dyDescent="0.35">
      <c r="A11" s="2" t="s">
        <v>16</v>
      </c>
      <c r="B11" s="2">
        <v>0</v>
      </c>
      <c r="C11" s="2" t="s">
        <v>6</v>
      </c>
      <c r="D11" s="2" t="s">
        <v>25</v>
      </c>
      <c r="E11" s="2" t="s">
        <v>316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</row>
    <row r="12" spans="1:13" x14ac:dyDescent="0.35">
      <c r="A12" s="2" t="s">
        <v>17</v>
      </c>
      <c r="B12" s="2">
        <v>0</v>
      </c>
      <c r="C12" s="2" t="s">
        <v>6</v>
      </c>
      <c r="D12" s="2" t="s">
        <v>26</v>
      </c>
      <c r="E12" s="2" t="s">
        <v>318</v>
      </c>
      <c r="F12">
        <v>10</v>
      </c>
      <c r="G12">
        <v>18</v>
      </c>
      <c r="L12">
        <f t="shared" si="0"/>
        <v>138</v>
      </c>
      <c r="M12">
        <v>10</v>
      </c>
    </row>
    <row r="13" spans="1:13" x14ac:dyDescent="0.35">
      <c r="A13" s="2" t="s">
        <v>20</v>
      </c>
      <c r="B13" s="2">
        <v>0</v>
      </c>
      <c r="C13" s="2" t="s">
        <v>6</v>
      </c>
      <c r="D13" s="2" t="s">
        <v>27</v>
      </c>
      <c r="E13" s="2" t="s">
        <v>320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</row>
    <row r="14" spans="1:13" x14ac:dyDescent="0.35">
      <c r="A14" s="2" t="s">
        <v>22</v>
      </c>
      <c r="B14">
        <v>0.1</v>
      </c>
      <c r="C14" s="2" t="s">
        <v>6</v>
      </c>
      <c r="D14" s="2" t="s">
        <v>28</v>
      </c>
      <c r="E14" s="2" t="s">
        <v>323</v>
      </c>
      <c r="F14">
        <v>5</v>
      </c>
      <c r="G14">
        <v>7</v>
      </c>
      <c r="H14">
        <v>2</v>
      </c>
      <c r="I14">
        <v>1</v>
      </c>
      <c r="L14">
        <f t="shared" si="0"/>
        <v>113</v>
      </c>
      <c r="M14">
        <v>12</v>
      </c>
    </row>
    <row r="15" spans="1:13" x14ac:dyDescent="0.35">
      <c r="A15" s="2" t="s">
        <v>29</v>
      </c>
      <c r="B15">
        <v>0.1</v>
      </c>
      <c r="C15" s="2" t="s">
        <v>6</v>
      </c>
      <c r="D15" s="2" t="s">
        <v>30</v>
      </c>
      <c r="E15" s="2" t="s">
        <v>323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</row>
    <row r="16" spans="1:13" x14ac:dyDescent="0.35">
      <c r="A16" s="2" t="s">
        <v>31</v>
      </c>
      <c r="B16">
        <v>0.1</v>
      </c>
      <c r="C16" s="2" t="s">
        <v>6</v>
      </c>
      <c r="D16" s="2" t="s">
        <v>32</v>
      </c>
      <c r="E16" s="2" t="s">
        <v>323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</row>
    <row r="17" spans="1:13" x14ac:dyDescent="0.35">
      <c r="A17" s="2" t="s">
        <v>33</v>
      </c>
      <c r="B17">
        <v>0.1</v>
      </c>
      <c r="C17" s="2" t="s">
        <v>6</v>
      </c>
      <c r="D17" s="2" t="s">
        <v>34</v>
      </c>
      <c r="E17" s="2" t="s">
        <v>323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</row>
    <row r="18" spans="1:13" x14ac:dyDescent="0.35">
      <c r="A18" s="2" t="s">
        <v>35</v>
      </c>
      <c r="B18">
        <v>0.1</v>
      </c>
      <c r="C18" s="2" t="s">
        <v>6</v>
      </c>
      <c r="D18" s="2" t="s">
        <v>36</v>
      </c>
      <c r="E18" s="2" t="s">
        <v>324</v>
      </c>
      <c r="F18">
        <v>10</v>
      </c>
      <c r="G18">
        <v>17</v>
      </c>
      <c r="H18">
        <v>6</v>
      </c>
      <c r="I18">
        <v>1</v>
      </c>
      <c r="L18">
        <f t="shared" si="0"/>
        <v>247</v>
      </c>
      <c r="M18">
        <v>16</v>
      </c>
    </row>
    <row r="19" spans="1:13" x14ac:dyDescent="0.35">
      <c r="A19" s="2" t="s">
        <v>37</v>
      </c>
      <c r="B19">
        <v>0.1</v>
      </c>
      <c r="C19" s="2" t="s">
        <v>6</v>
      </c>
      <c r="D19" s="2" t="s">
        <v>38</v>
      </c>
      <c r="E19" s="2" t="s">
        <v>324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</row>
    <row r="20" spans="1:13" x14ac:dyDescent="0.35">
      <c r="A20" s="2" t="s">
        <v>406</v>
      </c>
      <c r="B20">
        <v>0.1</v>
      </c>
      <c r="C20" s="2"/>
      <c r="D20" s="2"/>
      <c r="E20" s="2" t="s">
        <v>323</v>
      </c>
    </row>
    <row r="21" spans="1:13" x14ac:dyDescent="0.35">
      <c r="A21" s="2" t="s">
        <v>281</v>
      </c>
      <c r="B21">
        <v>0.1</v>
      </c>
      <c r="C21" s="2" t="s">
        <v>6</v>
      </c>
      <c r="D21" s="2" t="s">
        <v>282</v>
      </c>
      <c r="E21" s="2" t="s">
        <v>323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</row>
    <row r="22" spans="1:13" x14ac:dyDescent="0.35">
      <c r="A22" s="2" t="s">
        <v>358</v>
      </c>
      <c r="B22">
        <f>'Composition (mass)'!D97</f>
        <v>7.1692660173160174</v>
      </c>
      <c r="C22" s="2" t="s">
        <v>6</v>
      </c>
      <c r="D22" s="2" t="s">
        <v>353</v>
      </c>
    </row>
    <row r="23" spans="1:13" x14ac:dyDescent="0.35">
      <c r="A23" s="2" t="s">
        <v>368</v>
      </c>
      <c r="B23">
        <v>0</v>
      </c>
      <c r="C23" s="2" t="s">
        <v>6</v>
      </c>
      <c r="D23" s="2" t="s">
        <v>369</v>
      </c>
    </row>
    <row r="24" spans="1:13" x14ac:dyDescent="0.35">
      <c r="A24" s="2" t="s">
        <v>370</v>
      </c>
      <c r="C24" s="2" t="s">
        <v>6</v>
      </c>
      <c r="D24" s="2" t="s">
        <v>371</v>
      </c>
    </row>
    <row r="25" spans="1:13" x14ac:dyDescent="0.35">
      <c r="A25" s="2" t="s">
        <v>400</v>
      </c>
      <c r="C25" s="2" t="s">
        <v>6</v>
      </c>
      <c r="D25" s="2" t="s">
        <v>21</v>
      </c>
      <c r="L25">
        <f>($F25*12)+($G25*1)+($H25*16)+($I25*14)</f>
        <v>0</v>
      </c>
    </row>
    <row r="26" spans="1:13" x14ac:dyDescent="0.35">
      <c r="A26" s="2" t="s">
        <v>372</v>
      </c>
      <c r="C26" s="2" t="s">
        <v>367</v>
      </c>
      <c r="D26" s="2" t="s">
        <v>386</v>
      </c>
    </row>
    <row r="27" spans="1:13" x14ac:dyDescent="0.35">
      <c r="A27" s="2" t="s">
        <v>373</v>
      </c>
      <c r="C27" s="2" t="s">
        <v>367</v>
      </c>
      <c r="D27" s="2" t="s">
        <v>387</v>
      </c>
    </row>
    <row r="28" spans="1:13" x14ac:dyDescent="0.35">
      <c r="A28" s="2" t="s">
        <v>374</v>
      </c>
      <c r="C28" s="2" t="s">
        <v>367</v>
      </c>
      <c r="D28" s="2" t="s">
        <v>388</v>
      </c>
    </row>
    <row r="29" spans="1:13" x14ac:dyDescent="0.35">
      <c r="A29" s="2" t="s">
        <v>375</v>
      </c>
      <c r="C29" s="2" t="s">
        <v>367</v>
      </c>
      <c r="D29" s="2" t="s">
        <v>389</v>
      </c>
    </row>
    <row r="30" spans="1:13" x14ac:dyDescent="0.35">
      <c r="A30" s="2" t="s">
        <v>376</v>
      </c>
      <c r="C30" s="2" t="s">
        <v>367</v>
      </c>
      <c r="D30" s="2" t="s">
        <v>390</v>
      </c>
    </row>
    <row r="31" spans="1:13" x14ac:dyDescent="0.35">
      <c r="A31" s="2" t="s">
        <v>377</v>
      </c>
      <c r="C31" s="2" t="s">
        <v>367</v>
      </c>
      <c r="D31" s="2" t="s">
        <v>379</v>
      </c>
    </row>
    <row r="32" spans="1:13" x14ac:dyDescent="0.35">
      <c r="A32" s="2" t="s">
        <v>378</v>
      </c>
      <c r="C32" s="2" t="s">
        <v>367</v>
      </c>
      <c r="D32" s="2" t="s">
        <v>380</v>
      </c>
    </row>
    <row r="33" spans="1:4" x14ac:dyDescent="0.35">
      <c r="A33" s="2" t="s">
        <v>374</v>
      </c>
      <c r="C33" s="2" t="s">
        <v>367</v>
      </c>
      <c r="D33" s="2" t="s">
        <v>381</v>
      </c>
    </row>
    <row r="34" spans="1:4" x14ac:dyDescent="0.35">
      <c r="A34" s="2" t="s">
        <v>375</v>
      </c>
      <c r="C34" s="2" t="s">
        <v>367</v>
      </c>
      <c r="D34" s="2" t="s">
        <v>382</v>
      </c>
    </row>
    <row r="35" spans="1:4" x14ac:dyDescent="0.35">
      <c r="A35" s="2" t="s">
        <v>376</v>
      </c>
      <c r="C35" s="2" t="s">
        <v>367</v>
      </c>
      <c r="D35" s="2" t="s">
        <v>383</v>
      </c>
    </row>
    <row r="36" spans="1:4" x14ac:dyDescent="0.35">
      <c r="A36" s="2" t="s">
        <v>351</v>
      </c>
      <c r="C36" s="2" t="s">
        <v>384</v>
      </c>
      <c r="D36" s="2" t="s">
        <v>403</v>
      </c>
    </row>
    <row r="37" spans="1:4" x14ac:dyDescent="0.35">
      <c r="A37" s="2" t="s">
        <v>385</v>
      </c>
      <c r="C37" s="2" t="s">
        <v>384</v>
      </c>
      <c r="D37" s="2" t="s">
        <v>401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B12"/>
  <sheetViews>
    <sheetView workbookViewId="0">
      <selection activeCell="B2" sqref="B2"/>
    </sheetView>
  </sheetViews>
  <sheetFormatPr baseColWidth="10" defaultRowHeight="14.5" x14ac:dyDescent="0.35"/>
  <cols>
    <col min="1" max="1" width="8.1796875" customWidth="1"/>
  </cols>
  <sheetData>
    <row r="1" spans="1:2" x14ac:dyDescent="0.35">
      <c r="A1" t="s">
        <v>407</v>
      </c>
      <c r="B1" t="s">
        <v>408</v>
      </c>
    </row>
    <row r="2" spans="1:2" x14ac:dyDescent="0.35">
      <c r="A2" t="s">
        <v>409</v>
      </c>
      <c r="B2" s="2">
        <v>0.35</v>
      </c>
    </row>
    <row r="3" spans="1:2" x14ac:dyDescent="0.35">
      <c r="A3" s="2" t="s">
        <v>325</v>
      </c>
      <c r="B3" s="2">
        <f>B2*(Variables!L9)/(Variables!L14)</f>
        <v>0.55752212389380529</v>
      </c>
    </row>
    <row r="4" spans="1:2" x14ac:dyDescent="0.35">
      <c r="A4" s="2" t="s">
        <v>326</v>
      </c>
      <c r="B4" s="2">
        <f>B2*(Variables!L10)/Variables!L14</f>
        <v>1.0902654867256636</v>
      </c>
    </row>
    <row r="5" spans="1:2" x14ac:dyDescent="0.35">
      <c r="A5" s="2" t="s">
        <v>327</v>
      </c>
      <c r="B5" s="2">
        <f>B2*(Variables!L11)/Variables!L14</f>
        <v>1.2172566371681415</v>
      </c>
    </row>
    <row r="6" spans="1:2" x14ac:dyDescent="0.35">
      <c r="A6" s="2" t="s">
        <v>328</v>
      </c>
      <c r="B6" s="2">
        <f>B2*(Variables!L12)/Variables!L16</f>
        <v>0.42743362831858406</v>
      </c>
    </row>
    <row r="7" spans="1:2" x14ac:dyDescent="0.35">
      <c r="A7" s="2" t="s">
        <v>329</v>
      </c>
      <c r="B7" s="2">
        <f>B2*(Variables!L9)/Variables!L18</f>
        <v>0.25506072874493924</v>
      </c>
    </row>
    <row r="8" spans="1:2" x14ac:dyDescent="0.35">
      <c r="A8" s="2" t="s">
        <v>330</v>
      </c>
      <c r="B8" s="2">
        <f>B2*(Variables!L10)/Variables!L18</f>
        <v>0.49878542510121454</v>
      </c>
    </row>
    <row r="9" spans="1:2" x14ac:dyDescent="0.35">
      <c r="A9" s="2" t="s">
        <v>331</v>
      </c>
      <c r="B9" s="2">
        <f>B2*(Variables!L11)/Variables!L18</f>
        <v>0.55688259109311733</v>
      </c>
    </row>
    <row r="10" spans="1:2" x14ac:dyDescent="0.35">
      <c r="A10" s="2" t="s">
        <v>332</v>
      </c>
      <c r="B10" s="2">
        <f>B2*(Variables!L12)/Variables!L18</f>
        <v>0.19554655870445342</v>
      </c>
    </row>
    <row r="11" spans="1:2" x14ac:dyDescent="0.35">
      <c r="A11" s="2" t="s">
        <v>333</v>
      </c>
      <c r="B11" s="2">
        <f>B2*(Variables!L13)/Variables!L18</f>
        <v>0.51862348178137652</v>
      </c>
    </row>
    <row r="12" spans="1:2" x14ac:dyDescent="0.35">
      <c r="A12" s="2" t="s">
        <v>405</v>
      </c>
      <c r="B12" s="2">
        <v>0.2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F52"/>
  <sheetViews>
    <sheetView tabSelected="1" topLeftCell="A31" workbookViewId="0">
      <selection activeCell="D55" sqref="D55"/>
    </sheetView>
  </sheetViews>
  <sheetFormatPr baseColWidth="10" defaultRowHeight="14.5" x14ac:dyDescent="0.35"/>
  <cols>
    <col min="1" max="1" width="8.6328125" style="23" bestFit="1" customWidth="1"/>
    <col min="2" max="2" width="6.6328125" style="23" bestFit="1" customWidth="1"/>
    <col min="3" max="3" width="16.6328125" style="23" bestFit="1" customWidth="1"/>
    <col min="4" max="4" width="45.54296875" style="23" bestFit="1" customWidth="1"/>
    <col min="5" max="16384" width="10.90625" style="23"/>
  </cols>
  <sheetData>
    <row r="1" spans="1:5" x14ac:dyDescent="0.35">
      <c r="A1" s="1" t="s">
        <v>255</v>
      </c>
      <c r="B1" s="1" t="s">
        <v>1</v>
      </c>
      <c r="C1" s="1" t="s">
        <v>2</v>
      </c>
      <c r="D1" s="1" t="s">
        <v>3</v>
      </c>
    </row>
    <row r="2" spans="1:5" x14ac:dyDescent="0.35">
      <c r="A2" s="2" t="s">
        <v>256</v>
      </c>
      <c r="B2" s="2">
        <v>0.04</v>
      </c>
      <c r="C2" s="2" t="s">
        <v>257</v>
      </c>
      <c r="D2" s="2" t="s">
        <v>297</v>
      </c>
      <c r="E2" s="2">
        <v>0</v>
      </c>
    </row>
    <row r="3" spans="1:5" x14ac:dyDescent="0.35">
      <c r="A3" s="2" t="s">
        <v>258</v>
      </c>
      <c r="B3" s="2">
        <v>0.02</v>
      </c>
      <c r="C3" s="2" t="s">
        <v>257</v>
      </c>
      <c r="D3" s="2" t="s">
        <v>298</v>
      </c>
      <c r="E3" s="23">
        <v>1</v>
      </c>
    </row>
    <row r="4" spans="1:5" x14ac:dyDescent="0.35">
      <c r="A4" s="2" t="s">
        <v>259</v>
      </c>
      <c r="B4" s="2">
        <v>0.01</v>
      </c>
      <c r="C4" s="2" t="s">
        <v>257</v>
      </c>
      <c r="D4" s="2" t="s">
        <v>299</v>
      </c>
      <c r="E4" s="23">
        <v>2</v>
      </c>
    </row>
    <row r="5" spans="1:5" x14ac:dyDescent="0.35">
      <c r="A5" s="2" t="s">
        <v>260</v>
      </c>
      <c r="B5" s="2">
        <v>0.02</v>
      </c>
      <c r="C5" s="2" t="s">
        <v>257</v>
      </c>
      <c r="D5" s="2" t="s">
        <v>301</v>
      </c>
      <c r="E5" s="23">
        <v>3</v>
      </c>
    </row>
    <row r="6" spans="1:5" x14ac:dyDescent="0.35">
      <c r="A6" s="2" t="s">
        <v>261</v>
      </c>
      <c r="B6" s="2">
        <v>0.04</v>
      </c>
      <c r="C6" s="2" t="s">
        <v>257</v>
      </c>
      <c r="D6" s="2" t="s">
        <v>302</v>
      </c>
      <c r="E6" s="23">
        <v>4</v>
      </c>
    </row>
    <row r="7" spans="1:5" x14ac:dyDescent="0.35">
      <c r="A7" s="2" t="s">
        <v>262</v>
      </c>
      <c r="B7" s="2">
        <v>0.01</v>
      </c>
      <c r="C7" s="2" t="s">
        <v>257</v>
      </c>
      <c r="D7" s="2" t="s">
        <v>300</v>
      </c>
      <c r="E7" s="23">
        <v>5</v>
      </c>
    </row>
    <row r="8" spans="1:5" x14ac:dyDescent="0.35">
      <c r="A8" s="2" t="s">
        <v>263</v>
      </c>
      <c r="B8" s="2">
        <v>8.9999999999999993E-3</v>
      </c>
      <c r="C8" s="2" t="s">
        <v>257</v>
      </c>
      <c r="D8" s="2" t="s">
        <v>304</v>
      </c>
      <c r="E8" s="23">
        <v>6</v>
      </c>
    </row>
    <row r="9" spans="1:5" x14ac:dyDescent="0.35">
      <c r="A9" s="2" t="s">
        <v>264</v>
      </c>
      <c r="B9" s="2">
        <v>7.0000000000000001E-3</v>
      </c>
      <c r="C9" s="2" t="s">
        <v>257</v>
      </c>
      <c r="D9" s="2" t="s">
        <v>306</v>
      </c>
      <c r="E9" s="23">
        <v>7</v>
      </c>
    </row>
    <row r="10" spans="1:5" x14ac:dyDescent="0.35">
      <c r="A10" s="2" t="s">
        <v>265</v>
      </c>
      <c r="B10" s="2">
        <v>7.0000000000000001E-3</v>
      </c>
      <c r="C10" s="2" t="s">
        <v>257</v>
      </c>
      <c r="D10" s="2" t="s">
        <v>308</v>
      </c>
      <c r="E10" s="23">
        <v>8</v>
      </c>
    </row>
    <row r="11" spans="1:5" x14ac:dyDescent="0.35">
      <c r="A11" s="2" t="s">
        <v>266</v>
      </c>
      <c r="B11" s="2">
        <v>8.9999999999999993E-3</v>
      </c>
      <c r="C11" s="2" t="s">
        <v>257</v>
      </c>
      <c r="D11" s="2" t="s">
        <v>303</v>
      </c>
      <c r="E11" s="23">
        <v>9</v>
      </c>
    </row>
    <row r="12" spans="1:5" x14ac:dyDescent="0.35">
      <c r="A12" s="2" t="s">
        <v>267</v>
      </c>
      <c r="B12" s="2">
        <v>7.0000000000000001E-3</v>
      </c>
      <c r="C12" s="2" t="s">
        <v>257</v>
      </c>
      <c r="D12" s="2" t="s">
        <v>305</v>
      </c>
      <c r="E12" s="23">
        <v>10</v>
      </c>
    </row>
    <row r="13" spans="1:5" x14ac:dyDescent="0.35">
      <c r="A13" s="2" t="s">
        <v>268</v>
      </c>
      <c r="B13" s="2">
        <v>7.0000000000000001E-3</v>
      </c>
      <c r="C13" s="2" t="s">
        <v>257</v>
      </c>
      <c r="D13" s="2" t="s">
        <v>307</v>
      </c>
      <c r="E13" s="23">
        <v>11</v>
      </c>
    </row>
    <row r="14" spans="1:5" x14ac:dyDescent="0.35">
      <c r="A14" s="2" t="s">
        <v>269</v>
      </c>
      <c r="B14" s="2">
        <v>0.2</v>
      </c>
      <c r="C14" s="2" t="s">
        <v>257</v>
      </c>
      <c r="D14" s="2" t="s">
        <v>270</v>
      </c>
      <c r="E14" s="23">
        <v>12</v>
      </c>
    </row>
    <row r="15" spans="1:5" x14ac:dyDescent="0.35">
      <c r="A15" s="2" t="s">
        <v>271</v>
      </c>
      <c r="B15" s="2">
        <v>0.18</v>
      </c>
      <c r="C15" s="2" t="s">
        <v>257</v>
      </c>
      <c r="D15" s="2" t="s">
        <v>272</v>
      </c>
      <c r="E15" s="23">
        <v>13</v>
      </c>
    </row>
    <row r="16" spans="1:5" x14ac:dyDescent="0.35">
      <c r="A16" s="2" t="s">
        <v>273</v>
      </c>
      <c r="B16" s="2">
        <v>0.1</v>
      </c>
      <c r="C16" s="2" t="s">
        <v>257</v>
      </c>
      <c r="D16" s="2" t="s">
        <v>274</v>
      </c>
      <c r="E16" s="23">
        <v>14</v>
      </c>
    </row>
    <row r="17" spans="1:5" x14ac:dyDescent="0.35">
      <c r="A17" s="2" t="s">
        <v>275</v>
      </c>
      <c r="B17" s="2">
        <v>0.12</v>
      </c>
      <c r="C17" s="2" t="s">
        <v>257</v>
      </c>
      <c r="D17" s="2" t="s">
        <v>276</v>
      </c>
      <c r="E17" s="23">
        <v>15</v>
      </c>
    </row>
    <row r="18" spans="1:5" x14ac:dyDescent="0.35">
      <c r="A18" s="2" t="s">
        <v>277</v>
      </c>
      <c r="B18" s="2">
        <v>0.1</v>
      </c>
      <c r="C18" s="2" t="s">
        <v>257</v>
      </c>
      <c r="D18" s="2" t="s">
        <v>278</v>
      </c>
      <c r="E18" s="23">
        <v>16</v>
      </c>
    </row>
    <row r="19" spans="1:5" x14ac:dyDescent="0.35">
      <c r="A19" s="2" t="s">
        <v>279</v>
      </c>
      <c r="B19" s="2">
        <v>0.1</v>
      </c>
      <c r="C19" s="2" t="s">
        <v>257</v>
      </c>
      <c r="D19" s="2" t="s">
        <v>280</v>
      </c>
      <c r="E19" s="23">
        <v>17</v>
      </c>
    </row>
    <row r="20" spans="1:5" x14ac:dyDescent="0.35">
      <c r="A20" s="2" t="s">
        <v>283</v>
      </c>
      <c r="B20" s="2">
        <v>0.03</v>
      </c>
      <c r="C20" s="2" t="s">
        <v>257</v>
      </c>
      <c r="D20" s="2" t="s">
        <v>284</v>
      </c>
      <c r="E20" s="23">
        <v>18</v>
      </c>
    </row>
    <row r="21" spans="1:5" x14ac:dyDescent="0.35">
      <c r="A21" s="2" t="s">
        <v>287</v>
      </c>
      <c r="B21" s="2">
        <v>0.02</v>
      </c>
      <c r="C21" s="2" t="s">
        <v>257</v>
      </c>
      <c r="D21" s="2" t="s">
        <v>286</v>
      </c>
      <c r="E21" s="23">
        <v>19</v>
      </c>
    </row>
    <row r="22" spans="1:5" x14ac:dyDescent="0.35">
      <c r="A22" s="2" t="s">
        <v>288</v>
      </c>
      <c r="B22" s="2">
        <v>0.01</v>
      </c>
      <c r="C22" s="2" t="s">
        <v>257</v>
      </c>
      <c r="D22" s="2" t="s">
        <v>289</v>
      </c>
      <c r="E22" s="23">
        <v>20</v>
      </c>
    </row>
    <row r="23" spans="1:5" x14ac:dyDescent="0.35">
      <c r="A23" s="2" t="s">
        <v>285</v>
      </c>
      <c r="B23" s="2">
        <v>1.4999999999999999E-2</v>
      </c>
      <c r="C23" s="2" t="s">
        <v>257</v>
      </c>
      <c r="D23" s="2" t="s">
        <v>290</v>
      </c>
      <c r="E23" s="23">
        <v>21</v>
      </c>
    </row>
    <row r="24" spans="1:5" x14ac:dyDescent="0.35">
      <c r="A24" s="2" t="s">
        <v>291</v>
      </c>
      <c r="B24" s="2">
        <v>0.01</v>
      </c>
      <c r="C24" s="2" t="s">
        <v>257</v>
      </c>
      <c r="D24" s="2" t="s">
        <v>292</v>
      </c>
      <c r="E24" s="23">
        <v>22</v>
      </c>
    </row>
    <row r="25" spans="1:5" x14ac:dyDescent="0.35">
      <c r="A25" s="2" t="s">
        <v>293</v>
      </c>
      <c r="B25" s="2">
        <v>0.01</v>
      </c>
      <c r="C25" s="2" t="s">
        <v>257</v>
      </c>
      <c r="D25" s="2" t="s">
        <v>294</v>
      </c>
      <c r="E25" s="23">
        <v>23</v>
      </c>
    </row>
    <row r="26" spans="1:5" x14ac:dyDescent="0.35">
      <c r="A26" s="2" t="s">
        <v>309</v>
      </c>
      <c r="B26" s="2">
        <v>2.5000000000000001E-3</v>
      </c>
      <c r="C26" s="2" t="s">
        <v>257</v>
      </c>
      <c r="D26" s="2" t="s">
        <v>310</v>
      </c>
      <c r="E26" s="23">
        <v>24</v>
      </c>
    </row>
    <row r="27" spans="1:5" x14ac:dyDescent="0.35">
      <c r="A27" s="2" t="s">
        <v>391</v>
      </c>
      <c r="B27" s="24">
        <v>9.9999999999999995E-8</v>
      </c>
      <c r="C27" s="2" t="s">
        <v>392</v>
      </c>
      <c r="D27" s="2" t="s">
        <v>397</v>
      </c>
      <c r="E27" s="23">
        <v>25</v>
      </c>
    </row>
    <row r="28" spans="1:5" x14ac:dyDescent="0.35">
      <c r="A28" s="2" t="s">
        <v>393</v>
      </c>
      <c r="B28" s="24">
        <v>9.9999999999999995E-7</v>
      </c>
      <c r="C28" s="2" t="s">
        <v>392</v>
      </c>
      <c r="D28" s="2" t="s">
        <v>396</v>
      </c>
      <c r="E28" s="23">
        <v>26</v>
      </c>
    </row>
    <row r="29" spans="1:5" x14ac:dyDescent="0.35">
      <c r="A29" s="2" t="s">
        <v>394</v>
      </c>
      <c r="B29" s="24">
        <v>9.9999999999999995E-8</v>
      </c>
      <c r="C29" s="2" t="s">
        <v>392</v>
      </c>
      <c r="D29" s="2" t="s">
        <v>398</v>
      </c>
      <c r="E29" s="23">
        <v>27</v>
      </c>
    </row>
    <row r="30" spans="1:5" x14ac:dyDescent="0.35">
      <c r="A30" s="2" t="s">
        <v>395</v>
      </c>
      <c r="B30" s="24">
        <v>9.9999999999999995E-8</v>
      </c>
      <c r="C30" s="2" t="s">
        <v>392</v>
      </c>
      <c r="D30" s="2" t="s">
        <v>399</v>
      </c>
      <c r="E30" s="23">
        <v>28</v>
      </c>
    </row>
    <row r="31" spans="1:5" x14ac:dyDescent="0.35">
      <c r="A31" s="2" t="s">
        <v>410</v>
      </c>
      <c r="B31" s="24">
        <v>1E-4</v>
      </c>
      <c r="C31" s="2"/>
      <c r="D31" s="2"/>
      <c r="E31" s="23">
        <v>29</v>
      </c>
    </row>
    <row r="32" spans="1:5" x14ac:dyDescent="0.35">
      <c r="A32" s="2" t="s">
        <v>335</v>
      </c>
      <c r="B32" s="2">
        <v>5.0999999999999996</v>
      </c>
      <c r="C32" s="2" t="s">
        <v>336</v>
      </c>
      <c r="D32" s="2" t="s">
        <v>337</v>
      </c>
    </row>
    <row r="33" spans="1:6" x14ac:dyDescent="0.35">
      <c r="A33" s="2" t="s">
        <v>338</v>
      </c>
      <c r="B33" s="2">
        <v>35.4</v>
      </c>
      <c r="C33" s="2" t="s">
        <v>336</v>
      </c>
      <c r="D33" s="2" t="s">
        <v>339</v>
      </c>
    </row>
    <row r="34" spans="1:6" x14ac:dyDescent="0.35">
      <c r="A34" s="2" t="s">
        <v>334</v>
      </c>
      <c r="B34" s="2">
        <v>44</v>
      </c>
      <c r="C34" s="23" t="s">
        <v>336</v>
      </c>
      <c r="D34" s="2" t="s">
        <v>340</v>
      </c>
    </row>
    <row r="35" spans="1:6" x14ac:dyDescent="0.35">
      <c r="A35" s="2" t="s">
        <v>341</v>
      </c>
      <c r="B35" s="2">
        <v>30.8</v>
      </c>
      <c r="C35" s="2" t="s">
        <v>336</v>
      </c>
      <c r="D35" s="2" t="s">
        <v>342</v>
      </c>
    </row>
    <row r="36" spans="1:6" x14ac:dyDescent="0.35">
      <c r="A36" s="2" t="s">
        <v>338</v>
      </c>
      <c r="B36" s="2">
        <v>57.2</v>
      </c>
      <c r="C36" s="2" t="s">
        <v>336</v>
      </c>
      <c r="D36" s="2" t="s">
        <v>343</v>
      </c>
    </row>
    <row r="37" spans="1:6" x14ac:dyDescent="0.35">
      <c r="A37" s="2" t="s">
        <v>334</v>
      </c>
      <c r="B37" s="2">
        <v>65.5</v>
      </c>
      <c r="C37" s="23" t="s">
        <v>336</v>
      </c>
      <c r="D37" s="2" t="s">
        <v>344</v>
      </c>
    </row>
    <row r="38" spans="1:6" s="26" customFormat="1" x14ac:dyDescent="0.35">
      <c r="A38" s="25" t="s">
        <v>345</v>
      </c>
      <c r="C38" s="27" t="s">
        <v>347</v>
      </c>
      <c r="D38" s="27" t="s">
        <v>346</v>
      </c>
      <c r="E38" s="26" t="s">
        <v>362</v>
      </c>
    </row>
    <row r="39" spans="1:6" s="26" customFormat="1" x14ac:dyDescent="0.35">
      <c r="A39" s="28" t="s">
        <v>348</v>
      </c>
      <c r="B39" s="28">
        <v>7.0000000000000001E-3</v>
      </c>
      <c r="C39" s="28" t="s">
        <v>350</v>
      </c>
      <c r="D39" s="28" t="s">
        <v>349</v>
      </c>
    </row>
    <row r="40" spans="1:6" s="26" customFormat="1" x14ac:dyDescent="0.35">
      <c r="A40" s="28" t="s">
        <v>352</v>
      </c>
      <c r="B40" s="29">
        <v>0.4</v>
      </c>
      <c r="C40" s="28" t="s">
        <v>357</v>
      </c>
      <c r="D40" s="28" t="s">
        <v>354</v>
      </c>
    </row>
    <row r="41" spans="1:6" s="26" customFormat="1" x14ac:dyDescent="0.35">
      <c r="A41" s="28" t="s">
        <v>355</v>
      </c>
      <c r="B41" s="28">
        <v>0.6</v>
      </c>
      <c r="C41" s="28" t="s">
        <v>357</v>
      </c>
      <c r="D41" s="28" t="s">
        <v>356</v>
      </c>
    </row>
    <row r="42" spans="1:6" s="26" customFormat="1" hidden="1" x14ac:dyDescent="0.35">
      <c r="A42" s="27" t="s">
        <v>359</v>
      </c>
      <c r="C42" s="27" t="s">
        <v>347</v>
      </c>
      <c r="D42" s="27" t="s">
        <v>360</v>
      </c>
      <c r="E42" s="26" t="s">
        <v>362</v>
      </c>
    </row>
    <row r="43" spans="1:6" x14ac:dyDescent="0.35">
      <c r="A43" s="2" t="s">
        <v>361</v>
      </c>
      <c r="B43" s="2">
        <v>0.05</v>
      </c>
      <c r="C43" s="2" t="s">
        <v>350</v>
      </c>
      <c r="D43" s="2" t="s">
        <v>402</v>
      </c>
    </row>
    <row r="44" spans="1:6" hidden="1" x14ac:dyDescent="0.35">
      <c r="A44" s="25" t="s">
        <v>363</v>
      </c>
      <c r="B44" s="26"/>
      <c r="C44" s="27" t="s">
        <v>347</v>
      </c>
      <c r="D44" s="27" t="s">
        <v>364</v>
      </c>
    </row>
    <row r="45" spans="1:6" x14ac:dyDescent="0.35">
      <c r="A45" s="2" t="s">
        <v>365</v>
      </c>
      <c r="B45" s="2">
        <v>62</v>
      </c>
      <c r="C45" s="2" t="s">
        <v>350</v>
      </c>
      <c r="D45" s="2" t="s">
        <v>366</v>
      </c>
    </row>
    <row r="46" spans="1:6" x14ac:dyDescent="0.35">
      <c r="A46" s="23" t="s">
        <v>423</v>
      </c>
      <c r="B46" s="23">
        <v>404</v>
      </c>
      <c r="C46" s="23" t="s">
        <v>424</v>
      </c>
      <c r="D46" s="23" t="s">
        <v>425</v>
      </c>
      <c r="E46" s="23" t="s">
        <v>426</v>
      </c>
    </row>
    <row r="47" spans="1:6" x14ac:dyDescent="0.35">
      <c r="A47" s="23" t="s">
        <v>427</v>
      </c>
      <c r="B47" s="23">
        <v>1005</v>
      </c>
      <c r="C47" s="23" t="s">
        <v>429</v>
      </c>
      <c r="D47" s="23" t="s">
        <v>428</v>
      </c>
      <c r="E47" s="23" t="s">
        <v>430</v>
      </c>
    </row>
    <row r="48" spans="1:6" x14ac:dyDescent="0.35">
      <c r="A48" s="23" t="s">
        <v>434</v>
      </c>
      <c r="B48" s="23">
        <v>710</v>
      </c>
      <c r="C48" s="23" t="s">
        <v>429</v>
      </c>
      <c r="D48" s="23" t="s">
        <v>443</v>
      </c>
      <c r="E48" s="23" t="s">
        <v>441</v>
      </c>
      <c r="F48" s="23" t="s">
        <v>444</v>
      </c>
    </row>
    <row r="49" spans="1:5" x14ac:dyDescent="0.35">
      <c r="A49" s="23" t="s">
        <v>435</v>
      </c>
      <c r="B49" s="26">
        <v>1000</v>
      </c>
      <c r="C49" s="26" t="s">
        <v>429</v>
      </c>
    </row>
    <row r="50" spans="1:5" x14ac:dyDescent="0.35">
      <c r="A50" s="23" t="s">
        <v>436</v>
      </c>
      <c r="B50" s="30">
        <v>1260</v>
      </c>
      <c r="C50" s="23" t="s">
        <v>429</v>
      </c>
      <c r="D50" s="23" t="s">
        <v>439</v>
      </c>
      <c r="E50" s="23" t="s">
        <v>440</v>
      </c>
    </row>
    <row r="51" spans="1:5" x14ac:dyDescent="0.35">
      <c r="A51" s="23" t="s">
        <v>437</v>
      </c>
      <c r="B51" s="23">
        <v>1542</v>
      </c>
      <c r="C51" s="23" t="s">
        <v>429</v>
      </c>
      <c r="D51" s="23" t="s">
        <v>445</v>
      </c>
      <c r="E51" s="23" t="s">
        <v>446</v>
      </c>
    </row>
    <row r="52" spans="1:5" x14ac:dyDescent="0.35">
      <c r="A52" s="23" t="s">
        <v>438</v>
      </c>
      <c r="B52" s="23">
        <v>1305</v>
      </c>
      <c r="C52" s="23" t="s">
        <v>429</v>
      </c>
      <c r="E52" s="23" t="s">
        <v>442</v>
      </c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D10"/>
  <sheetViews>
    <sheetView workbookViewId="0">
      <selection activeCell="D5" sqref="D5"/>
    </sheetView>
  </sheetViews>
  <sheetFormatPr baseColWidth="10" defaultRowHeight="14.5" x14ac:dyDescent="0.35"/>
  <cols>
    <col min="1" max="1" width="11" customWidth="1"/>
    <col min="5" max="5" width="9.453125" customWidth="1"/>
    <col min="6" max="6" width="13.1796875" customWidth="1"/>
  </cols>
  <sheetData>
    <row r="1" spans="1:4" x14ac:dyDescent="0.35">
      <c r="A1" s="2"/>
      <c r="B1" s="2" t="s">
        <v>420</v>
      </c>
      <c r="C1" s="2" t="s">
        <v>418</v>
      </c>
      <c r="D1" s="2" t="s">
        <v>431</v>
      </c>
    </row>
    <row r="2" spans="1:4" x14ac:dyDescent="0.35">
      <c r="A2" s="2" t="s">
        <v>421</v>
      </c>
      <c r="B2" s="2">
        <v>12</v>
      </c>
      <c r="C2" s="2">
        <v>3</v>
      </c>
      <c r="D2">
        <v>0</v>
      </c>
    </row>
    <row r="3" spans="1:4" x14ac:dyDescent="0.35">
      <c r="A3" s="2" t="s">
        <v>412</v>
      </c>
      <c r="B3" s="2">
        <v>11</v>
      </c>
      <c r="C3" s="2">
        <v>4</v>
      </c>
      <c r="D3">
        <v>10</v>
      </c>
    </row>
    <row r="4" spans="1:4" x14ac:dyDescent="0.35">
      <c r="A4" s="2" t="s">
        <v>413</v>
      </c>
      <c r="B4" s="2">
        <v>10</v>
      </c>
      <c r="C4" s="2">
        <v>15</v>
      </c>
      <c r="D4">
        <v>20</v>
      </c>
    </row>
    <row r="5" spans="1:4" x14ac:dyDescent="0.35">
      <c r="A5" s="2" t="s">
        <v>414</v>
      </c>
      <c r="B5" s="2" t="s">
        <v>417</v>
      </c>
      <c r="C5" s="2" t="s">
        <v>352</v>
      </c>
      <c r="D5" s="2" t="s">
        <v>433</v>
      </c>
    </row>
    <row r="6" spans="1:4" x14ac:dyDescent="0.35">
      <c r="A6" s="2" t="s">
        <v>415</v>
      </c>
      <c r="B6" s="2" t="s">
        <v>416</v>
      </c>
      <c r="C6" s="2" t="s">
        <v>419</v>
      </c>
      <c r="D6" s="2" t="s">
        <v>432</v>
      </c>
    </row>
    <row r="7" spans="1:4" x14ac:dyDescent="0.35">
      <c r="A7" s="2"/>
      <c r="B7" s="2"/>
      <c r="C7" s="2"/>
    </row>
    <row r="8" spans="1:4" x14ac:dyDescent="0.35">
      <c r="A8" s="2"/>
      <c r="B8" s="2"/>
      <c r="C8" s="2"/>
    </row>
    <row r="9" spans="1:4" x14ac:dyDescent="0.35">
      <c r="A9" s="2"/>
      <c r="B9" s="2"/>
      <c r="C9" s="2"/>
    </row>
    <row r="10" spans="1:4" x14ac:dyDescent="0.35">
      <c r="A10" s="2"/>
      <c r="B10" s="2"/>
      <c r="C10" s="2"/>
    </row>
  </sheetData>
  <pageMargins left="0.7" right="0.7" top="0.75" bottom="0.75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411</v>
      </c>
    </row>
    <row r="2" spans="1:2" x14ac:dyDescent="0.35">
      <c r="A2" t="s">
        <v>422</v>
      </c>
      <c r="B2">
        <v>20</v>
      </c>
    </row>
    <row r="3" spans="1:2" x14ac:dyDescent="0.35">
      <c r="A3" t="s">
        <v>238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Composition of waste</vt:lpstr>
      <vt:lpstr>Composition (mass)</vt:lpstr>
      <vt:lpstr>Variables</vt:lpstr>
      <vt:lpstr>stoe</vt:lpstr>
      <vt:lpstr>kinetics</vt:lpstr>
      <vt:lpstr>tech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hravoaha</cp:lastModifiedBy>
  <dcterms:created xsi:type="dcterms:W3CDTF">2022-12-20T18:57:20Z</dcterms:created>
  <dcterms:modified xsi:type="dcterms:W3CDTF">2023-02-09T14:44:25Z</dcterms:modified>
</cp:coreProperties>
</file>