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1_프로젝트 문서\18.스테츠칩팩_POC\ChippacPOC\문서\"/>
    </mc:Choice>
  </mc:AlternateContent>
  <bookViews>
    <workbookView xWindow="0" yWindow="0" windowWidth="28800" windowHeight="12260"/>
  </bookViews>
  <sheets>
    <sheet name="표지" sheetId="17" r:id="rId1"/>
    <sheet name="개정이력" sheetId="15" r:id="rId2"/>
    <sheet name="주별 진척률" sheetId="4" r:id="rId3"/>
    <sheet name="Main" sheetId="13" r:id="rId4"/>
    <sheet name="Calendar" sheetId="11" r:id="rId5"/>
    <sheet name="Tail" sheetId="12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12" localSheetId="1" hidden="1">#REF!</definedName>
    <definedName name="_12" localSheetId="0" hidden="1">#REF!</definedName>
    <definedName name="_12" hidden="1">#REF!</definedName>
    <definedName name="_APP1" localSheetId="0">#REF!</definedName>
    <definedName name="_APP1">#REF!</definedName>
    <definedName name="_APP2" localSheetId="0">#REF!</definedName>
    <definedName name="_APP2">#REF!</definedName>
    <definedName name="_APP3" localSheetId="0">#REF!</definedName>
    <definedName name="_APP3">#REF!</definedName>
    <definedName name="_APP4">'[1]1-1. Interface list'!$B$1</definedName>
    <definedName name="_xlnm._FilterDatabase" localSheetId="3" hidden="1">Main!$B$4:$AW$4</definedName>
    <definedName name="_IRP1" localSheetId="0">#REF!</definedName>
    <definedName name="_IRP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YS2">'[2]1-3. 참조_애플리케이션'!$F$6:$F$65536</definedName>
    <definedName name="_SYS3">'[3]1-3. Reference_Applications'!$F$6:$F$1350</definedName>
    <definedName name="a" localSheetId="1" hidden="1">#REF!</definedName>
    <definedName name="a" localSheetId="0" hidden="1">#REF!</definedName>
    <definedName name="a" hidden="1">#REF!</definedName>
    <definedName name="aa" localSheetId="1" hidden="1">#REF!</definedName>
    <definedName name="aa" localSheetId="0" hidden="1">#REF!</definedName>
    <definedName name="aa" hidden="1">#REF!</definedName>
    <definedName name="APP" localSheetId="0">#REF!</definedName>
    <definedName name="APP">#REF!</definedName>
    <definedName name="APP_1">'[4]1-1. Interface list'!$B$1</definedName>
    <definedName name="APPGRP" localSheetId="0">#REF!</definedName>
    <definedName name="APPGRP">#REF!</definedName>
    <definedName name="APPGRP2" localSheetId="0">#REF!</definedName>
    <definedName name="APPGRP2">#REF!</definedName>
    <definedName name="APPSYS" localSheetId="0">#REF!</definedName>
    <definedName name="APPSYS">#REF!</definedName>
    <definedName name="b" localSheetId="0">#REF!</definedName>
    <definedName name="b">#REF!</definedName>
    <definedName name="bbb" localSheetId="1" hidden="1">#REF!</definedName>
    <definedName name="bbb" localSheetId="0" hidden="1">#REF!</definedName>
    <definedName name="bbb" hidden="1">#REF!</definedName>
    <definedName name="csDesignMode">1</definedName>
    <definedName name="d" localSheetId="0">#REF!</definedName>
    <definedName name="d">#REF!</definedName>
    <definedName name="EW_withLink_lines">COUNTA(#REF!)</definedName>
    <definedName name="GBM">[5]조직코드!$D$3:$D$129</definedName>
    <definedName name="GG">[5]조직코드!$C$136:$C$152</definedName>
    <definedName name="INFO">[6]참조_정보분류!$E$6:$E$65536</definedName>
    <definedName name="INFO2">[5]참조_정보분류!$E$6:$E$320</definedName>
    <definedName name="IRP" localSheetId="0">#REF!</definedName>
    <definedName name="IRP">#REF!</definedName>
    <definedName name="PKGIN_IN_REV1_List" localSheetId="0">#REF!</definedName>
    <definedName name="PKGIN_IN_REV1_List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s">[7]참조_애플리케이션!$G$6:$G$1350</definedName>
    <definedName name="SYS" localSheetId="0">#REF!</definedName>
    <definedName name="SYS">#REF!</definedName>
    <definedName name="SYSA" localSheetId="0">#REF!</definedName>
    <definedName name="SYSA">#REF!</definedName>
    <definedName name="ㄴㅇㄴ">[8]참조_애플리케이션!$G$6:$G$1350</definedName>
    <definedName name="ㅁ" localSheetId="0">#REF!</definedName>
    <definedName name="ㅁ">#REF!</definedName>
    <definedName name="목록">[9]기초코드!$B$4:$E$4</definedName>
    <definedName name="분류" localSheetId="0">#REF!</definedName>
    <definedName name="분류">#REF!</definedName>
    <definedName name="ㅇㅇ" localSheetId="0">#REF!</definedName>
    <definedName name="ㅇㅇ">#REF!</definedName>
    <definedName name="啊啊啊啊啊啊啊啊啊">'[10]1-3. Reference_Applications'!$F$6:$F$1350</definedName>
    <definedName name="전체Checklist_lines">ADDRESS(COUNTA(#REF!),1,2,1)</definedName>
    <definedName name="전체EW_lines">COUNTA(#REF!)</definedName>
    <definedName name="정보분류" localSheetId="0">#REF!</definedName>
    <definedName name="정보분류">#REF!</definedName>
  </definedNames>
  <calcPr calcId="162913"/>
</workbook>
</file>

<file path=xl/calcChain.xml><?xml version="1.0" encoding="utf-8"?>
<calcChain xmlns="http://schemas.openxmlformats.org/spreadsheetml/2006/main">
  <c r="P42" i="13" l="1"/>
  <c r="Q42" i="13"/>
  <c r="T42" i="13"/>
  <c r="R42" i="13" s="1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AU42" i="13"/>
  <c r="AV42" i="13"/>
  <c r="AW42" i="13"/>
  <c r="W50" i="13"/>
  <c r="X55" i="13"/>
  <c r="W51" i="13"/>
  <c r="V51" i="13"/>
  <c r="V50" i="13"/>
  <c r="V60" i="13"/>
  <c r="O51" i="13"/>
  <c r="P34" i="13"/>
  <c r="T34" i="13"/>
  <c r="R34" i="13" s="1"/>
  <c r="P35" i="13"/>
  <c r="T35" i="13"/>
  <c r="R35" i="13" s="1"/>
  <c r="P36" i="13"/>
  <c r="T36" i="13"/>
  <c r="S36" i="13" s="1"/>
  <c r="P37" i="13"/>
  <c r="T37" i="13"/>
  <c r="S37" i="13" s="1"/>
  <c r="Y34" i="13"/>
  <c r="Z34" i="13"/>
  <c r="AA34" i="13"/>
  <c r="AB34" i="13"/>
  <c r="AC34" i="13"/>
  <c r="Y35" i="13"/>
  <c r="Z35" i="13"/>
  <c r="AA35" i="13"/>
  <c r="AB35" i="13"/>
  <c r="AC35" i="13"/>
  <c r="Y36" i="13"/>
  <c r="Z36" i="13"/>
  <c r="AA36" i="13"/>
  <c r="AB36" i="13"/>
  <c r="AC36" i="13"/>
  <c r="Y37" i="13"/>
  <c r="Z37" i="13"/>
  <c r="AA37" i="13"/>
  <c r="AB37" i="13"/>
  <c r="AC37" i="13"/>
  <c r="Q21" i="13"/>
  <c r="Q22" i="13" s="1"/>
  <c r="Q23" i="13" s="1"/>
  <c r="Q24" i="13" s="1"/>
  <c r="Q25" i="13" s="1"/>
  <c r="Q30" i="13"/>
  <c r="Q31" i="13" s="1"/>
  <c r="Q32" i="13" s="1"/>
  <c r="Q33" i="13" s="1"/>
  <c r="Q38" i="13" s="1"/>
  <c r="Q39" i="13" s="1"/>
  <c r="Q40" i="13" s="1"/>
  <c r="Q41" i="13" s="1"/>
  <c r="Q43" i="13" s="1"/>
  <c r="Q44" i="13" s="1"/>
  <c r="Q45" i="13" s="1"/>
  <c r="Q46" i="13" s="1"/>
  <c r="Q47" i="13" s="1"/>
  <c r="Q48" i="13" s="1"/>
  <c r="Q49" i="13" s="1"/>
  <c r="Q50" i="13"/>
  <c r="Q51" i="13" s="1"/>
  <c r="Q52" i="13" s="1"/>
  <c r="Q53" i="13" s="1"/>
  <c r="Q54" i="13" s="1"/>
  <c r="Q55" i="13" s="1"/>
  <c r="Q60" i="13"/>
  <c r="Q61" i="13" s="1"/>
  <c r="Q62" i="13" s="1"/>
  <c r="Q63" i="13" s="1"/>
  <c r="Q64" i="13" s="1"/>
  <c r="Q65" i="13" s="1"/>
  <c r="V4" i="4"/>
  <c r="S42" i="13" l="1"/>
  <c r="R37" i="13"/>
  <c r="Q34" i="13"/>
  <c r="Q35" i="13" s="1"/>
  <c r="Q36" i="13" s="1"/>
  <c r="Q37" i="13" s="1"/>
  <c r="R36" i="13"/>
  <c r="S35" i="13"/>
  <c r="S34" i="13"/>
  <c r="Q26" i="13"/>
  <c r="Q27" i="13" s="1"/>
  <c r="Q28" i="13" s="1"/>
  <c r="Q29" i="13" s="1"/>
  <c r="Q56" i="13"/>
  <c r="Q57" i="13" s="1"/>
  <c r="Q58" i="13" s="1"/>
  <c r="Q59" i="13" s="1"/>
  <c r="B12" i="4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/>
  <c r="B26" i="4"/>
  <c r="B27" i="4"/>
  <c r="B28" i="4"/>
  <c r="B29" i="4"/>
  <c r="B30" i="4"/>
  <c r="B31" i="4"/>
  <c r="B32" i="4"/>
  <c r="B33" i="4"/>
  <c r="B34" i="4" s="1"/>
  <c r="B35" i="4" s="1"/>
  <c r="B36" i="4"/>
  <c r="B37" i="4" s="1"/>
  <c r="B38" i="4" s="1"/>
  <c r="B39" i="4" s="1"/>
  <c r="B40" i="4" s="1"/>
  <c r="B41" i="4" s="1"/>
  <c r="B42" i="4" s="1"/>
  <c r="B43" i="4"/>
  <c r="B44" i="4"/>
  <c r="B45" i="4" s="1"/>
  <c r="B46" i="4" s="1"/>
  <c r="B47" i="4" s="1"/>
  <c r="B48" i="4" s="1"/>
  <c r="B49" i="4" s="1"/>
  <c r="B50" i="4"/>
  <c r="B51" i="4"/>
  <c r="B52" i="4"/>
  <c r="B53" i="4"/>
  <c r="B54" i="4"/>
  <c r="B55" i="4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11" i="4"/>
  <c r="B6" i="4" l="1"/>
  <c r="O23" i="13" l="1"/>
  <c r="O22" i="13" s="1"/>
  <c r="Q12" i="13" l="1"/>
  <c r="X65" i="13"/>
  <c r="X64" i="13"/>
  <c r="X63" i="13"/>
  <c r="X59" i="13"/>
  <c r="X57" i="13"/>
  <c r="X54" i="13"/>
  <c r="X53" i="13"/>
  <c r="X49" i="13"/>
  <c r="X48" i="13"/>
  <c r="X47" i="13"/>
  <c r="X44" i="13"/>
  <c r="X43" i="13"/>
  <c r="X41" i="13"/>
  <c r="X39" i="13"/>
  <c r="X38" i="13"/>
  <c r="X33" i="13"/>
  <c r="X29" i="13"/>
  <c r="X28" i="13"/>
  <c r="X27" i="13"/>
  <c r="X24" i="13"/>
  <c r="X20" i="13"/>
  <c r="X19" i="13"/>
  <c r="X16" i="13"/>
  <c r="X15" i="13"/>
  <c r="X11" i="13"/>
  <c r="X10" i="13"/>
  <c r="X9" i="13"/>
  <c r="X8" i="13"/>
  <c r="P64" i="13"/>
  <c r="P48" i="13"/>
  <c r="P43" i="13"/>
  <c r="P39" i="13"/>
  <c r="P38" i="13"/>
  <c r="P29" i="13"/>
  <c r="P28" i="13"/>
  <c r="P20" i="13"/>
  <c r="P11" i="13"/>
  <c r="P10" i="13"/>
  <c r="P9" i="13"/>
  <c r="P16" i="13"/>
  <c r="P44" i="13"/>
  <c r="P49" i="13"/>
  <c r="P54" i="13"/>
  <c r="P57" i="13"/>
  <c r="P59" i="13"/>
  <c r="P65" i="13"/>
  <c r="P63" i="13"/>
  <c r="P53" i="13"/>
  <c r="P47" i="13"/>
  <c r="P41" i="13"/>
  <c r="P33" i="13"/>
  <c r="P27" i="13"/>
  <c r="P24" i="13"/>
  <c r="P19" i="13"/>
  <c r="P15" i="13"/>
  <c r="P8" i="13"/>
  <c r="AC65" i="13"/>
  <c r="AB65" i="13"/>
  <c r="AA65" i="13"/>
  <c r="Z65" i="13"/>
  <c r="Y65" i="13"/>
  <c r="AC64" i="13"/>
  <c r="AB64" i="13"/>
  <c r="AA64" i="13"/>
  <c r="Z64" i="13"/>
  <c r="Y64" i="13"/>
  <c r="AC63" i="13"/>
  <c r="AB63" i="13"/>
  <c r="AA63" i="13"/>
  <c r="Z63" i="13"/>
  <c r="Y63" i="13"/>
  <c r="AC59" i="13"/>
  <c r="AB59" i="13"/>
  <c r="AA59" i="13"/>
  <c r="Z59" i="13"/>
  <c r="Y59" i="13"/>
  <c r="AC57" i="13"/>
  <c r="AB57" i="13"/>
  <c r="AA57" i="13"/>
  <c r="Z57" i="13"/>
  <c r="Y57" i="13"/>
  <c r="AC54" i="13"/>
  <c r="AB54" i="13"/>
  <c r="AA54" i="13"/>
  <c r="Z54" i="13"/>
  <c r="Y54" i="13"/>
  <c r="AC53" i="13"/>
  <c r="AB53" i="13"/>
  <c r="AA53" i="13"/>
  <c r="Z53" i="13"/>
  <c r="Y53" i="13"/>
  <c r="AC49" i="13"/>
  <c r="AB49" i="13"/>
  <c r="AA49" i="13"/>
  <c r="Z49" i="13"/>
  <c r="Y49" i="13"/>
  <c r="AC48" i="13"/>
  <c r="AB48" i="13"/>
  <c r="AA48" i="13"/>
  <c r="Z48" i="13"/>
  <c r="Y48" i="13"/>
  <c r="AC47" i="13"/>
  <c r="AB47" i="13"/>
  <c r="AA47" i="13"/>
  <c r="Z47" i="13"/>
  <c r="Y47" i="13"/>
  <c r="AC44" i="13"/>
  <c r="AB44" i="13"/>
  <c r="AA44" i="13"/>
  <c r="Z44" i="13"/>
  <c r="Y44" i="13"/>
  <c r="AC43" i="13"/>
  <c r="AB43" i="13"/>
  <c r="AA43" i="13"/>
  <c r="Z43" i="13"/>
  <c r="Y43" i="13"/>
  <c r="AC39" i="13"/>
  <c r="AB39" i="13"/>
  <c r="AA39" i="13"/>
  <c r="Z39" i="13"/>
  <c r="Y39" i="13"/>
  <c r="AC38" i="13"/>
  <c r="AB38" i="13"/>
  <c r="AA38" i="13"/>
  <c r="Z38" i="13"/>
  <c r="Y38" i="13"/>
  <c r="AC33" i="13"/>
  <c r="AB33" i="13"/>
  <c r="AA33" i="13"/>
  <c r="Z33" i="13"/>
  <c r="Y33" i="13"/>
  <c r="AC29" i="13"/>
  <c r="AB29" i="13"/>
  <c r="AA29" i="13"/>
  <c r="Z29" i="13"/>
  <c r="Y29" i="13"/>
  <c r="AC28" i="13"/>
  <c r="AB28" i="13"/>
  <c r="AA28" i="13"/>
  <c r="Z28" i="13"/>
  <c r="Y28" i="13"/>
  <c r="AC27" i="13"/>
  <c r="AB27" i="13"/>
  <c r="AA27" i="13"/>
  <c r="Z27" i="13"/>
  <c r="Y27" i="13"/>
  <c r="AC24" i="13"/>
  <c r="AB24" i="13"/>
  <c r="AA24" i="13"/>
  <c r="Z24" i="13"/>
  <c r="Y24" i="13"/>
  <c r="AC20" i="13"/>
  <c r="AB20" i="13"/>
  <c r="AA20" i="13"/>
  <c r="Z20" i="13"/>
  <c r="Y20" i="13"/>
  <c r="AC19" i="13"/>
  <c r="AB19" i="13"/>
  <c r="AA19" i="13"/>
  <c r="Z19" i="13"/>
  <c r="Y19" i="13"/>
  <c r="AC16" i="13"/>
  <c r="AB16" i="13"/>
  <c r="AA16" i="13"/>
  <c r="Z16" i="13"/>
  <c r="Y16" i="13"/>
  <c r="AC15" i="13"/>
  <c r="AB15" i="13"/>
  <c r="AA15" i="13"/>
  <c r="Z15" i="13"/>
  <c r="Y15" i="13"/>
  <c r="AC11" i="13"/>
  <c r="AB11" i="13"/>
  <c r="AA11" i="13"/>
  <c r="Z11" i="13"/>
  <c r="Y11" i="13"/>
  <c r="AC10" i="13"/>
  <c r="AB10" i="13"/>
  <c r="AA10" i="13"/>
  <c r="Z10" i="13"/>
  <c r="Y10" i="13"/>
  <c r="AC9" i="13"/>
  <c r="AB9" i="13"/>
  <c r="AA9" i="13"/>
  <c r="Z9" i="13"/>
  <c r="Y9" i="13"/>
  <c r="AC41" i="13"/>
  <c r="AB41" i="13"/>
  <c r="AA41" i="13"/>
  <c r="Z41" i="13"/>
  <c r="Y41" i="13"/>
  <c r="Q5" i="13" l="1"/>
  <c r="W26" i="13"/>
  <c r="V26" i="13"/>
  <c r="V25" i="13" s="1"/>
  <c r="T26" i="13"/>
  <c r="T25" i="13"/>
  <c r="T40" i="13"/>
  <c r="O40" i="13"/>
  <c r="N40" i="13"/>
  <c r="Y40" i="13" l="1"/>
  <c r="X26" i="13"/>
  <c r="P40" i="13"/>
  <c r="W25" i="13"/>
  <c r="X25" i="13" s="1"/>
  <c r="R26" i="13"/>
  <c r="S26" i="13"/>
  <c r="R40" i="13"/>
  <c r="S40" i="13"/>
  <c r="R25" i="13"/>
  <c r="S25" i="13"/>
  <c r="T41" i="13" l="1"/>
  <c r="S41" i="13" s="1"/>
  <c r="T38" i="13"/>
  <c r="T59" i="13"/>
  <c r="W58" i="13"/>
  <c r="V58" i="13"/>
  <c r="T58" i="13"/>
  <c r="O58" i="13"/>
  <c r="N58" i="13"/>
  <c r="Y58" i="13" s="1"/>
  <c r="T54" i="13"/>
  <c r="S54" i="13" s="1"/>
  <c r="T53" i="13"/>
  <c r="W52" i="13"/>
  <c r="V52" i="13"/>
  <c r="T52" i="13"/>
  <c r="O52" i="13"/>
  <c r="N52" i="13"/>
  <c r="T51" i="13"/>
  <c r="O18" i="13"/>
  <c r="N18" i="13"/>
  <c r="Y18" i="13" s="1"/>
  <c r="N14" i="13"/>
  <c r="O14" i="13"/>
  <c r="T16" i="13"/>
  <c r="P14" i="13" l="1"/>
  <c r="O13" i="13"/>
  <c r="S58" i="13"/>
  <c r="R58" i="13"/>
  <c r="S59" i="13"/>
  <c r="P18" i="13"/>
  <c r="AC52" i="13"/>
  <c r="Y52" i="13"/>
  <c r="X52" i="13"/>
  <c r="X58" i="13"/>
  <c r="Y14" i="13"/>
  <c r="N13" i="13"/>
  <c r="P52" i="13"/>
  <c r="P58" i="13"/>
  <c r="S52" i="13"/>
  <c r="R52" i="13"/>
  <c r="S51" i="13"/>
  <c r="R51" i="13"/>
  <c r="S38" i="13"/>
  <c r="AB58" i="13"/>
  <c r="AC58" i="13"/>
  <c r="AA58" i="13"/>
  <c r="Z58" i="13"/>
  <c r="AB52" i="13"/>
  <c r="Z52" i="13"/>
  <c r="S53" i="13"/>
  <c r="AA52" i="13"/>
  <c r="S16" i="13"/>
  <c r="T11" i="13"/>
  <c r="S11" i="13" s="1"/>
  <c r="Y13" i="13" l="1"/>
  <c r="AC13" i="13"/>
  <c r="P13" i="13"/>
  <c r="T10" i="13" l="1"/>
  <c r="T65" i="13" l="1"/>
  <c r="T64" i="13"/>
  <c r="S64" i="13" s="1"/>
  <c r="T63" i="13"/>
  <c r="W62" i="13"/>
  <c r="V62" i="13"/>
  <c r="T62" i="13"/>
  <c r="O62" i="13"/>
  <c r="N62" i="13"/>
  <c r="Y62" i="13" l="1"/>
  <c r="P62" i="13"/>
  <c r="S63" i="13"/>
  <c r="S62" i="13"/>
  <c r="R62" i="13"/>
  <c r="S65" i="13"/>
  <c r="W32" i="13" l="1"/>
  <c r="V32" i="13"/>
  <c r="O32" i="13"/>
  <c r="O31" i="13" s="1"/>
  <c r="N32" i="13"/>
  <c r="Y32" i="13" s="1"/>
  <c r="T57" i="13"/>
  <c r="W56" i="13"/>
  <c r="V56" i="13"/>
  <c r="T56" i="13"/>
  <c r="O56" i="13"/>
  <c r="N56" i="13"/>
  <c r="P32" i="13" l="1"/>
  <c r="R56" i="13"/>
  <c r="S56" i="13"/>
  <c r="Z56" i="13"/>
  <c r="Y56" i="13"/>
  <c r="N55" i="13"/>
  <c r="X56" i="13"/>
  <c r="P56" i="13"/>
  <c r="O55" i="13"/>
  <c r="S57" i="13"/>
  <c r="X32" i="13"/>
  <c r="V55" i="13"/>
  <c r="W55" i="13"/>
  <c r="AB56" i="13"/>
  <c r="AA56" i="13"/>
  <c r="AC56" i="13"/>
  <c r="T49" i="13"/>
  <c r="T48" i="13"/>
  <c r="T47" i="13"/>
  <c r="W46" i="13"/>
  <c r="V46" i="13"/>
  <c r="V45" i="13" s="1"/>
  <c r="V40" i="13" s="1"/>
  <c r="T46" i="13"/>
  <c r="O46" i="13"/>
  <c r="O45" i="13" s="1"/>
  <c r="O30" i="13" s="1"/>
  <c r="N46" i="13"/>
  <c r="T45" i="13"/>
  <c r="Y55" i="13" l="1"/>
  <c r="P46" i="13"/>
  <c r="Y46" i="13"/>
  <c r="N45" i="13"/>
  <c r="Y45" i="13" s="1"/>
  <c r="W45" i="13"/>
  <c r="X46" i="13"/>
  <c r="P55" i="13"/>
  <c r="R45" i="13"/>
  <c r="S45" i="13"/>
  <c r="R46" i="13"/>
  <c r="S46" i="13"/>
  <c r="S47" i="13"/>
  <c r="Z46" i="13"/>
  <c r="AC46" i="13"/>
  <c r="S49" i="13"/>
  <c r="AB46" i="13"/>
  <c r="AA46" i="13"/>
  <c r="S48" i="13"/>
  <c r="P45" i="13" l="1"/>
  <c r="X45" i="13"/>
  <c r="AC45" i="13"/>
  <c r="AA45" i="13"/>
  <c r="Z45" i="13"/>
  <c r="AB45" i="13"/>
  <c r="Q6" i="13"/>
  <c r="Q7" i="13" s="1"/>
  <c r="Q8" i="13" s="1"/>
  <c r="T5" i="13"/>
  <c r="T6" i="13"/>
  <c r="N7" i="13"/>
  <c r="Y7" i="13" s="1"/>
  <c r="O7" i="13"/>
  <c r="T7" i="13"/>
  <c r="V7" i="13"/>
  <c r="W7" i="13"/>
  <c r="T8" i="13"/>
  <c r="Y8" i="13"/>
  <c r="Z8" i="13"/>
  <c r="AA8" i="13"/>
  <c r="AB8" i="13"/>
  <c r="AC8" i="13"/>
  <c r="T9" i="13"/>
  <c r="X7" i="13" l="1"/>
  <c r="P7" i="13"/>
  <c r="S7" i="13"/>
  <c r="R7" i="13"/>
  <c r="S6" i="13"/>
  <c r="R6" i="13"/>
  <c r="R5" i="13"/>
  <c r="S5" i="13"/>
  <c r="Z7" i="13"/>
  <c r="Q9" i="13"/>
  <c r="Q10" i="13" s="1"/>
  <c r="Q11" i="13" s="1"/>
  <c r="AC7" i="13"/>
  <c r="AB7" i="13"/>
  <c r="AA7" i="13"/>
  <c r="N6" i="13"/>
  <c r="Y6" i="13" s="1"/>
  <c r="W6" i="13"/>
  <c r="V6" i="13"/>
  <c r="V5" i="13" s="1"/>
  <c r="O6" i="13"/>
  <c r="W40" i="13" l="1"/>
  <c r="X40" i="13" s="1"/>
  <c r="X6" i="13"/>
  <c r="P6" i="13"/>
  <c r="O5" i="13"/>
  <c r="W5" i="13"/>
  <c r="X5" i="13" s="1"/>
  <c r="N5" i="13"/>
  <c r="AC6" i="13"/>
  <c r="AA6" i="13"/>
  <c r="Z6" i="13"/>
  <c r="AB6" i="13"/>
  <c r="P5" i="13" l="1"/>
  <c r="Y5" i="13"/>
  <c r="Z5" i="13"/>
  <c r="AB5" i="13"/>
  <c r="AA5" i="13"/>
  <c r="AC5" i="13"/>
  <c r="W23" i="13" l="1"/>
  <c r="V23" i="13"/>
  <c r="V22" i="13" s="1"/>
  <c r="W18" i="13"/>
  <c r="V18" i="13"/>
  <c r="W14" i="13"/>
  <c r="V14" i="13"/>
  <c r="V13" i="13" s="1"/>
  <c r="X18" i="13" l="1"/>
  <c r="W13" i="13"/>
  <c r="X13" i="13" s="1"/>
  <c r="X14" i="13"/>
  <c r="W22" i="13"/>
  <c r="X22" i="13" s="1"/>
  <c r="X23" i="13"/>
  <c r="W17" i="13"/>
  <c r="V21" i="13"/>
  <c r="V17" i="13"/>
  <c r="T39" i="13"/>
  <c r="X17" i="13" l="1"/>
  <c r="W21" i="13"/>
  <c r="X21" i="13" s="1"/>
  <c r="W12" i="13"/>
  <c r="V12" i="13"/>
  <c r="X12" i="13" l="1"/>
  <c r="T61" i="13"/>
  <c r="T55" i="13"/>
  <c r="T33" i="13"/>
  <c r="W31" i="13"/>
  <c r="V31" i="13"/>
  <c r="T32" i="13"/>
  <c r="T31" i="13"/>
  <c r="X31" i="13" l="1"/>
  <c r="R55" i="13"/>
  <c r="S55" i="13"/>
  <c r="R61" i="13"/>
  <c r="S61" i="13"/>
  <c r="S31" i="13"/>
  <c r="R31" i="13"/>
  <c r="R32" i="13"/>
  <c r="S32" i="13"/>
  <c r="AA55" i="13"/>
  <c r="AC32" i="13"/>
  <c r="AB32" i="13"/>
  <c r="N31" i="13"/>
  <c r="Y31" i="13" s="1"/>
  <c r="AA32" i="13"/>
  <c r="Z32" i="13"/>
  <c r="P31" i="13" l="1"/>
  <c r="AB55" i="13"/>
  <c r="Z55" i="13"/>
  <c r="AC55" i="13"/>
  <c r="Z31" i="13"/>
  <c r="AA31" i="13"/>
  <c r="AC31" i="13"/>
  <c r="AB31" i="13"/>
  <c r="T29" i="13" l="1"/>
  <c r="T28" i="13"/>
  <c r="T27" i="13"/>
  <c r="O26" i="13"/>
  <c r="N26" i="13"/>
  <c r="N25" i="13" l="1"/>
  <c r="Y26" i="13"/>
  <c r="P26" i="13"/>
  <c r="AA26" i="13"/>
  <c r="AB26" i="13"/>
  <c r="AC26" i="13"/>
  <c r="O25" i="13"/>
  <c r="Z26" i="13"/>
  <c r="Y25" i="13" l="1"/>
  <c r="Z25" i="13"/>
  <c r="P25" i="13"/>
  <c r="AC25" i="13"/>
  <c r="AB25" i="13"/>
  <c r="AA25" i="13"/>
  <c r="B7" i="4" l="1"/>
  <c r="B8" i="4" s="1"/>
  <c r="B9" i="4" s="1"/>
  <c r="T60" i="13" l="1"/>
  <c r="T50" i="13"/>
  <c r="T44" i="13"/>
  <c r="T43" i="13"/>
  <c r="T30" i="13"/>
  <c r="T24" i="13"/>
  <c r="R24" i="13" s="1"/>
  <c r="T23" i="13"/>
  <c r="N23" i="13"/>
  <c r="Y23" i="13" s="1"/>
  <c r="T22" i="13"/>
  <c r="T21" i="13"/>
  <c r="T20" i="13"/>
  <c r="T18" i="13"/>
  <c r="T17" i="13"/>
  <c r="T19" i="13"/>
  <c r="T15" i="13"/>
  <c r="T14" i="13"/>
  <c r="T13" i="13"/>
  <c r="T12" i="13"/>
  <c r="Q13" i="13"/>
  <c r="Q14" i="13" s="1"/>
  <c r="Q15" i="13" s="1"/>
  <c r="AD4" i="13"/>
  <c r="AI4" i="13" s="1"/>
  <c r="AN4" i="13" s="1"/>
  <c r="AS4" i="13" s="1"/>
  <c r="AD3" i="13"/>
  <c r="AH35" i="13" l="1"/>
  <c r="AE36" i="13"/>
  <c r="AF36" i="13"/>
  <c r="AD34" i="13"/>
  <c r="AF34" i="13"/>
  <c r="AF35" i="13"/>
  <c r="AG36" i="13"/>
  <c r="AD37" i="13"/>
  <c r="AE34" i="13"/>
  <c r="AE35" i="13"/>
  <c r="AG35" i="13"/>
  <c r="AH36" i="13"/>
  <c r="AE37" i="13"/>
  <c r="AF37" i="13"/>
  <c r="AG37" i="13"/>
  <c r="AH37" i="13"/>
  <c r="AD35" i="13"/>
  <c r="AH34" i="13"/>
  <c r="AG34" i="13"/>
  <c r="AD36" i="13"/>
  <c r="Q16" i="13"/>
  <c r="Q17" i="13" s="1"/>
  <c r="Q18" i="13" s="1"/>
  <c r="Q19" i="13" s="1"/>
  <c r="Q20" i="13" s="1"/>
  <c r="P23" i="13"/>
  <c r="R30" i="13"/>
  <c r="S30" i="13"/>
  <c r="N51" i="13"/>
  <c r="S18" i="13"/>
  <c r="R18" i="13"/>
  <c r="R21" i="13"/>
  <c r="S21" i="13"/>
  <c r="S22" i="13"/>
  <c r="R22" i="13"/>
  <c r="S12" i="13"/>
  <c r="R12" i="13"/>
  <c r="R14" i="13"/>
  <c r="S14" i="13"/>
  <c r="R13" i="13"/>
  <c r="S13" i="13"/>
  <c r="S17" i="13"/>
  <c r="R17" i="13"/>
  <c r="R50" i="13"/>
  <c r="S50" i="13"/>
  <c r="S60" i="13"/>
  <c r="R60" i="13"/>
  <c r="R23" i="13"/>
  <c r="S23" i="13"/>
  <c r="AE65" i="13"/>
  <c r="AE64" i="13"/>
  <c r="AF65" i="13"/>
  <c r="AG64" i="13"/>
  <c r="AG63" i="13"/>
  <c r="AG59" i="13"/>
  <c r="AG57" i="13"/>
  <c r="AG54" i="13"/>
  <c r="AG53" i="13"/>
  <c r="AG65" i="13"/>
  <c r="AF64" i="13"/>
  <c r="AE63" i="13"/>
  <c r="AH59" i="13"/>
  <c r="AE57" i="13"/>
  <c r="AH54" i="13"/>
  <c r="AH53" i="13"/>
  <c r="AD65" i="13"/>
  <c r="AD64" i="13"/>
  <c r="AD63" i="13"/>
  <c r="AF59" i="13"/>
  <c r="AD57" i="13"/>
  <c r="AF57" i="13"/>
  <c r="AD54" i="13"/>
  <c r="AF53" i="13"/>
  <c r="AH63" i="13"/>
  <c r="AE59" i="13"/>
  <c r="AE53" i="13"/>
  <c r="AE49" i="13"/>
  <c r="AE48" i="13"/>
  <c r="AE47" i="13"/>
  <c r="AH65" i="13"/>
  <c r="AD59" i="13"/>
  <c r="AD53" i="13"/>
  <c r="AF49" i="13"/>
  <c r="AG48" i="13"/>
  <c r="AH47" i="13"/>
  <c r="AE44" i="13"/>
  <c r="AH57" i="13"/>
  <c r="AF54" i="13"/>
  <c r="AE54" i="13"/>
  <c r="AG49" i="13"/>
  <c r="AF48" i="13"/>
  <c r="AF47" i="13"/>
  <c r="AG44" i="13"/>
  <c r="AH43" i="13"/>
  <c r="AD43" i="13"/>
  <c r="AH39" i="13"/>
  <c r="AD39" i="13"/>
  <c r="AH38" i="13"/>
  <c r="AD38" i="13"/>
  <c r="AH33" i="13"/>
  <c r="AD33" i="13"/>
  <c r="AH29" i="13"/>
  <c r="AD29" i="13"/>
  <c r="AH28" i="13"/>
  <c r="AD28" i="13"/>
  <c r="AH27" i="13"/>
  <c r="AD27" i="13"/>
  <c r="AD49" i="13"/>
  <c r="AD48" i="13"/>
  <c r="AD47" i="13"/>
  <c r="AF44" i="13"/>
  <c r="AG43" i="13"/>
  <c r="AG39" i="13"/>
  <c r="AG38" i="13"/>
  <c r="AG33" i="13"/>
  <c r="AG29" i="13"/>
  <c r="AG28" i="13"/>
  <c r="AG27" i="13"/>
  <c r="AG24" i="13"/>
  <c r="AH64" i="13"/>
  <c r="AF63" i="13"/>
  <c r="AH48" i="13"/>
  <c r="AH49" i="13"/>
  <c r="AG47" i="13"/>
  <c r="AH44" i="13"/>
  <c r="AF38" i="13"/>
  <c r="AE33" i="13"/>
  <c r="AF43" i="13"/>
  <c r="AF39" i="13"/>
  <c r="AE38" i="13"/>
  <c r="AE43" i="13"/>
  <c r="AE39" i="13"/>
  <c r="AD44" i="13"/>
  <c r="AF33" i="13"/>
  <c r="AF29" i="13"/>
  <c r="AE28" i="13"/>
  <c r="AH24" i="13"/>
  <c r="AH20" i="13"/>
  <c r="AD20" i="13"/>
  <c r="AH19" i="13"/>
  <c r="AD19" i="13"/>
  <c r="AH16" i="13"/>
  <c r="AD16" i="13"/>
  <c r="AH15" i="13"/>
  <c r="AD15" i="13"/>
  <c r="AH11" i="13"/>
  <c r="AD11" i="13"/>
  <c r="AH10" i="13"/>
  <c r="AD10" i="13"/>
  <c r="AH9" i="13"/>
  <c r="AD9" i="13"/>
  <c r="AE29" i="13"/>
  <c r="AF24" i="13"/>
  <c r="AG20" i="13"/>
  <c r="AG19" i="13"/>
  <c r="AG16" i="13"/>
  <c r="AG15" i="13"/>
  <c r="AF27" i="13"/>
  <c r="AE24" i="13"/>
  <c r="AF20" i="13"/>
  <c r="AF19" i="13"/>
  <c r="AF16" i="13"/>
  <c r="AF15" i="13"/>
  <c r="AF11" i="13"/>
  <c r="AF28" i="13"/>
  <c r="AE27" i="13"/>
  <c r="AD24" i="13"/>
  <c r="AE20" i="13"/>
  <c r="AE19" i="13"/>
  <c r="AE11" i="13"/>
  <c r="AE9" i="13"/>
  <c r="AH41" i="13"/>
  <c r="AD41" i="13"/>
  <c r="AE16" i="13"/>
  <c r="AE15" i="13"/>
  <c r="AG10" i="13"/>
  <c r="AG41" i="13"/>
  <c r="AF10" i="13"/>
  <c r="AG9" i="13"/>
  <c r="AF41" i="13"/>
  <c r="AG11" i="13"/>
  <c r="AE10" i="13"/>
  <c r="AF9" i="13"/>
  <c r="AE41" i="13"/>
  <c r="AH58" i="13"/>
  <c r="AG58" i="13"/>
  <c r="AD58" i="13"/>
  <c r="AE58" i="13"/>
  <c r="AF58" i="13"/>
  <c r="AG52" i="13"/>
  <c r="AH52" i="13"/>
  <c r="AF52" i="13"/>
  <c r="AE52" i="13"/>
  <c r="AD52" i="13"/>
  <c r="AH56" i="13"/>
  <c r="AE56" i="13"/>
  <c r="AG56" i="13"/>
  <c r="AF56" i="13"/>
  <c r="AD56" i="13"/>
  <c r="AF46" i="13"/>
  <c r="AG45" i="13"/>
  <c r="AG46" i="13"/>
  <c r="AD46" i="13"/>
  <c r="AF45" i="13"/>
  <c r="AH46" i="13"/>
  <c r="AE46" i="13"/>
  <c r="AH45" i="13"/>
  <c r="AD45" i="13"/>
  <c r="AE45" i="13"/>
  <c r="AD7" i="13"/>
  <c r="AF8" i="13"/>
  <c r="AE7" i="13"/>
  <c r="AG8" i="13"/>
  <c r="AG7" i="13"/>
  <c r="AF7" i="13"/>
  <c r="AH7" i="13"/>
  <c r="AD8" i="13"/>
  <c r="AH8" i="13"/>
  <c r="AE8" i="13"/>
  <c r="AE6" i="13"/>
  <c r="AD6" i="13"/>
  <c r="AG6" i="13"/>
  <c r="AH6" i="13"/>
  <c r="AF6" i="13"/>
  <c r="AD5" i="13"/>
  <c r="AH5" i="13"/>
  <c r="AG5" i="13"/>
  <c r="AF5" i="13"/>
  <c r="AE5" i="13"/>
  <c r="AH55" i="13"/>
  <c r="AG55" i="13"/>
  <c r="AE55" i="13"/>
  <c r="AD55" i="13"/>
  <c r="AF55" i="13"/>
  <c r="S43" i="13"/>
  <c r="S44" i="13"/>
  <c r="AF32" i="13"/>
  <c r="AD32" i="13"/>
  <c r="AE32" i="13"/>
  <c r="AG32" i="13"/>
  <c r="AH32" i="13"/>
  <c r="AD31" i="13"/>
  <c r="AE31" i="13"/>
  <c r="AF31" i="13"/>
  <c r="AH31" i="13"/>
  <c r="AG31" i="13"/>
  <c r="AE26" i="13"/>
  <c r="AG25" i="13"/>
  <c r="AF26" i="13"/>
  <c r="AF25" i="13"/>
  <c r="AD26" i="13"/>
  <c r="AE25" i="13"/>
  <c r="AH26" i="13"/>
  <c r="AD25" i="13"/>
  <c r="AG26" i="13"/>
  <c r="AH25" i="13"/>
  <c r="W30" i="13"/>
  <c r="AB18" i="13"/>
  <c r="AC18" i="13"/>
  <c r="AB14" i="13"/>
  <c r="O17" i="13"/>
  <c r="N17" i="13"/>
  <c r="AD23" i="13"/>
  <c r="AE23" i="13"/>
  <c r="AF14" i="13"/>
  <c r="AC23" i="13"/>
  <c r="AB23" i="13"/>
  <c r="N22" i="13"/>
  <c r="AA23" i="13"/>
  <c r="AH23" i="13"/>
  <c r="Z23" i="13"/>
  <c r="AG23" i="13"/>
  <c r="AF23" i="13"/>
  <c r="AI3" i="13"/>
  <c r="AG14" i="13"/>
  <c r="Z14" i="13"/>
  <c r="AH14" i="13"/>
  <c r="AD18" i="13"/>
  <c r="AA14" i="13"/>
  <c r="AE18" i="13"/>
  <c r="AF18" i="13"/>
  <c r="AC14" i="13"/>
  <c r="AG18" i="13"/>
  <c r="AD14" i="13"/>
  <c r="Z18" i="13"/>
  <c r="AH18" i="13"/>
  <c r="AE14" i="13"/>
  <c r="AA18" i="13"/>
  <c r="AK34" i="13" l="1"/>
  <c r="AL34" i="13"/>
  <c r="AI35" i="13"/>
  <c r="AI37" i="13"/>
  <c r="AM36" i="13"/>
  <c r="AJ37" i="13"/>
  <c r="AJ34" i="13"/>
  <c r="AM34" i="13"/>
  <c r="AJ35" i="13"/>
  <c r="AK37" i="13"/>
  <c r="AK35" i="13"/>
  <c r="AL35" i="13"/>
  <c r="AI36" i="13"/>
  <c r="AM35" i="13"/>
  <c r="AJ36" i="13"/>
  <c r="AK36" i="13"/>
  <c r="AL36" i="13"/>
  <c r="AL37" i="13"/>
  <c r="AM37" i="13"/>
  <c r="AI34" i="13"/>
  <c r="Y17" i="13"/>
  <c r="AB51" i="13"/>
  <c r="AA51" i="13"/>
  <c r="AH51" i="13"/>
  <c r="X50" i="13"/>
  <c r="AC51" i="13"/>
  <c r="AD51" i="13"/>
  <c r="AG51" i="13"/>
  <c r="Z51" i="13"/>
  <c r="AF51" i="13"/>
  <c r="AE51" i="13"/>
  <c r="P17" i="13"/>
  <c r="P22" i="13"/>
  <c r="O21" i="13"/>
  <c r="Y22" i="13"/>
  <c r="N21" i="13"/>
  <c r="X51" i="13"/>
  <c r="N50" i="13"/>
  <c r="Y51" i="13"/>
  <c r="O50" i="13"/>
  <c r="P51" i="13"/>
  <c r="AM65" i="13"/>
  <c r="AI65" i="13"/>
  <c r="AM64" i="13"/>
  <c r="AI64" i="13"/>
  <c r="AK65" i="13"/>
  <c r="AL64" i="13"/>
  <c r="AK63" i="13"/>
  <c r="AK59" i="13"/>
  <c r="AK57" i="13"/>
  <c r="AK54" i="13"/>
  <c r="AK53" i="13"/>
  <c r="AJ63" i="13"/>
  <c r="AM59" i="13"/>
  <c r="AJ57" i="13"/>
  <c r="AM54" i="13"/>
  <c r="AM53" i="13"/>
  <c r="AL65" i="13"/>
  <c r="AK64" i="13"/>
  <c r="AI63" i="13"/>
  <c r="AL59" i="13"/>
  <c r="AI57" i="13"/>
  <c r="AL63" i="13"/>
  <c r="AI59" i="13"/>
  <c r="AJ54" i="13"/>
  <c r="AJ65" i="13"/>
  <c r="AJ64" i="13"/>
  <c r="AM57" i="13"/>
  <c r="AI54" i="13"/>
  <c r="AL53" i="13"/>
  <c r="AM49" i="13"/>
  <c r="AI49" i="13"/>
  <c r="AM48" i="13"/>
  <c r="AI48" i="13"/>
  <c r="AM47" i="13"/>
  <c r="AI47" i="13"/>
  <c r="AJ59" i="13"/>
  <c r="AI53" i="13"/>
  <c r="AL57" i="13"/>
  <c r="AL54" i="13"/>
  <c r="AK49" i="13"/>
  <c r="AL48" i="13"/>
  <c r="AM44" i="13"/>
  <c r="AI44" i="13"/>
  <c r="AM63" i="13"/>
  <c r="AJ53" i="13"/>
  <c r="AL47" i="13"/>
  <c r="AL44" i="13"/>
  <c r="AL43" i="13"/>
  <c r="AL39" i="13"/>
  <c r="AL38" i="13"/>
  <c r="AL33" i="13"/>
  <c r="AL29" i="13"/>
  <c r="AL28" i="13"/>
  <c r="AL27" i="13"/>
  <c r="AL49" i="13"/>
  <c r="AK48" i="13"/>
  <c r="AK47" i="13"/>
  <c r="AK44" i="13"/>
  <c r="AK43" i="13"/>
  <c r="AK39" i="13"/>
  <c r="AK38" i="13"/>
  <c r="AK33" i="13"/>
  <c r="AK29" i="13"/>
  <c r="AK28" i="13"/>
  <c r="AK27" i="13"/>
  <c r="AK24" i="13"/>
  <c r="AJ49" i="13"/>
  <c r="AJ48" i="13"/>
  <c r="AJ47" i="13"/>
  <c r="AJ44" i="13"/>
  <c r="AJ43" i="13"/>
  <c r="AI43" i="13"/>
  <c r="AI39" i="13"/>
  <c r="AM33" i="13"/>
  <c r="AM38" i="13"/>
  <c r="AJ33" i="13"/>
  <c r="AM39" i="13"/>
  <c r="AJ38" i="13"/>
  <c r="AI33" i="13"/>
  <c r="AM43" i="13"/>
  <c r="AJ39" i="13"/>
  <c r="AI38" i="13"/>
  <c r="AM28" i="13"/>
  <c r="AJ27" i="13"/>
  <c r="AM24" i="13"/>
  <c r="AL20" i="13"/>
  <c r="AL19" i="13"/>
  <c r="AL16" i="13"/>
  <c r="AL15" i="13"/>
  <c r="AL11" i="13"/>
  <c r="AL10" i="13"/>
  <c r="AL9" i="13"/>
  <c r="AM29" i="13"/>
  <c r="AJ28" i="13"/>
  <c r="AI27" i="13"/>
  <c r="AL24" i="13"/>
  <c r="AK20" i="13"/>
  <c r="AK19" i="13"/>
  <c r="AK16" i="13"/>
  <c r="AK15" i="13"/>
  <c r="AJ29" i="13"/>
  <c r="AI28" i="13"/>
  <c r="AJ24" i="13"/>
  <c r="AJ20" i="13"/>
  <c r="AJ19" i="13"/>
  <c r="AJ16" i="13"/>
  <c r="AJ15" i="13"/>
  <c r="AJ11" i="13"/>
  <c r="AI29" i="13"/>
  <c r="AM27" i="13"/>
  <c r="AI24" i="13"/>
  <c r="AM20" i="13"/>
  <c r="AI20" i="13"/>
  <c r="AM19" i="13"/>
  <c r="AI19" i="13"/>
  <c r="AI16" i="13"/>
  <c r="AI15" i="13"/>
  <c r="AM11" i="13"/>
  <c r="AI10" i="13"/>
  <c r="AJ9" i="13"/>
  <c r="AL41" i="13"/>
  <c r="AK11" i="13"/>
  <c r="AM10" i="13"/>
  <c r="AI9" i="13"/>
  <c r="AK41" i="13"/>
  <c r="AI11" i="13"/>
  <c r="AK10" i="13"/>
  <c r="AM9" i="13"/>
  <c r="AJ41" i="13"/>
  <c r="AM41" i="13"/>
  <c r="AI41" i="13"/>
  <c r="AM16" i="13"/>
  <c r="AM15" i="13"/>
  <c r="AJ10" i="13"/>
  <c r="AK9" i="13"/>
  <c r="AI58" i="13"/>
  <c r="AL58" i="13"/>
  <c r="AK58" i="13"/>
  <c r="AJ58" i="13"/>
  <c r="AM58" i="13"/>
  <c r="AL52" i="13"/>
  <c r="AJ52" i="13"/>
  <c r="AM52" i="13"/>
  <c r="AK52" i="13"/>
  <c r="AI52" i="13"/>
  <c r="AI51" i="13"/>
  <c r="AJ51" i="13"/>
  <c r="AL51" i="13"/>
  <c r="AM51" i="13"/>
  <c r="AK51" i="13"/>
  <c r="AI56" i="13"/>
  <c r="AJ56" i="13"/>
  <c r="AK56" i="13"/>
  <c r="AM56" i="13"/>
  <c r="AL56" i="13"/>
  <c r="AL46" i="13"/>
  <c r="AJ46" i="13"/>
  <c r="AM46" i="13"/>
  <c r="AK45" i="13"/>
  <c r="AI45" i="13"/>
  <c r="AK46" i="13"/>
  <c r="AJ45" i="13"/>
  <c r="AI46" i="13"/>
  <c r="AL45" i="13"/>
  <c r="AM45" i="13"/>
  <c r="AI7" i="13"/>
  <c r="AK7" i="13"/>
  <c r="AL7" i="13"/>
  <c r="AM7" i="13"/>
  <c r="AI8" i="13"/>
  <c r="AJ8" i="13"/>
  <c r="AK8" i="13"/>
  <c r="AM8" i="13"/>
  <c r="AJ7" i="13"/>
  <c r="AL8" i="13"/>
  <c r="AM6" i="13"/>
  <c r="AI6" i="13"/>
  <c r="AL6" i="13"/>
  <c r="AJ6" i="13"/>
  <c r="AK6" i="13"/>
  <c r="AK5" i="13"/>
  <c r="AL5" i="13"/>
  <c r="AI5" i="13"/>
  <c r="AJ5" i="13"/>
  <c r="AM5" i="13"/>
  <c r="AL55" i="13"/>
  <c r="AK55" i="13"/>
  <c r="AJ55" i="13"/>
  <c r="AI55" i="13"/>
  <c r="AM55" i="13"/>
  <c r="AF13" i="13"/>
  <c r="AE13" i="13"/>
  <c r="AB13" i="13"/>
  <c r="AH13" i="13"/>
  <c r="AD13" i="13"/>
  <c r="AG13" i="13"/>
  <c r="AK32" i="13"/>
  <c r="AI32" i="13"/>
  <c r="AL32" i="13"/>
  <c r="AJ32" i="13"/>
  <c r="AM32" i="13"/>
  <c r="AI31" i="13"/>
  <c r="AJ31" i="13"/>
  <c r="AM31" i="13"/>
  <c r="AL31" i="13"/>
  <c r="AK31" i="13"/>
  <c r="AJ26" i="13"/>
  <c r="AL25" i="13"/>
  <c r="AK25" i="13"/>
  <c r="AM26" i="13"/>
  <c r="AM25" i="13"/>
  <c r="AI26" i="13"/>
  <c r="AK26" i="13"/>
  <c r="AI25" i="13"/>
  <c r="AL26" i="13"/>
  <c r="AJ25" i="13"/>
  <c r="AK14" i="13"/>
  <c r="AM14" i="13"/>
  <c r="N12" i="13"/>
  <c r="O12" i="13"/>
  <c r="AD17" i="13"/>
  <c r="AI18" i="13"/>
  <c r="AM18" i="13"/>
  <c r="AM13" i="13"/>
  <c r="AL13" i="13"/>
  <c r="AL14" i="13"/>
  <c r="AK13" i="13"/>
  <c r="AL23" i="13"/>
  <c r="AE17" i="13"/>
  <c r="AJ13" i="13"/>
  <c r="AJ17" i="13"/>
  <c r="AI14" i="13"/>
  <c r="AL18" i="13"/>
  <c r="AG17" i="13"/>
  <c r="AC17" i="13"/>
  <c r="AI23" i="13"/>
  <c r="AK23" i="13"/>
  <c r="AB17" i="13"/>
  <c r="AF17" i="13"/>
  <c r="Z13" i="13"/>
  <c r="AA13" i="13"/>
  <c r="Z17" i="13"/>
  <c r="AH17" i="13"/>
  <c r="AA17" i="13"/>
  <c r="V30" i="13"/>
  <c r="X30" i="13" s="1"/>
  <c r="AM22" i="13"/>
  <c r="AE22" i="13"/>
  <c r="AL22" i="13"/>
  <c r="AD22" i="13"/>
  <c r="AK22" i="13"/>
  <c r="AC22" i="13"/>
  <c r="AJ22" i="13"/>
  <c r="AB22" i="13"/>
  <c r="AI22" i="13"/>
  <c r="AA22" i="13"/>
  <c r="AH22" i="13"/>
  <c r="Z22" i="13"/>
  <c r="AG22" i="13"/>
  <c r="AF22" i="13"/>
  <c r="AI17" i="13"/>
  <c r="AJ14" i="13"/>
  <c r="AM23" i="13"/>
  <c r="AI13" i="13"/>
  <c r="AK18" i="13"/>
  <c r="AJ18" i="13"/>
  <c r="AM17" i="13"/>
  <c r="AN3" i="13"/>
  <c r="AJ23" i="13"/>
  <c r="AK17" i="13"/>
  <c r="AL17" i="13"/>
  <c r="AP35" i="13" l="1"/>
  <c r="AP36" i="13"/>
  <c r="AQ36" i="13"/>
  <c r="AO37" i="13"/>
  <c r="AQ37" i="13"/>
  <c r="AR36" i="13"/>
  <c r="AP37" i="13"/>
  <c r="AR37" i="13"/>
  <c r="AN34" i="13"/>
  <c r="AO34" i="13"/>
  <c r="AP34" i="13"/>
  <c r="AQ34" i="13"/>
  <c r="AN35" i="13"/>
  <c r="AR34" i="13"/>
  <c r="AO35" i="13"/>
  <c r="AQ35" i="13"/>
  <c r="AN36" i="13"/>
  <c r="AR35" i="13"/>
  <c r="AO36" i="13"/>
  <c r="AN37" i="13"/>
  <c r="Y21" i="13"/>
  <c r="Y12" i="13"/>
  <c r="AC50" i="13"/>
  <c r="AL50" i="13"/>
  <c r="AD50" i="13"/>
  <c r="AI50" i="13"/>
  <c r="AA50" i="13"/>
  <c r="AH50" i="13"/>
  <c r="Z50" i="13"/>
  <c r="AG50" i="13"/>
  <c r="AJ50" i="13"/>
  <c r="AF50" i="13"/>
  <c r="AK50" i="13"/>
  <c r="AB50" i="13"/>
  <c r="AE50" i="13"/>
  <c r="AM50" i="13"/>
  <c r="P50" i="13"/>
  <c r="P12" i="13"/>
  <c r="Y50" i="13"/>
  <c r="P21" i="13"/>
  <c r="AQ65" i="13"/>
  <c r="AQ64" i="13"/>
  <c r="AP65" i="13"/>
  <c r="AR64" i="13"/>
  <c r="AO63" i="13"/>
  <c r="AO59" i="13"/>
  <c r="AO57" i="13"/>
  <c r="AO54" i="13"/>
  <c r="AO53" i="13"/>
  <c r="AN65" i="13"/>
  <c r="AN64" i="13"/>
  <c r="AP63" i="13"/>
  <c r="AR59" i="13"/>
  <c r="AP57" i="13"/>
  <c r="AR54" i="13"/>
  <c r="AR53" i="13"/>
  <c r="AN63" i="13"/>
  <c r="AQ59" i="13"/>
  <c r="AN57" i="13"/>
  <c r="AO65" i="13"/>
  <c r="AO64" i="13"/>
  <c r="AQ57" i="13"/>
  <c r="AQ54" i="13"/>
  <c r="AN53" i="13"/>
  <c r="AR63" i="13"/>
  <c r="AP59" i="13"/>
  <c r="AP54" i="13"/>
  <c r="AQ49" i="13"/>
  <c r="AQ48" i="13"/>
  <c r="AQ47" i="13"/>
  <c r="AR65" i="13"/>
  <c r="AR57" i="13"/>
  <c r="AN54" i="13"/>
  <c r="AQ63" i="13"/>
  <c r="AQ53" i="13"/>
  <c r="AP49" i="13"/>
  <c r="AR48" i="13"/>
  <c r="AN47" i="13"/>
  <c r="AQ44" i="13"/>
  <c r="AP64" i="13"/>
  <c r="AP53" i="13"/>
  <c r="AN49" i="13"/>
  <c r="AN48" i="13"/>
  <c r="AR44" i="13"/>
  <c r="AP43" i="13"/>
  <c r="AP39" i="13"/>
  <c r="AP38" i="13"/>
  <c r="AP33" i="13"/>
  <c r="AP29" i="13"/>
  <c r="AP28" i="13"/>
  <c r="AP27" i="13"/>
  <c r="AR47" i="13"/>
  <c r="AP44" i="13"/>
  <c r="AO43" i="13"/>
  <c r="AO39" i="13"/>
  <c r="AO38" i="13"/>
  <c r="AO33" i="13"/>
  <c r="AO29" i="13"/>
  <c r="AO28" i="13"/>
  <c r="AO27" i="13"/>
  <c r="AO24" i="13"/>
  <c r="AR49" i="13"/>
  <c r="AP48" i="13"/>
  <c r="AN59" i="13"/>
  <c r="AO48" i="13"/>
  <c r="AO47" i="13"/>
  <c r="AO49" i="13"/>
  <c r="AR43" i="13"/>
  <c r="AQ43" i="13"/>
  <c r="AQ39" i="13"/>
  <c r="AN38" i="13"/>
  <c r="AO44" i="13"/>
  <c r="AR39" i="13"/>
  <c r="AQ38" i="13"/>
  <c r="AN33" i="13"/>
  <c r="AP47" i="13"/>
  <c r="AN44" i="13"/>
  <c r="AN39" i="13"/>
  <c r="AN43" i="13"/>
  <c r="AR33" i="13"/>
  <c r="AR38" i="13"/>
  <c r="AQ33" i="13"/>
  <c r="AN29" i="13"/>
  <c r="AR27" i="13"/>
  <c r="AR24" i="13"/>
  <c r="AP20" i="13"/>
  <c r="AP19" i="13"/>
  <c r="AP16" i="13"/>
  <c r="AP15" i="13"/>
  <c r="AP11" i="13"/>
  <c r="AP10" i="13"/>
  <c r="AP9" i="13"/>
  <c r="AR28" i="13"/>
  <c r="AQ27" i="13"/>
  <c r="AQ24" i="13"/>
  <c r="AO20" i="13"/>
  <c r="AO19" i="13"/>
  <c r="AO16" i="13"/>
  <c r="AO15" i="13"/>
  <c r="AR29" i="13"/>
  <c r="AQ28" i="13"/>
  <c r="AN27" i="13"/>
  <c r="AP24" i="13"/>
  <c r="AR20" i="13"/>
  <c r="AN20" i="13"/>
  <c r="AR19" i="13"/>
  <c r="AN19" i="13"/>
  <c r="AR16" i="13"/>
  <c r="AN16" i="13"/>
  <c r="AR15" i="13"/>
  <c r="AN15" i="13"/>
  <c r="AR11" i="13"/>
  <c r="AN11" i="13"/>
  <c r="AQ29" i="13"/>
  <c r="AN28" i="13"/>
  <c r="AN24" i="13"/>
  <c r="AQ20" i="13"/>
  <c r="AQ19" i="13"/>
  <c r="AN10" i="13"/>
  <c r="AO9" i="13"/>
  <c r="AP41" i="13"/>
  <c r="AR10" i="13"/>
  <c r="AN9" i="13"/>
  <c r="AO41" i="13"/>
  <c r="AQ16" i="13"/>
  <c r="AQ15" i="13"/>
  <c r="AQ11" i="13"/>
  <c r="AQ10" i="13"/>
  <c r="AR9" i="13"/>
  <c r="AR41" i="13"/>
  <c r="AN41" i="13"/>
  <c r="AO11" i="13"/>
  <c r="AO10" i="13"/>
  <c r="AQ9" i="13"/>
  <c r="AQ41" i="13"/>
  <c r="AR58" i="13"/>
  <c r="AN58" i="13"/>
  <c r="AO58" i="13"/>
  <c r="AQ58" i="13"/>
  <c r="AP58" i="13"/>
  <c r="AN52" i="13"/>
  <c r="AR52" i="13"/>
  <c r="AP52" i="13"/>
  <c r="AO52" i="13"/>
  <c r="AQ52" i="13"/>
  <c r="AO51" i="13"/>
  <c r="AR51" i="13"/>
  <c r="AP51" i="13"/>
  <c r="AQ51" i="13"/>
  <c r="AN51" i="13"/>
  <c r="AP56" i="13"/>
  <c r="AQ56" i="13"/>
  <c r="AO56" i="13"/>
  <c r="AR56" i="13"/>
  <c r="AN56" i="13"/>
  <c r="AP45" i="13"/>
  <c r="AQ45" i="13"/>
  <c r="AP46" i="13"/>
  <c r="AQ46" i="13"/>
  <c r="AO46" i="13"/>
  <c r="AN46" i="13"/>
  <c r="AR46" i="13"/>
  <c r="AO45" i="13"/>
  <c r="AR45" i="13"/>
  <c r="AN45" i="13"/>
  <c r="AQ7" i="13"/>
  <c r="AN8" i="13"/>
  <c r="AO8" i="13"/>
  <c r="AO7" i="13"/>
  <c r="AQ8" i="13"/>
  <c r="AP7" i="13"/>
  <c r="AN7" i="13"/>
  <c r="AP8" i="13"/>
  <c r="AR8" i="13"/>
  <c r="AR7" i="13"/>
  <c r="AN6" i="13"/>
  <c r="AR6" i="13"/>
  <c r="AP6" i="13"/>
  <c r="AQ6" i="13"/>
  <c r="AO6" i="13"/>
  <c r="AR5" i="13"/>
  <c r="AP5" i="13"/>
  <c r="AO5" i="13"/>
  <c r="AQ5" i="13"/>
  <c r="AN5" i="13"/>
  <c r="AA12" i="13"/>
  <c r="AQ55" i="13"/>
  <c r="AO55" i="13"/>
  <c r="AR55" i="13"/>
  <c r="AP55" i="13"/>
  <c r="AN55" i="13"/>
  <c r="AI12" i="13"/>
  <c r="AR32" i="13"/>
  <c r="AN32" i="13"/>
  <c r="AQ32" i="13"/>
  <c r="AO32" i="13"/>
  <c r="AP32" i="13"/>
  <c r="AO31" i="13"/>
  <c r="AP31" i="13"/>
  <c r="AR31" i="13"/>
  <c r="AQ31" i="13"/>
  <c r="AN31" i="13"/>
  <c r="AJ12" i="13"/>
  <c r="AG12" i="13"/>
  <c r="AE12" i="13"/>
  <c r="AO26" i="13"/>
  <c r="AO25" i="13"/>
  <c r="AN26" i="13"/>
  <c r="AQ25" i="13"/>
  <c r="AR26" i="13"/>
  <c r="AR25" i="13"/>
  <c r="AQ26" i="13"/>
  <c r="AP25" i="13"/>
  <c r="AN25" i="13"/>
  <c r="AP26" i="13"/>
  <c r="AK12" i="13"/>
  <c r="AM12" i="13"/>
  <c r="Z12" i="13"/>
  <c r="AB12" i="13"/>
  <c r="AD12" i="13"/>
  <c r="AF12" i="13"/>
  <c r="AH12" i="13"/>
  <c r="AC12" i="13"/>
  <c r="AL12" i="13"/>
  <c r="AQ22" i="13"/>
  <c r="AP22" i="13"/>
  <c r="AO21" i="13"/>
  <c r="AG21" i="13"/>
  <c r="AN21" i="13"/>
  <c r="AF21" i="13"/>
  <c r="AM21" i="13"/>
  <c r="AE21" i="13"/>
  <c r="AL21" i="13"/>
  <c r="AD21" i="13"/>
  <c r="AK21" i="13"/>
  <c r="AC21" i="13"/>
  <c r="AR21" i="13"/>
  <c r="AJ21" i="13"/>
  <c r="AB21" i="13"/>
  <c r="AA21" i="13"/>
  <c r="Z21" i="13"/>
  <c r="AH21" i="13"/>
  <c r="AQ21" i="13"/>
  <c r="AP21" i="13"/>
  <c r="AI21" i="13"/>
  <c r="AR50" i="13"/>
  <c r="AR14" i="13"/>
  <c r="AQ13" i="13"/>
  <c r="AP13" i="13"/>
  <c r="AR18" i="13"/>
  <c r="AN14" i="13"/>
  <c r="AO14" i="13"/>
  <c r="AS3" i="13"/>
  <c r="AO17" i="13"/>
  <c r="AO23" i="13"/>
  <c r="AN13" i="13"/>
  <c r="AN17" i="13"/>
  <c r="AN23" i="13"/>
  <c r="AO13" i="13"/>
  <c r="AQ18" i="13"/>
  <c r="AR13" i="13"/>
  <c r="AN18" i="13"/>
  <c r="AR23" i="13"/>
  <c r="AP14" i="13"/>
  <c r="AQ14" i="13"/>
  <c r="AR17" i="13"/>
  <c r="AO18" i="13"/>
  <c r="AQ17" i="13"/>
  <c r="AQ23" i="13"/>
  <c r="AP18" i="13"/>
  <c r="AP17" i="13"/>
  <c r="AP23" i="13"/>
  <c r="AN50" i="13"/>
  <c r="AQ50" i="13"/>
  <c r="AP50" i="13"/>
  <c r="AO50" i="13"/>
  <c r="AR12" i="13"/>
  <c r="AN12" i="13"/>
  <c r="AN22" i="13"/>
  <c r="AR22" i="13"/>
  <c r="AO12" i="13"/>
  <c r="AP12" i="13"/>
  <c r="AQ12" i="13"/>
  <c r="AO22" i="13"/>
  <c r="AS34" i="13" l="1"/>
  <c r="AW34" i="13"/>
  <c r="AT35" i="13"/>
  <c r="AW35" i="13"/>
  <c r="AU36" i="13"/>
  <c r="AT37" i="13"/>
  <c r="AW37" i="13"/>
  <c r="AT34" i="13"/>
  <c r="AU35" i="13"/>
  <c r="AS36" i="13"/>
  <c r="AT36" i="13"/>
  <c r="AS37" i="13"/>
  <c r="AV37" i="13"/>
  <c r="AU34" i="13"/>
  <c r="AV34" i="13"/>
  <c r="AS35" i="13"/>
  <c r="AV36" i="13"/>
  <c r="AW36" i="13"/>
  <c r="AU37" i="13"/>
  <c r="AV35" i="13"/>
  <c r="AU65" i="13"/>
  <c r="AU64" i="13"/>
  <c r="AV65" i="13"/>
  <c r="AW64" i="13"/>
  <c r="AW63" i="13"/>
  <c r="AS63" i="13"/>
  <c r="AW59" i="13"/>
  <c r="AS59" i="13"/>
  <c r="AW57" i="13"/>
  <c r="AS57" i="13"/>
  <c r="AW54" i="13"/>
  <c r="AS54" i="13"/>
  <c r="AW53" i="13"/>
  <c r="AS53" i="13"/>
  <c r="AT65" i="13"/>
  <c r="AT64" i="13"/>
  <c r="AU63" i="13"/>
  <c r="AU57" i="13"/>
  <c r="AS65" i="13"/>
  <c r="AS64" i="13"/>
  <c r="AT63" i="13"/>
  <c r="AV59" i="13"/>
  <c r="AT57" i="13"/>
  <c r="AV63" i="13"/>
  <c r="AT59" i="13"/>
  <c r="AU53" i="13"/>
  <c r="AV54" i="13"/>
  <c r="AT53" i="13"/>
  <c r="AU49" i="13"/>
  <c r="AU48" i="13"/>
  <c r="AU47" i="13"/>
  <c r="AV53" i="13"/>
  <c r="AV64" i="13"/>
  <c r="AV49" i="13"/>
  <c r="AW48" i="13"/>
  <c r="AS47" i="13"/>
  <c r="AU44" i="13"/>
  <c r="AU59" i="13"/>
  <c r="AU54" i="13"/>
  <c r="AW65" i="13"/>
  <c r="AT49" i="13"/>
  <c r="AT48" i="13"/>
  <c r="AT47" i="13"/>
  <c r="AW44" i="13"/>
  <c r="AT43" i="13"/>
  <c r="AT39" i="13"/>
  <c r="AT38" i="13"/>
  <c r="AT33" i="13"/>
  <c r="AT29" i="13"/>
  <c r="AT28" i="13"/>
  <c r="AT27" i="13"/>
  <c r="AS49" i="13"/>
  <c r="AS48" i="13"/>
  <c r="AV44" i="13"/>
  <c r="AW43" i="13"/>
  <c r="AS43" i="13"/>
  <c r="AW39" i="13"/>
  <c r="AS39" i="13"/>
  <c r="AW38" i="13"/>
  <c r="AS38" i="13"/>
  <c r="AW33" i="13"/>
  <c r="AS33" i="13"/>
  <c r="AW29" i="13"/>
  <c r="AS29" i="13"/>
  <c r="AW28" i="13"/>
  <c r="AS28" i="13"/>
  <c r="AW27" i="13"/>
  <c r="AS27" i="13"/>
  <c r="AW24" i="13"/>
  <c r="AS24" i="13"/>
  <c r="AV57" i="13"/>
  <c r="AT54" i="13"/>
  <c r="AW49" i="13"/>
  <c r="AW47" i="13"/>
  <c r="AT44" i="13"/>
  <c r="AV47" i="13"/>
  <c r="AS44" i="13"/>
  <c r="AV38" i="13"/>
  <c r="AU33" i="13"/>
  <c r="AV43" i="13"/>
  <c r="AU43" i="13"/>
  <c r="AV33" i="13"/>
  <c r="AV39" i="13"/>
  <c r="AU38" i="13"/>
  <c r="AV48" i="13"/>
  <c r="AU39" i="13"/>
  <c r="AV29" i="13"/>
  <c r="AU28" i="13"/>
  <c r="AT20" i="13"/>
  <c r="AT19" i="13"/>
  <c r="AT16" i="13"/>
  <c r="AT15" i="13"/>
  <c r="AT11" i="13"/>
  <c r="AT10" i="13"/>
  <c r="AT9" i="13"/>
  <c r="AU29" i="13"/>
  <c r="AV24" i="13"/>
  <c r="AW20" i="13"/>
  <c r="AS20" i="13"/>
  <c r="AW19" i="13"/>
  <c r="AS19" i="13"/>
  <c r="AW16" i="13"/>
  <c r="AS16" i="13"/>
  <c r="AW15" i="13"/>
  <c r="AS15" i="13"/>
  <c r="AV27" i="13"/>
  <c r="AU24" i="13"/>
  <c r="AV20" i="13"/>
  <c r="AV19" i="13"/>
  <c r="AV16" i="13"/>
  <c r="AV15" i="13"/>
  <c r="AV11" i="13"/>
  <c r="AV28" i="13"/>
  <c r="AU27" i="13"/>
  <c r="AT24" i="13"/>
  <c r="AU20" i="13"/>
  <c r="AU19" i="13"/>
  <c r="AU11" i="13"/>
  <c r="AS10" i="13"/>
  <c r="AU9" i="13"/>
  <c r="AT41" i="13"/>
  <c r="AU16" i="13"/>
  <c r="AU15" i="13"/>
  <c r="AS11" i="13"/>
  <c r="AW10" i="13"/>
  <c r="AS9" i="13"/>
  <c r="AW41" i="13"/>
  <c r="AS41" i="13"/>
  <c r="AV10" i="13"/>
  <c r="AW9" i="13"/>
  <c r="AV41" i="13"/>
  <c r="AU41" i="13"/>
  <c r="AW11" i="13"/>
  <c r="AU10" i="13"/>
  <c r="AV9" i="13"/>
  <c r="AT58" i="13"/>
  <c r="AS58" i="13"/>
  <c r="AW58" i="13"/>
  <c r="AU58" i="13"/>
  <c r="AV58" i="13"/>
  <c r="AW52" i="13"/>
  <c r="AS52" i="13"/>
  <c r="AV52" i="13"/>
  <c r="AT52" i="13"/>
  <c r="AU52" i="13"/>
  <c r="AS51" i="13"/>
  <c r="AW51" i="13"/>
  <c r="AV51" i="13"/>
  <c r="AU51" i="13"/>
  <c r="AT51" i="13"/>
  <c r="AU56" i="13"/>
  <c r="AV56" i="13"/>
  <c r="AT56" i="13"/>
  <c r="AS56" i="13"/>
  <c r="AW56" i="13"/>
  <c r="AW46" i="13"/>
  <c r="AV46" i="13"/>
  <c r="AS45" i="13"/>
  <c r="AT46" i="13"/>
  <c r="AU46" i="13"/>
  <c r="AT45" i="13"/>
  <c r="AS46" i="13"/>
  <c r="AU45" i="13"/>
  <c r="AW45" i="13"/>
  <c r="AV45" i="13"/>
  <c r="AS7" i="13"/>
  <c r="AT7" i="13"/>
  <c r="AV8" i="13"/>
  <c r="AU7" i="13"/>
  <c r="AW8" i="13"/>
  <c r="AW7" i="13"/>
  <c r="AU8" i="13"/>
  <c r="AS8" i="13"/>
  <c r="AV7" i="13"/>
  <c r="AT8" i="13"/>
  <c r="AV6" i="13"/>
  <c r="AU6" i="13"/>
  <c r="AT6" i="13"/>
  <c r="AS6" i="13"/>
  <c r="AW6" i="13"/>
  <c r="AU5" i="13"/>
  <c r="AS5" i="13"/>
  <c r="AT5" i="13"/>
  <c r="AW5" i="13"/>
  <c r="AV5" i="13"/>
  <c r="AU55" i="13"/>
  <c r="AT55" i="13"/>
  <c r="AW55" i="13"/>
  <c r="AS55" i="13"/>
  <c r="AV55" i="13"/>
  <c r="AV32" i="13"/>
  <c r="AT32" i="13"/>
  <c r="AS32" i="13"/>
  <c r="AW32" i="13"/>
  <c r="AU32" i="13"/>
  <c r="AT31" i="13"/>
  <c r="AW31" i="13"/>
  <c r="AV31" i="13"/>
  <c r="AS31" i="13"/>
  <c r="AU31" i="13"/>
  <c r="AV26" i="13"/>
  <c r="AS26" i="13"/>
  <c r="AV25" i="13"/>
  <c r="AT26" i="13"/>
  <c r="AU26" i="13"/>
  <c r="AW26" i="13"/>
  <c r="AT25" i="13"/>
  <c r="AU25" i="13"/>
  <c r="AS25" i="13"/>
  <c r="AW25" i="13"/>
  <c r="AU21" i="13"/>
  <c r="AU50" i="13"/>
  <c r="AS50" i="13"/>
  <c r="AS18" i="13"/>
  <c r="AU17" i="13"/>
  <c r="AT17" i="13"/>
  <c r="AW14" i="13"/>
  <c r="AV14" i="13"/>
  <c r="AT23" i="13"/>
  <c r="AV17" i="13"/>
  <c r="AV23" i="13"/>
  <c r="AU23" i="13"/>
  <c r="AV13" i="13"/>
  <c r="AT14" i="13"/>
  <c r="AU14" i="13"/>
  <c r="AW13" i="13"/>
  <c r="AS23" i="13"/>
  <c r="AT18" i="13"/>
  <c r="AS13" i="13"/>
  <c r="AU18" i="13"/>
  <c r="AS17" i="13"/>
  <c r="AU13" i="13"/>
  <c r="AS14" i="13"/>
  <c r="AW18" i="13"/>
  <c r="AW17" i="13"/>
  <c r="AW23" i="13"/>
  <c r="AT13" i="13"/>
  <c r="AV18" i="13"/>
  <c r="AT50" i="13"/>
  <c r="AW50" i="13"/>
  <c r="AV50" i="13"/>
  <c r="AS12" i="13"/>
  <c r="AW22" i="13"/>
  <c r="AU22" i="13"/>
  <c r="AT22" i="13"/>
  <c r="AW12" i="13"/>
  <c r="AS22" i="13"/>
  <c r="AV12" i="13"/>
  <c r="AU12" i="13"/>
  <c r="AV22" i="13"/>
  <c r="AT12" i="13"/>
  <c r="AS21" i="13"/>
  <c r="AT21" i="13"/>
  <c r="AV21" i="13"/>
  <c r="AW21" i="13"/>
  <c r="A7" i="4" l="1"/>
  <c r="B4" i="4" l="1"/>
  <c r="A8" i="4"/>
  <c r="A9" i="4" l="1"/>
  <c r="S24" i="13" l="1"/>
  <c r="S15" i="13" l="1"/>
  <c r="R8" i="13" l="1"/>
  <c r="S39" i="13"/>
  <c r="S33" i="13"/>
  <c r="S19" i="13"/>
  <c r="R63" i="13" l="1"/>
  <c r="R64" i="13"/>
  <c r="R65" i="13"/>
  <c r="R9" i="13"/>
  <c r="R10" i="13" l="1"/>
  <c r="S28" i="13" l="1"/>
  <c r="S29" i="13"/>
  <c r="S20" i="13" l="1"/>
  <c r="S27" i="13"/>
  <c r="R16" i="13" l="1"/>
  <c r="R20" i="13" l="1"/>
  <c r="A4" i="4" l="1"/>
  <c r="S8" i="13"/>
  <c r="S9" i="13" l="1"/>
  <c r="S10" i="13" l="1"/>
  <c r="R11" i="13" l="1"/>
  <c r="T7" i="4"/>
  <c r="K9" i="4"/>
  <c r="E9" i="4"/>
  <c r="T9" i="4"/>
  <c r="Q5" i="4"/>
  <c r="K8" i="4"/>
  <c r="K6" i="4"/>
  <c r="W9" i="4"/>
  <c r="Q9" i="4"/>
  <c r="E7" i="4"/>
  <c r="W7" i="4"/>
  <c r="H6" i="4"/>
  <c r="T6" i="4"/>
  <c r="Q6" i="4"/>
  <c r="N8" i="4"/>
  <c r="H5" i="4"/>
  <c r="N6" i="4"/>
  <c r="T8" i="4"/>
  <c r="H9" i="4"/>
  <c r="N9" i="4"/>
  <c r="Q7" i="4"/>
  <c r="T5" i="4"/>
  <c r="H7" i="4"/>
  <c r="E8" i="4"/>
  <c r="K7" i="4"/>
  <c r="K5" i="4"/>
  <c r="H8" i="4"/>
  <c r="Q8" i="4"/>
  <c r="W8" i="4"/>
  <c r="N5" i="4"/>
  <c r="N7" i="4"/>
  <c r="T4" i="4" l="1"/>
  <c r="K4" i="4"/>
  <c r="Q4" i="4"/>
  <c r="R15" i="13"/>
  <c r="N4" i="4"/>
  <c r="H4" i="4"/>
  <c r="R27" i="13"/>
  <c r="R19" i="13" l="1"/>
  <c r="R28" i="13" l="1"/>
  <c r="R29" i="13" l="1"/>
  <c r="R41" i="13" l="1"/>
  <c r="R57" i="13" l="1"/>
  <c r="R43" i="13" l="1"/>
  <c r="R38" i="13" l="1"/>
  <c r="R33" i="13"/>
  <c r="R39" i="13" l="1"/>
  <c r="R47" i="13"/>
  <c r="R48" i="13" l="1"/>
  <c r="R49" i="13" l="1"/>
  <c r="R44" i="13"/>
  <c r="R53" i="13" l="1"/>
  <c r="AE40" i="13"/>
  <c r="AA40" i="13"/>
  <c r="AG40" i="13"/>
  <c r="AJ40" i="13"/>
  <c r="AN40" i="13"/>
  <c r="AP40" i="13"/>
  <c r="AS40" i="13"/>
  <c r="AC40" i="13"/>
  <c r="AH40" i="13"/>
  <c r="AK40" i="13"/>
  <c r="AR40" i="13"/>
  <c r="AV40" i="13"/>
  <c r="AU40" i="13"/>
  <c r="Z40" i="13"/>
  <c r="AB40" i="13"/>
  <c r="AM40" i="13"/>
  <c r="AO40" i="13"/>
  <c r="AW40" i="13"/>
  <c r="AF40" i="13"/>
  <c r="AQ40" i="13"/>
  <c r="AD40" i="13"/>
  <c r="AT40" i="13"/>
  <c r="AL40" i="13"/>
  <c r="AI40" i="13"/>
  <c r="N30" i="13" l="1"/>
  <c r="N61" i="13"/>
  <c r="W61" i="13"/>
  <c r="O61" i="13"/>
  <c r="V61" i="13"/>
  <c r="U8" i="13" l="1"/>
  <c r="U42" i="13"/>
  <c r="Y61" i="13"/>
  <c r="Y30" i="13"/>
  <c r="AK30" i="13"/>
  <c r="AW30" i="13"/>
  <c r="AQ30" i="13"/>
  <c r="AI30" i="13"/>
  <c r="Z30" i="13"/>
  <c r="AL30" i="13"/>
  <c r="AF30" i="13"/>
  <c r="AT30" i="13"/>
  <c r="AJ30" i="13"/>
  <c r="AA30" i="13"/>
  <c r="AM30" i="13"/>
  <c r="AO30" i="13"/>
  <c r="AE30" i="13"/>
  <c r="AR30" i="13"/>
  <c r="AB30" i="13"/>
  <c r="AN30" i="13"/>
  <c r="AP30" i="13"/>
  <c r="AS30" i="13"/>
  <c r="AC30" i="13"/>
  <c r="AH30" i="13"/>
  <c r="AD30" i="13"/>
  <c r="AG30" i="13"/>
  <c r="AU30" i="13"/>
  <c r="AV30" i="13"/>
  <c r="R54" i="13"/>
  <c r="O60" i="13"/>
  <c r="U36" i="13" s="1"/>
  <c r="P61" i="13"/>
  <c r="X61" i="13"/>
  <c r="P30" i="13"/>
  <c r="AN61" i="13"/>
  <c r="AG61" i="13"/>
  <c r="AQ61" i="13"/>
  <c r="AD61" i="13"/>
  <c r="AU61" i="13"/>
  <c r="AR61" i="13"/>
  <c r="AB61" i="13"/>
  <c r="AW61" i="13"/>
  <c r="AA61" i="13"/>
  <c r="AE61" i="13"/>
  <c r="AM61" i="13"/>
  <c r="AP61" i="13"/>
  <c r="AJ61" i="13"/>
  <c r="AC61" i="13"/>
  <c r="AT61" i="13"/>
  <c r="AS61" i="13"/>
  <c r="N60" i="13"/>
  <c r="W60" i="13"/>
  <c r="X60" i="13" s="1"/>
  <c r="AV61" i="13"/>
  <c r="AL61" i="13"/>
  <c r="AF61" i="13"/>
  <c r="Z61" i="13"/>
  <c r="AH61" i="13"/>
  <c r="AK61" i="13"/>
  <c r="AI61" i="13"/>
  <c r="AO61" i="13"/>
  <c r="U37" i="13" l="1"/>
  <c r="U34" i="13"/>
  <c r="U35" i="13"/>
  <c r="Y60" i="13"/>
  <c r="R59" i="13"/>
  <c r="U30" i="13"/>
  <c r="M4" i="4" s="1"/>
  <c r="O4" i="4" s="1"/>
  <c r="P60" i="13"/>
  <c r="U60" i="13"/>
  <c r="S4" i="4" s="1"/>
  <c r="U4" i="4" s="1"/>
  <c r="U17" i="13"/>
  <c r="U65" i="13"/>
  <c r="U20" i="13"/>
  <c r="U11" i="13"/>
  <c r="U5" i="13"/>
  <c r="D4" i="4" s="1"/>
  <c r="U21" i="13"/>
  <c r="J4" i="4" s="1"/>
  <c r="L4" i="4" s="1"/>
  <c r="U12" i="13"/>
  <c r="G4" i="4" s="1"/>
  <c r="I4" i="4" s="1"/>
  <c r="U55" i="13"/>
  <c r="U64" i="13"/>
  <c r="U33" i="13"/>
  <c r="U48" i="13"/>
  <c r="U40" i="13"/>
  <c r="U18" i="13"/>
  <c r="U32" i="13"/>
  <c r="U58" i="13"/>
  <c r="U44" i="13"/>
  <c r="U41" i="13"/>
  <c r="U38" i="13"/>
  <c r="U6" i="13"/>
  <c r="U43" i="13"/>
  <c r="U31" i="13"/>
  <c r="U51" i="13"/>
  <c r="U19" i="13"/>
  <c r="U63" i="13"/>
  <c r="U57" i="13"/>
  <c r="U59" i="13"/>
  <c r="U52" i="13"/>
  <c r="U24" i="13"/>
  <c r="U54" i="13"/>
  <c r="U62" i="13"/>
  <c r="U16" i="13"/>
  <c r="U10" i="13"/>
  <c r="U27" i="13"/>
  <c r="U26" i="13"/>
  <c r="U23" i="13"/>
  <c r="U50" i="13"/>
  <c r="P4" i="4" s="1"/>
  <c r="R4" i="4" s="1"/>
  <c r="U49" i="13"/>
  <c r="U13" i="13"/>
  <c r="U46" i="13"/>
  <c r="U28" i="13"/>
  <c r="U53" i="13"/>
  <c r="U7" i="13"/>
  <c r="U47" i="13"/>
  <c r="U9" i="13"/>
  <c r="U15" i="13"/>
  <c r="U56" i="13"/>
  <c r="U39" i="13"/>
  <c r="U45" i="13"/>
  <c r="U29" i="13"/>
  <c r="U14" i="13"/>
  <c r="U25" i="13"/>
  <c r="U22" i="13"/>
  <c r="U61" i="13"/>
  <c r="AH60" i="13"/>
  <c r="AM60" i="13"/>
  <c r="AG60" i="13"/>
  <c r="AN60" i="13"/>
  <c r="AQ60" i="13"/>
  <c r="AK60" i="13"/>
  <c r="Z60" i="13"/>
  <c r="AP60" i="13"/>
  <c r="AD60" i="13"/>
  <c r="AJ60" i="13"/>
  <c r="AO60" i="13"/>
  <c r="AB60" i="13"/>
  <c r="AW60" i="13"/>
  <c r="AL60" i="13"/>
  <c r="AI60" i="13"/>
  <c r="AE60" i="13"/>
  <c r="AS60" i="13"/>
  <c r="AT60" i="13"/>
  <c r="AF60" i="13"/>
  <c r="AA60" i="13"/>
  <c r="AR60" i="13"/>
  <c r="AU60" i="13"/>
  <c r="AC60" i="13"/>
  <c r="AV60" i="13"/>
  <c r="S6" i="4" l="1"/>
  <c r="U6" i="4" s="1"/>
  <c r="P9" i="4"/>
  <c r="R9" i="4" s="1"/>
  <c r="P7" i="4"/>
  <c r="R7" i="4" s="1"/>
  <c r="S7" i="4"/>
  <c r="U7" i="4" s="1"/>
  <c r="G7" i="4"/>
  <c r="I7" i="4" s="1"/>
  <c r="P6" i="4"/>
  <c r="R6" i="4" s="1"/>
  <c r="M9" i="4"/>
  <c r="O9" i="4" s="1"/>
  <c r="D9" i="4"/>
  <c r="F9" i="4" s="1"/>
  <c r="M6" i="4"/>
  <c r="O6" i="4" s="1"/>
  <c r="D8" i="4"/>
  <c r="F8" i="4" s="1"/>
  <c r="S9" i="4"/>
  <c r="U9" i="4" s="1"/>
  <c r="S8" i="4"/>
  <c r="U8" i="4" s="1"/>
  <c r="J6" i="4"/>
  <c r="L6" i="4" s="1"/>
  <c r="G6" i="4"/>
  <c r="I6" i="4" s="1"/>
  <c r="P8" i="4"/>
  <c r="R8" i="4" s="1"/>
  <c r="M8" i="4"/>
  <c r="O8" i="4" s="1"/>
  <c r="J9" i="4"/>
  <c r="L9" i="4" s="1"/>
  <c r="M7" i="4"/>
  <c r="O7" i="4" s="1"/>
  <c r="J8" i="4"/>
  <c r="L8" i="4" s="1"/>
  <c r="J7" i="4"/>
  <c r="L7" i="4" s="1"/>
  <c r="W5" i="4"/>
  <c r="E5" i="4"/>
  <c r="E6" i="4"/>
  <c r="W6" i="4"/>
  <c r="V7" i="4"/>
  <c r="D7" i="4"/>
  <c r="F7" i="4" s="1"/>
  <c r="G8" i="4"/>
  <c r="I8" i="4" s="1"/>
  <c r="V8" i="4"/>
  <c r="V5" i="4"/>
  <c r="G9" i="4"/>
  <c r="I9" i="4" s="1"/>
  <c r="V9" i="4"/>
  <c r="V6" i="4"/>
  <c r="D6" i="4"/>
  <c r="AD6" i="4"/>
  <c r="W4" i="4"/>
  <c r="F6" i="4" l="1"/>
  <c r="Z7" i="4"/>
  <c r="Z8" i="4"/>
  <c r="Z9" i="4"/>
  <c r="E4" i="4"/>
  <c r="Z6" i="4"/>
  <c r="Z5" i="4"/>
  <c r="AB5" i="4" s="1"/>
  <c r="Y7" i="4"/>
  <c r="X7" i="4"/>
  <c r="X4" i="4"/>
  <c r="AA4" i="4" s="1"/>
  <c r="Y9" i="4"/>
  <c r="X9" i="4"/>
  <c r="X8" i="4"/>
  <c r="Y8" i="4"/>
  <c r="Y5" i="4"/>
  <c r="X5" i="4"/>
  <c r="Y6" i="4"/>
  <c r="X6" i="4"/>
  <c r="Y4" i="4"/>
  <c r="Z4" i="4"/>
  <c r="M5" i="4" l="1"/>
  <c r="O5" i="4" s="1"/>
  <c r="P5" i="4"/>
  <c r="R5" i="4" s="1"/>
  <c r="G5" i="4"/>
  <c r="I5" i="4" s="1"/>
  <c r="AA9" i="4"/>
  <c r="AB9" i="4"/>
  <c r="AA8" i="4"/>
  <c r="AB8" i="4"/>
  <c r="AA7" i="4"/>
  <c r="AB7" i="4"/>
  <c r="AA5" i="4"/>
  <c r="AB6" i="4"/>
  <c r="AE6" i="4"/>
  <c r="AF6" i="4" s="1"/>
  <c r="F4" i="4"/>
  <c r="AA6" i="4"/>
  <c r="J5" i="4" l="1"/>
  <c r="L5" i="4" s="1"/>
  <c r="S5" i="4"/>
  <c r="U5" i="4" s="1"/>
  <c r="D5" i="4"/>
  <c r="F5" i="4" s="1"/>
</calcChain>
</file>

<file path=xl/comments1.xml><?xml version="1.0" encoding="utf-8"?>
<comments xmlns="http://schemas.openxmlformats.org/spreadsheetml/2006/main">
  <authors>
    <author>admin</author>
  </authors>
  <commentList>
    <comment ref="AB5" authorId="0" shapeId="0">
      <text>
        <r>
          <rPr>
            <b/>
            <sz val="9"/>
            <color indexed="81"/>
            <rFont val="돋움"/>
            <family val="3"/>
            <charset val="129"/>
          </rPr>
          <t>종합진척도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차트에
미래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주차의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실적을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표현하지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수식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L1" authorId="0" shapeId="0">
      <text>
        <r>
          <rPr>
            <sz val="9"/>
            <color indexed="81"/>
            <rFont val="돋움"/>
            <family val="3"/>
            <charset val="129"/>
          </rPr>
          <t>주별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진척률의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계획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실적</t>
        </r>
        <r>
          <rPr>
            <sz val="9"/>
            <color indexed="81"/>
            <rFont val="Tahoma"/>
            <family val="2"/>
          </rPr>
          <t xml:space="preserve"> Duration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WokingDay </t>
        </r>
        <r>
          <rPr>
            <sz val="9"/>
            <color indexed="81"/>
            <rFont val="돋움"/>
            <family val="3"/>
            <charset val="129"/>
          </rPr>
          <t>계산시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사용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WBS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막대표로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컬럼을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  <r>
          <rPr>
            <b/>
            <sz val="9"/>
            <color indexed="81"/>
            <rFont val="Tahoma"/>
            <family val="2"/>
          </rPr>
          <t xml:space="preserve">
A </t>
        </r>
        <r>
          <rPr>
            <b/>
            <sz val="9"/>
            <color indexed="81"/>
            <rFont val="돋움"/>
            <family val="3"/>
            <charset val="129"/>
          </rPr>
          <t>컬럼은</t>
        </r>
        <r>
          <rPr>
            <b/>
            <sz val="9"/>
            <color indexed="81"/>
            <rFont val="Tahoma"/>
            <family val="2"/>
          </rPr>
          <t xml:space="preserve"> 1
Y </t>
        </r>
        <r>
          <rPr>
            <b/>
            <sz val="9"/>
            <color indexed="81"/>
            <rFont val="돋움"/>
            <family val="3"/>
            <charset val="129"/>
          </rPr>
          <t>컬럼은</t>
        </r>
        <r>
          <rPr>
            <b/>
            <sz val="9"/>
            <color indexed="81"/>
            <rFont val="Tahoma"/>
            <family val="2"/>
          </rPr>
          <t xml:space="preserve"> 25
Z </t>
        </r>
        <r>
          <rPr>
            <b/>
            <sz val="9"/>
            <color indexed="81"/>
            <rFont val="돋움"/>
            <family val="3"/>
            <charset val="129"/>
          </rPr>
          <t>컬럼은</t>
        </r>
        <r>
          <rPr>
            <b/>
            <sz val="9"/>
            <color indexed="81"/>
            <rFont val="Tahoma"/>
            <family val="2"/>
          </rPr>
          <t xml:space="preserve"> 26
AA </t>
        </r>
        <r>
          <rPr>
            <b/>
            <sz val="9"/>
            <color indexed="81"/>
            <rFont val="돋움"/>
            <family val="3"/>
            <charset val="129"/>
          </rPr>
          <t>컬럼은</t>
        </r>
        <r>
          <rPr>
            <b/>
            <sz val="9"/>
            <color indexed="81"/>
            <rFont val="Tahoma"/>
            <family val="2"/>
          </rPr>
          <t xml:space="preserve"> 27
...</t>
        </r>
      </text>
    </comment>
  </commentList>
</comments>
</file>

<file path=xl/sharedStrings.xml><?xml version="1.0" encoding="utf-8"?>
<sst xmlns="http://schemas.openxmlformats.org/spreadsheetml/2006/main" count="230" uniqueCount="196">
  <si>
    <t>날짜</t>
    <phoneticPr fontId="7" type="noConversion"/>
  </si>
  <si>
    <t>주차</t>
    <phoneticPr fontId="7" type="noConversion"/>
  </si>
  <si>
    <t>착수</t>
    <phoneticPr fontId="7" type="noConversion"/>
  </si>
  <si>
    <t>분석</t>
    <phoneticPr fontId="7" type="noConversion"/>
  </si>
  <si>
    <t>설계</t>
    <phoneticPr fontId="7" type="noConversion"/>
  </si>
  <si>
    <t>구축</t>
    <phoneticPr fontId="7" type="noConversion"/>
  </si>
  <si>
    <t>종합</t>
    <phoneticPr fontId="7" type="noConversion"/>
  </si>
  <si>
    <t>시작</t>
    <phoneticPr fontId="7" type="noConversion"/>
  </si>
  <si>
    <t>종료</t>
    <phoneticPr fontId="7" type="noConversion"/>
  </si>
  <si>
    <t>계획</t>
    <phoneticPr fontId="7" type="noConversion"/>
  </si>
  <si>
    <t>실적</t>
    <phoneticPr fontId="7" type="noConversion"/>
  </si>
  <si>
    <t>진척률</t>
    <phoneticPr fontId="7" type="noConversion"/>
  </si>
  <si>
    <t>주차별</t>
    <phoneticPr fontId="7" type="noConversion"/>
  </si>
  <si>
    <t>누적</t>
    <phoneticPr fontId="7" type="noConversion"/>
  </si>
  <si>
    <t>W04</t>
  </si>
  <si>
    <t>W05</t>
  </si>
  <si>
    <t>W10</t>
  </si>
  <si>
    <t>W11</t>
  </si>
  <si>
    <t>W12</t>
  </si>
  <si>
    <t>W13</t>
  </si>
  <si>
    <t>W14</t>
  </si>
  <si>
    <t>W15</t>
  </si>
  <si>
    <t>W16</t>
  </si>
  <si>
    <t>W17</t>
  </si>
  <si>
    <t>Activities</t>
    <phoneticPr fontId="13" type="noConversion"/>
  </si>
  <si>
    <t>Remark</t>
    <phoneticPr fontId="7" type="noConversion"/>
  </si>
  <si>
    <t>Output</t>
    <phoneticPr fontId="13" type="noConversion"/>
  </si>
  <si>
    <t>주관 (R&amp;R)</t>
    <phoneticPr fontId="13" type="noConversion"/>
  </si>
  <si>
    <t>Plan</t>
    <phoneticPr fontId="7" type="noConversion"/>
  </si>
  <si>
    <t>TBD</t>
    <phoneticPr fontId="7" type="noConversion"/>
  </si>
  <si>
    <t>Plan Week</t>
    <phoneticPr fontId="7" type="noConversion"/>
  </si>
  <si>
    <t>Actual Week</t>
    <phoneticPr fontId="7" type="noConversion"/>
  </si>
  <si>
    <t>Level</t>
    <phoneticPr fontId="7" type="noConversion"/>
  </si>
  <si>
    <t>Ratio</t>
    <phoneticPr fontId="7" type="noConversion"/>
  </si>
  <si>
    <t xml:space="preserve">Actual </t>
    <phoneticPr fontId="7" type="noConversion"/>
  </si>
  <si>
    <t>W1</t>
    <phoneticPr fontId="17" type="noConversion"/>
  </si>
  <si>
    <t>W2</t>
  </si>
  <si>
    <t>W3</t>
  </si>
  <si>
    <t>W4</t>
  </si>
  <si>
    <t>W5</t>
  </si>
  <si>
    <t>W6</t>
  </si>
  <si>
    <t>W7</t>
  </si>
  <si>
    <t>W8</t>
  </si>
  <si>
    <t>W9</t>
  </si>
  <si>
    <t>보조산출물</t>
    <phoneticPr fontId="7" type="noConversion"/>
  </si>
  <si>
    <t>공식산출물</t>
    <phoneticPr fontId="7" type="noConversion"/>
  </si>
  <si>
    <t>고객사</t>
    <phoneticPr fontId="7" type="noConversion"/>
  </si>
  <si>
    <t>공통</t>
    <phoneticPr fontId="7" type="noConversion"/>
  </si>
  <si>
    <t>수행사</t>
    <phoneticPr fontId="7" type="noConversion"/>
  </si>
  <si>
    <t>Start date</t>
    <phoneticPr fontId="13" type="noConversion"/>
  </si>
  <si>
    <t>End date</t>
    <phoneticPr fontId="13" type="noConversion"/>
  </si>
  <si>
    <t>Duration</t>
    <phoneticPr fontId="13" type="noConversion"/>
  </si>
  <si>
    <t>착수단계</t>
    <phoneticPr fontId="7" type="noConversion"/>
  </si>
  <si>
    <t>프로젝트 준비 및 착수보고</t>
    <phoneticPr fontId="7" type="noConversion"/>
  </si>
  <si>
    <t>수행환경 구축</t>
    <phoneticPr fontId="7" type="noConversion"/>
  </si>
  <si>
    <t>분석단계</t>
  </si>
  <si>
    <t>요구사항 수집</t>
  </si>
  <si>
    <t>인터뷰 계획 및 실시</t>
    <phoneticPr fontId="7" type="noConversion"/>
  </si>
  <si>
    <t>설계단계</t>
  </si>
  <si>
    <t>개발 환경 구축</t>
    <phoneticPr fontId="7" type="noConversion"/>
  </si>
  <si>
    <t>소스코드</t>
    <phoneticPr fontId="7" type="noConversion"/>
  </si>
  <si>
    <t>종료 보고</t>
    <phoneticPr fontId="7" type="noConversion"/>
  </si>
  <si>
    <t>Sun</t>
  </si>
  <si>
    <t>Mon</t>
  </si>
  <si>
    <t>Tue</t>
  </si>
  <si>
    <t>Wed</t>
  </si>
  <si>
    <t>Thu</t>
  </si>
  <si>
    <t>Fri</t>
  </si>
  <si>
    <t>Sat</t>
  </si>
  <si>
    <t>W03</t>
  </si>
  <si>
    <t>WBS</t>
  </si>
  <si>
    <t>Activity별 대응 매뉴얼</t>
    <phoneticPr fontId="7" type="noConversion"/>
  </si>
  <si>
    <t>W01</t>
    <phoneticPr fontId="7" type="noConversion"/>
  </si>
  <si>
    <t>W02</t>
  </si>
  <si>
    <t>Activity</t>
  </si>
  <si>
    <t>Work</t>
  </si>
  <si>
    <t>Step</t>
  </si>
  <si>
    <t>Phase</t>
    <phoneticPr fontId="7" type="noConversion"/>
  </si>
  <si>
    <t>ID</t>
    <phoneticPr fontId="13" type="noConversion"/>
  </si>
  <si>
    <t>개정이력</t>
    <phoneticPr fontId="13" type="noConversion"/>
  </si>
  <si>
    <t>버전</t>
    <phoneticPr fontId="13" type="noConversion"/>
  </si>
  <si>
    <t>날짜</t>
    <phoneticPr fontId="13" type="noConversion"/>
  </si>
  <si>
    <t>개정내용</t>
    <phoneticPr fontId="13" type="noConversion"/>
  </si>
  <si>
    <t>작성자</t>
    <phoneticPr fontId="13" type="noConversion"/>
  </si>
  <si>
    <t>1.0</t>
    <phoneticPr fontId="13" type="noConversion"/>
  </si>
  <si>
    <t>최초생성</t>
    <phoneticPr fontId="13" type="noConversion"/>
  </si>
  <si>
    <t>업무 프로세스 설계</t>
    <phoneticPr fontId="7" type="noConversion"/>
  </si>
  <si>
    <t>계획</t>
    <phoneticPr fontId="6" type="noConversion"/>
  </si>
  <si>
    <t>실적</t>
    <phoneticPr fontId="6" type="noConversion"/>
  </si>
  <si>
    <t>전체</t>
    <phoneticPr fontId="6" type="noConversion"/>
  </si>
  <si>
    <t>진척율</t>
    <phoneticPr fontId="6" type="noConversion"/>
  </si>
  <si>
    <t>개발 준비</t>
    <phoneticPr fontId="6" type="noConversion"/>
  </si>
  <si>
    <t>일정계획서(WBS) 작성</t>
    <phoneticPr fontId="7" type="noConversion"/>
  </si>
  <si>
    <t>MES 설계</t>
    <phoneticPr fontId="6" type="noConversion"/>
  </si>
  <si>
    <t>요구사항 확정</t>
    <phoneticPr fontId="7" type="noConversion"/>
  </si>
  <si>
    <t>착수단계</t>
    <phoneticPr fontId="17" type="noConversion"/>
  </si>
  <si>
    <r>
      <rPr>
        <b/>
        <sz val="11"/>
        <color theme="0"/>
        <rFont val="돋움"/>
        <family val="3"/>
        <charset val="129"/>
      </rPr>
      <t>분석</t>
    </r>
    <r>
      <rPr>
        <b/>
        <sz val="11"/>
        <color theme="0"/>
        <rFont val="돋움"/>
        <family val="3"/>
        <charset val="129"/>
      </rPr>
      <t>단계</t>
    </r>
    <phoneticPr fontId="6" type="noConversion"/>
  </si>
  <si>
    <r>
      <rPr>
        <b/>
        <sz val="11"/>
        <color theme="0"/>
        <rFont val="돋움"/>
        <family val="3"/>
        <charset val="129"/>
      </rPr>
      <t>설계</t>
    </r>
    <r>
      <rPr>
        <b/>
        <sz val="11"/>
        <color theme="0"/>
        <rFont val="돋움"/>
        <family val="3"/>
        <charset val="129"/>
      </rPr>
      <t>단계</t>
    </r>
    <phoneticPr fontId="6" type="noConversion"/>
  </si>
  <si>
    <t>개발 목록 정의 및 확정</t>
    <phoneticPr fontId="7" type="noConversion"/>
  </si>
  <si>
    <t>종료단계</t>
    <phoneticPr fontId="6" type="noConversion"/>
  </si>
  <si>
    <t>이행단계</t>
    <phoneticPr fontId="6" type="noConversion"/>
  </si>
  <si>
    <t>시스템 오픈 준비</t>
    <phoneticPr fontId="6" type="noConversion"/>
  </si>
  <si>
    <t>안정화</t>
    <phoneticPr fontId="6" type="noConversion"/>
  </si>
  <si>
    <t>종료 계획 작성</t>
    <phoneticPr fontId="7" type="noConversion"/>
  </si>
  <si>
    <t>Go-Live</t>
    <phoneticPr fontId="6" type="noConversion"/>
  </si>
  <si>
    <t>시스템 오픈</t>
    <phoneticPr fontId="6" type="noConversion"/>
  </si>
  <si>
    <t>시스템 Go-Live</t>
    <phoneticPr fontId="7" type="noConversion"/>
  </si>
  <si>
    <t>운영 지원체계 구축 및 운영</t>
    <phoneticPr fontId="6" type="noConversion"/>
  </si>
  <si>
    <t>안정화 및 운영지원</t>
    <phoneticPr fontId="7" type="noConversion"/>
  </si>
  <si>
    <t>구축단계</t>
    <phoneticPr fontId="6" type="noConversion"/>
  </si>
  <si>
    <t>개발</t>
    <phoneticPr fontId="6" type="noConversion"/>
  </si>
  <si>
    <t>종료 계획서</t>
  </si>
  <si>
    <t>소스코드</t>
    <phoneticPr fontId="7" type="noConversion"/>
  </si>
  <si>
    <t>이행</t>
    <phoneticPr fontId="7" type="noConversion"/>
  </si>
  <si>
    <t>종료</t>
    <phoneticPr fontId="7" type="noConversion"/>
  </si>
  <si>
    <t>사이트 이동 및 프로젝트룸 준비</t>
    <phoneticPr fontId="7" type="noConversion"/>
  </si>
  <si>
    <t>2026.09.21</t>
    <phoneticPr fontId="13" type="noConversion"/>
  </si>
  <si>
    <t>정병주</t>
    <phoneticPr fontId="42" type="noConversion"/>
  </si>
  <si>
    <t>고객사 TF (Key User) 대상 인터뷰 계획 수립 및 확정</t>
    <phoneticPr fontId="7" type="noConversion"/>
  </si>
  <si>
    <t>업무범위 정의</t>
    <phoneticPr fontId="7" type="noConversion"/>
  </si>
  <si>
    <t>고객사 TF (Key User) 담당별 인터뷰 실시(업무 프로세스 분석)</t>
    <phoneticPr fontId="7" type="noConversion"/>
  </si>
  <si>
    <t>개발 항목 확정</t>
    <phoneticPr fontId="6" type="noConversion"/>
  </si>
  <si>
    <t>제공자료 및 Sample Data 확인</t>
    <phoneticPr fontId="7" type="noConversion"/>
  </si>
  <si>
    <t>PoC 범위 및 검증 기준 재확인</t>
    <phoneticPr fontId="7" type="noConversion"/>
  </si>
  <si>
    <t>업무 Process 및 분석 Scenario 정의</t>
    <phoneticPr fontId="7" type="noConversion"/>
  </si>
  <si>
    <t>GDS / KLARF / CSV 데이터 구조 분석</t>
    <phoneticPr fontId="7" type="noConversion"/>
  </si>
  <si>
    <t>좌표 및 Mapping 기준 정의</t>
    <phoneticPr fontId="7" type="noConversion"/>
  </si>
  <si>
    <t>개발 / 테스트 환경 확인</t>
    <phoneticPr fontId="7" type="noConversion"/>
  </si>
  <si>
    <t>File Parsing 및 데이터 처리 기반 개발</t>
    <phoneticPr fontId="6" type="noConversion"/>
  </si>
  <si>
    <t>RDS Map 개발 및 단위테스트</t>
    <phoneticPr fontId="7" type="noConversion"/>
  </si>
  <si>
    <t>YMS, DMS 환경 Setting</t>
    <phoneticPr fontId="7" type="noConversion"/>
  </si>
  <si>
    <t>Map Drawing Control 기능 개발</t>
    <phoneticPr fontId="7" type="noConversion"/>
  </si>
  <si>
    <t>기준정보 및 분석 Data 처리 개발</t>
    <phoneticPr fontId="7" type="noConversion"/>
  </si>
  <si>
    <t>좌표 변환 및 위치 Mapping 개발</t>
    <phoneticPr fontId="7" type="noConversion"/>
  </si>
  <si>
    <t>Chain 영역 설정 및 분석 기능 개발</t>
    <phoneticPr fontId="7" type="noConversion"/>
  </si>
  <si>
    <t>Offset / Tolerance 적용 기능 개발</t>
    <phoneticPr fontId="6" type="noConversion"/>
  </si>
  <si>
    <t>Correlation Logic 개발</t>
    <phoneticPr fontId="6" type="noConversion"/>
  </si>
  <si>
    <t>운영 Server 환경 Setup</t>
    <phoneticPr fontId="6" type="noConversion"/>
  </si>
  <si>
    <t>운영 Server Service 설치</t>
    <phoneticPr fontId="6" type="noConversion"/>
  </si>
  <si>
    <t>Client 설치 파일 생성 및 Server간 Interface 확인</t>
    <phoneticPr fontId="6" type="noConversion"/>
  </si>
  <si>
    <t>좌표 / Mapping 결과 검증</t>
    <phoneticPr fontId="7" type="noConversion"/>
  </si>
  <si>
    <t>테스트 및 검증</t>
    <phoneticPr fontId="6" type="noConversion"/>
  </si>
  <si>
    <t>Correlation 결과 검증</t>
    <phoneticPr fontId="6" type="noConversion"/>
  </si>
  <si>
    <t>오류 수정 및 기능 보완</t>
    <phoneticPr fontId="6" type="noConversion"/>
  </si>
  <si>
    <t>테스트</t>
    <phoneticPr fontId="7" type="noConversion"/>
  </si>
  <si>
    <t>주요 유의사항 및 향후 운영 방법 전달</t>
    <phoneticPr fontId="7" type="noConversion"/>
  </si>
  <si>
    <t>Key User 및 사용자 교육</t>
    <phoneticPr fontId="7" type="noConversion"/>
  </si>
  <si>
    <t>Key User 대상 주요 기능 사용법 교육</t>
    <phoneticPr fontId="7" type="noConversion"/>
  </si>
  <si>
    <t>종료보고회 진행</t>
    <phoneticPr fontId="7" type="noConversion"/>
  </si>
  <si>
    <t>종료보고서 리뷰 보완 및 배포</t>
    <phoneticPr fontId="7" type="noConversion"/>
  </si>
  <si>
    <t>휴일목록</t>
    <phoneticPr fontId="6" type="noConversion"/>
  </si>
  <si>
    <t>WBS 날짜 시작 컬럼</t>
    <phoneticPr fontId="6" type="noConversion"/>
  </si>
  <si>
    <t>W0</t>
    <phoneticPr fontId="7" type="noConversion"/>
  </si>
  <si>
    <t>제헌절</t>
    <phoneticPr fontId="7" type="noConversion"/>
  </si>
  <si>
    <t>W1</t>
    <phoneticPr fontId="7" type="noConversion"/>
  </si>
  <si>
    <t>광복절</t>
    <phoneticPr fontId="7" type="noConversion"/>
  </si>
  <si>
    <t>대체휴일</t>
    <phoneticPr fontId="7" type="noConversion"/>
  </si>
  <si>
    <t>추석</t>
    <phoneticPr fontId="7" type="noConversion"/>
  </si>
  <si>
    <t>추석</t>
    <phoneticPr fontId="7" type="noConversion"/>
  </si>
  <si>
    <t>W4</t>
    <phoneticPr fontId="6" type="noConversion"/>
  </si>
  <si>
    <t>추석</t>
    <phoneticPr fontId="7" type="noConversion"/>
  </si>
  <si>
    <t>W5</t>
    <phoneticPr fontId="6" type="noConversion"/>
  </si>
  <si>
    <t>개천절</t>
    <phoneticPr fontId="7" type="noConversion"/>
  </si>
  <si>
    <t>한글날</t>
    <phoneticPr fontId="7" type="noConversion"/>
  </si>
  <si>
    <t>성탄절</t>
    <phoneticPr fontId="7" type="noConversion"/>
  </si>
  <si>
    <t>신정</t>
    <phoneticPr fontId="7" type="noConversion"/>
  </si>
  <si>
    <t>W9</t>
    <phoneticPr fontId="6" type="noConversion"/>
  </si>
  <si>
    <t>설날</t>
    <phoneticPr fontId="7" type="noConversion"/>
  </si>
  <si>
    <t>삼일절</t>
    <phoneticPr fontId="7" type="noConversion"/>
  </si>
  <si>
    <t>W13</t>
    <phoneticPr fontId="6" type="noConversion"/>
  </si>
  <si>
    <t>W18</t>
    <phoneticPr fontId="6" type="noConversion"/>
  </si>
  <si>
    <t>W19</t>
  </si>
  <si>
    <t>W20</t>
  </si>
  <si>
    <t>W21</t>
  </si>
  <si>
    <t>W22</t>
  </si>
  <si>
    <t>W22</t>
    <phoneticPr fontId="7" type="noConversion"/>
  </si>
  <si>
    <t>W23</t>
  </si>
  <si>
    <t>W24</t>
  </si>
  <si>
    <t>W25</t>
  </si>
  <si>
    <t>W26</t>
  </si>
  <si>
    <t>W26</t>
    <phoneticPr fontId="6" type="noConversion"/>
  </si>
  <si>
    <t>W27</t>
    <phoneticPr fontId="6" type="noConversion"/>
  </si>
  <si>
    <t>W28</t>
  </si>
  <si>
    <t>W29</t>
  </si>
  <si>
    <t>W30</t>
  </si>
  <si>
    <t>W31</t>
  </si>
  <si>
    <t>W31</t>
    <phoneticPr fontId="7" type="noConversion"/>
  </si>
  <si>
    <t>W32</t>
  </si>
  <si>
    <t>W33</t>
  </si>
  <si>
    <t>W34</t>
  </si>
  <si>
    <t>W35</t>
  </si>
  <si>
    <t>W36</t>
  </si>
  <si>
    <t>W37</t>
  </si>
  <si>
    <t>W38</t>
  </si>
  <si>
    <t>W39</t>
  </si>
  <si>
    <t>운영 기준 정보 및 대상 디바이스 Setup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</si>
</sst>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\'yy/mm/dd"/>
    <numFmt numFmtId="177" formatCode="mm&quot;월&quot;\ dd&quot;일&quot;"/>
    <numFmt numFmtId="178" formatCode="m&quot;/&quot;d;@"/>
    <numFmt numFmtId="179" formatCode="0.00000"/>
    <numFmt numFmtId="180" formatCode="0.000%"/>
    <numFmt numFmtId="181" formatCode="0.0%"/>
  </numFmts>
  <fonts count="4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 tint="-0.1499984740745262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0"/>
      <name val="맑은 고딕"/>
      <family val="2"/>
      <charset val="129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name val="돋움"/>
      <family val="3"/>
      <charset val="129"/>
    </font>
    <font>
      <b/>
      <sz val="10"/>
      <color theme="0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1"/>
      <color theme="9" tint="0.39997558519241921"/>
      <name val="맑은 고딕"/>
      <family val="3"/>
      <charset val="129"/>
      <scheme val="minor"/>
    </font>
    <font>
      <sz val="11"/>
      <color theme="9" tint="0.79998168889431442"/>
      <name val="맑은 고딕"/>
      <family val="3"/>
      <charset val="129"/>
      <scheme val="minor"/>
    </font>
    <font>
      <sz val="11"/>
      <color theme="0" tint="-0.14999847407452621"/>
      <name val="맑은 고딕"/>
      <family val="3"/>
      <charset val="129"/>
      <scheme val="minor"/>
    </font>
    <font>
      <sz val="9"/>
      <color theme="1"/>
      <name val="Arial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9"/>
      <color theme="1"/>
      <name val="Arial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70C0"/>
      <name val="맑은 고딕"/>
      <family val="3"/>
      <charset val="129"/>
    </font>
    <font>
      <b/>
      <sz val="11"/>
      <color indexed="9"/>
      <name val="맑은 고딕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color rgb="FF0070C0"/>
      <name val="맑은 고딕"/>
      <family val="3"/>
      <charset val="129"/>
    </font>
    <font>
      <sz val="9"/>
      <color theme="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theme="0" tint="-0.249977111117893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돋움"/>
      <family val="3"/>
      <charset val="129"/>
    </font>
    <font>
      <sz val="10"/>
      <color theme="4" tint="-0.249977111117893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31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theme="1" tint="0.24994659260841701"/>
      </left>
      <right/>
      <top/>
      <bottom/>
      <diagonal/>
    </border>
    <border>
      <left style="medium">
        <color theme="1" tint="0.24994659260841701"/>
      </left>
      <right/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theme="1" tint="0.24994659260841701"/>
      </right>
      <top style="medium">
        <color indexed="64"/>
      </top>
      <bottom/>
      <diagonal/>
    </border>
    <border>
      <left style="medium">
        <color theme="1" tint="0.2499465926084170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1" tint="0.2499465926084170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theme="1" tint="0.24994659260841701"/>
      </right>
      <top/>
      <bottom style="medium">
        <color indexed="64"/>
      </bottom>
      <diagonal/>
    </border>
    <border>
      <left style="medium">
        <color theme="1" tint="0.24994659260841701"/>
      </left>
      <right/>
      <top/>
      <bottom style="medium">
        <color theme="1" tint="0.24994659260841701"/>
      </bottom>
      <diagonal/>
    </border>
    <border>
      <left/>
      <right/>
      <top/>
      <bottom style="medium">
        <color theme="1" tint="0.24994659260841701"/>
      </bottom>
      <diagonal/>
    </border>
    <border>
      <left/>
      <right style="medium">
        <color indexed="64"/>
      </right>
      <top/>
      <bottom style="medium">
        <color theme="1" tint="0.24994659260841701"/>
      </bottom>
      <diagonal/>
    </border>
  </borders>
  <cellStyleXfs count="19">
    <xf numFmtId="0" fontId="0" fillId="0" borderId="0"/>
    <xf numFmtId="0" fontId="5" fillId="0" borderId="0">
      <alignment vertical="center"/>
    </xf>
    <xf numFmtId="0" fontId="8" fillId="0" borderId="0"/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16" fillId="0" borderId="0"/>
    <xf numFmtId="41" fontId="4" fillId="0" borderId="0" applyFont="0" applyFill="0" applyBorder="0" applyAlignment="0" applyProtection="0">
      <alignment vertical="center"/>
    </xf>
    <xf numFmtId="0" fontId="23" fillId="0" borderId="0"/>
    <xf numFmtId="0" fontId="33" fillId="0" borderId="0" applyNumberFormat="0" applyFill="0" applyBorder="0" applyAlignment="0" applyProtection="0"/>
    <xf numFmtId="0" fontId="3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33" fillId="0" borderId="0">
      <alignment vertical="center"/>
    </xf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89">
    <xf numFmtId="0" fontId="0" fillId="0" borderId="0" xfId="0"/>
    <xf numFmtId="0" fontId="10" fillId="0" borderId="0" xfId="3" applyFont="1">
      <alignment vertical="center"/>
    </xf>
    <xf numFmtId="0" fontId="9" fillId="2" borderId="6" xfId="3" applyFont="1" applyFill="1" applyBorder="1" applyAlignment="1">
      <alignment horizontal="center" vertical="center"/>
    </xf>
    <xf numFmtId="176" fontId="9" fillId="3" borderId="4" xfId="3" applyNumberFormat="1" applyFont="1" applyFill="1" applyBorder="1" applyAlignment="1">
      <alignment horizontal="center" vertical="center"/>
    </xf>
    <xf numFmtId="0" fontId="9" fillId="3" borderId="4" xfId="3" applyFont="1" applyFill="1" applyBorder="1" applyAlignment="1">
      <alignment horizontal="center" vertical="center"/>
    </xf>
    <xf numFmtId="0" fontId="9" fillId="3" borderId="4" xfId="3" applyFont="1" applyFill="1" applyBorder="1" applyAlignment="1">
      <alignment horizontal="right" vertical="center"/>
    </xf>
    <xf numFmtId="10" fontId="9" fillId="3" borderId="6" xfId="3" applyNumberFormat="1" applyFont="1" applyFill="1" applyBorder="1" applyAlignment="1">
      <alignment horizontal="right" vertical="center"/>
    </xf>
    <xf numFmtId="10" fontId="10" fillId="0" borderId="4" xfId="4" applyNumberFormat="1" applyFont="1" applyBorder="1">
      <alignment vertical="center"/>
    </xf>
    <xf numFmtId="177" fontId="10" fillId="0" borderId="0" xfId="3" applyNumberFormat="1" applyFont="1">
      <alignment vertical="center"/>
    </xf>
    <xf numFmtId="0" fontId="10" fillId="0" borderId="0" xfId="3" applyNumberFormat="1" applyFont="1">
      <alignment vertical="center"/>
    </xf>
    <xf numFmtId="0" fontId="4" fillId="0" borderId="0" xfId="3" applyFont="1">
      <alignment vertical="center"/>
    </xf>
    <xf numFmtId="0" fontId="14" fillId="4" borderId="6" xfId="3" applyFont="1" applyFill="1" applyBorder="1" applyAlignment="1">
      <alignment horizontal="center" vertical="center"/>
    </xf>
    <xf numFmtId="14" fontId="14" fillId="4" borderId="6" xfId="3" applyNumberFormat="1" applyFont="1" applyFill="1" applyBorder="1" applyAlignment="1">
      <alignment horizontal="center" vertical="center"/>
    </xf>
    <xf numFmtId="0" fontId="19" fillId="5" borderId="14" xfId="3" applyFont="1" applyFill="1" applyBorder="1" applyAlignment="1">
      <alignment horizontal="center" vertical="center"/>
    </xf>
    <xf numFmtId="0" fontId="19" fillId="5" borderId="11" xfId="3" applyFont="1" applyFill="1" applyBorder="1" applyAlignment="1">
      <alignment horizontal="left" vertical="center"/>
    </xf>
    <xf numFmtId="0" fontId="16" fillId="5" borderId="11" xfId="3" applyFont="1" applyFill="1" applyBorder="1" applyAlignment="1">
      <alignment vertical="center"/>
    </xf>
    <xf numFmtId="0" fontId="16" fillId="5" borderId="2" xfId="3" applyFont="1" applyFill="1" applyBorder="1" applyAlignment="1">
      <alignment horizontal="center" vertical="center"/>
    </xf>
    <xf numFmtId="0" fontId="16" fillId="5" borderId="12" xfId="3" applyFont="1" applyFill="1" applyBorder="1" applyAlignment="1">
      <alignment horizontal="center" vertical="center"/>
    </xf>
    <xf numFmtId="0" fontId="19" fillId="5" borderId="6" xfId="3" applyFont="1" applyFill="1" applyBorder="1" applyAlignment="1">
      <alignment horizontal="center" vertical="center"/>
    </xf>
    <xf numFmtId="0" fontId="16" fillId="5" borderId="6" xfId="3" applyFont="1" applyFill="1" applyBorder="1" applyAlignment="1">
      <alignment horizontal="center" vertical="center"/>
    </xf>
    <xf numFmtId="14" fontId="16" fillId="5" borderId="6" xfId="3" applyNumberFormat="1" applyFont="1" applyFill="1" applyBorder="1">
      <alignment vertical="center"/>
    </xf>
    <xf numFmtId="0" fontId="16" fillId="5" borderId="6" xfId="3" applyFont="1" applyFill="1" applyBorder="1">
      <alignment vertical="center"/>
    </xf>
    <xf numFmtId="10" fontId="16" fillId="5" borderId="6" xfId="4" applyNumberFormat="1" applyFont="1" applyFill="1" applyBorder="1">
      <alignment vertical="center"/>
    </xf>
    <xf numFmtId="0" fontId="4" fillId="0" borderId="1" xfId="3" applyFont="1" applyBorder="1">
      <alignment vertical="center"/>
    </xf>
    <xf numFmtId="0" fontId="4" fillId="0" borderId="2" xfId="3" applyFont="1" applyBorder="1">
      <alignment vertical="center"/>
    </xf>
    <xf numFmtId="0" fontId="4" fillId="0" borderId="3" xfId="3" applyFont="1" applyBorder="1">
      <alignment vertical="center"/>
    </xf>
    <xf numFmtId="0" fontId="20" fillId="5" borderId="16" xfId="3" applyFont="1" applyFill="1" applyBorder="1" applyAlignment="1">
      <alignment horizontal="center" vertical="center"/>
    </xf>
    <xf numFmtId="0" fontId="16" fillId="6" borderId="14" xfId="3" applyFont="1" applyFill="1" applyBorder="1" applyAlignment="1">
      <alignment horizontal="center" vertical="center"/>
    </xf>
    <xf numFmtId="0" fontId="16" fillId="6" borderId="11" xfId="3" applyFont="1" applyFill="1" applyBorder="1" applyAlignment="1">
      <alignment vertical="center"/>
    </xf>
    <xf numFmtId="0" fontId="16" fillId="6" borderId="11" xfId="3" applyFont="1" applyFill="1" applyBorder="1" applyAlignment="1">
      <alignment horizontal="center" vertical="center"/>
    </xf>
    <xf numFmtId="0" fontId="16" fillId="6" borderId="22" xfId="3" applyFont="1" applyFill="1" applyBorder="1" applyAlignment="1">
      <alignment vertical="center"/>
    </xf>
    <xf numFmtId="0" fontId="16" fillId="6" borderId="12" xfId="3" applyFont="1" applyFill="1" applyBorder="1" applyAlignment="1">
      <alignment horizontal="center" vertical="center"/>
    </xf>
    <xf numFmtId="0" fontId="19" fillId="6" borderId="6" xfId="3" applyFont="1" applyFill="1" applyBorder="1" applyAlignment="1">
      <alignment horizontal="center" vertical="center"/>
    </xf>
    <xf numFmtId="0" fontId="16" fillId="6" borderId="6" xfId="3" applyFont="1" applyFill="1" applyBorder="1" applyAlignment="1">
      <alignment horizontal="center" vertical="center"/>
    </xf>
    <xf numFmtId="14" fontId="16" fillId="6" borderId="6" xfId="3" applyNumberFormat="1" applyFont="1" applyFill="1" applyBorder="1">
      <alignment vertical="center"/>
    </xf>
    <xf numFmtId="0" fontId="16" fillId="6" borderId="6" xfId="3" applyFont="1" applyFill="1" applyBorder="1">
      <alignment vertical="center"/>
    </xf>
    <xf numFmtId="10" fontId="16" fillId="6" borderId="6" xfId="4" applyNumberFormat="1" applyFont="1" applyFill="1" applyBorder="1">
      <alignment vertical="center"/>
    </xf>
    <xf numFmtId="0" fontId="21" fillId="6" borderId="16" xfId="3" applyFont="1" applyFill="1" applyBorder="1" applyAlignment="1">
      <alignment horizontal="center" vertical="center"/>
    </xf>
    <xf numFmtId="0" fontId="16" fillId="7" borderId="14" xfId="3" applyFont="1" applyFill="1" applyBorder="1" applyAlignment="1">
      <alignment horizontal="center" vertical="center"/>
    </xf>
    <xf numFmtId="0" fontId="16" fillId="7" borderId="11" xfId="3" applyFont="1" applyFill="1" applyBorder="1" applyAlignment="1">
      <alignment horizontal="left" vertical="center"/>
    </xf>
    <xf numFmtId="0" fontId="16" fillId="7" borderId="11" xfId="3" applyFont="1" applyFill="1" applyBorder="1" applyAlignment="1">
      <alignment vertical="center"/>
    </xf>
    <xf numFmtId="0" fontId="16" fillId="7" borderId="12" xfId="3" applyFont="1" applyFill="1" applyBorder="1" applyAlignment="1">
      <alignment horizontal="center" vertical="center"/>
    </xf>
    <xf numFmtId="0" fontId="19" fillId="7" borderId="6" xfId="3" applyFont="1" applyFill="1" applyBorder="1" applyAlignment="1">
      <alignment horizontal="center" vertical="center"/>
    </xf>
    <xf numFmtId="0" fontId="16" fillId="7" borderId="6" xfId="3" applyFont="1" applyFill="1" applyBorder="1" applyAlignment="1">
      <alignment horizontal="center" vertical="center"/>
    </xf>
    <xf numFmtId="14" fontId="16" fillId="2" borderId="6" xfId="3" applyNumberFormat="1" applyFont="1" applyFill="1" applyBorder="1">
      <alignment vertical="center"/>
    </xf>
    <xf numFmtId="0" fontId="16" fillId="2" borderId="6" xfId="3" applyFont="1" applyFill="1" applyBorder="1">
      <alignment vertical="center"/>
    </xf>
    <xf numFmtId="10" fontId="16" fillId="2" borderId="6" xfId="4" applyNumberFormat="1" applyFont="1" applyFill="1" applyBorder="1">
      <alignment vertical="center"/>
    </xf>
    <xf numFmtId="0" fontId="22" fillId="7" borderId="16" xfId="3" applyFont="1" applyFill="1" applyBorder="1" applyAlignment="1">
      <alignment horizontal="center" vertical="center"/>
    </xf>
    <xf numFmtId="0" fontId="16" fillId="0" borderId="23" xfId="3" applyFont="1" applyBorder="1" applyAlignment="1">
      <alignment horizontal="center" vertical="center"/>
    </xf>
    <xf numFmtId="0" fontId="16" fillId="0" borderId="23" xfId="3" applyFont="1" applyBorder="1" applyAlignment="1">
      <alignment horizontal="left" vertical="center"/>
    </xf>
    <xf numFmtId="0" fontId="16" fillId="0" borderId="23" xfId="3" applyFont="1" applyFill="1" applyBorder="1" applyAlignment="1">
      <alignment horizontal="center" vertical="center"/>
    </xf>
    <xf numFmtId="0" fontId="19" fillId="0" borderId="23" xfId="3" applyFont="1" applyBorder="1" applyAlignment="1">
      <alignment horizontal="center" vertical="center"/>
    </xf>
    <xf numFmtId="14" fontId="16" fillId="0" borderId="23" xfId="3" applyNumberFormat="1" applyFont="1" applyBorder="1">
      <alignment vertical="center"/>
    </xf>
    <xf numFmtId="0" fontId="16" fillId="0" borderId="23" xfId="3" applyFont="1" applyBorder="1">
      <alignment vertical="center"/>
    </xf>
    <xf numFmtId="10" fontId="16" fillId="0" borderId="23" xfId="4" applyNumberFormat="1" applyFont="1" applyBorder="1">
      <alignment vertical="center"/>
    </xf>
    <xf numFmtId="0" fontId="4" fillId="0" borderId="24" xfId="3" applyFont="1" applyBorder="1">
      <alignment vertical="center"/>
    </xf>
    <xf numFmtId="0" fontId="4" fillId="0" borderId="25" xfId="3" applyFont="1" applyBorder="1">
      <alignment vertical="center"/>
    </xf>
    <xf numFmtId="0" fontId="4" fillId="0" borderId="26" xfId="3" applyFont="1" applyBorder="1">
      <alignment vertical="center"/>
    </xf>
    <xf numFmtId="0" fontId="16" fillId="0" borderId="27" xfId="3" applyFont="1" applyBorder="1" applyAlignment="1">
      <alignment horizontal="center" vertical="center"/>
    </xf>
    <xf numFmtId="0" fontId="16" fillId="0" borderId="27" xfId="3" applyFont="1" applyBorder="1" applyAlignment="1">
      <alignment horizontal="left" vertical="center"/>
    </xf>
    <xf numFmtId="0" fontId="16" fillId="0" borderId="27" xfId="3" applyFont="1" applyFill="1" applyBorder="1" applyAlignment="1">
      <alignment horizontal="center" vertical="center"/>
    </xf>
    <xf numFmtId="0" fontId="19" fillId="0" borderId="27" xfId="3" applyFont="1" applyBorder="1" applyAlignment="1">
      <alignment horizontal="center" vertical="center"/>
    </xf>
    <xf numFmtId="14" fontId="16" fillId="0" borderId="27" xfId="3" applyNumberFormat="1" applyFont="1" applyBorder="1">
      <alignment vertical="center"/>
    </xf>
    <xf numFmtId="0" fontId="16" fillId="0" borderId="27" xfId="3" applyFont="1" applyBorder="1">
      <alignment vertical="center"/>
    </xf>
    <xf numFmtId="10" fontId="16" fillId="0" borderId="27" xfId="4" applyNumberFormat="1" applyFont="1" applyBorder="1">
      <alignment vertical="center"/>
    </xf>
    <xf numFmtId="0" fontId="16" fillId="0" borderId="28" xfId="3" applyFont="1" applyBorder="1" applyAlignment="1">
      <alignment horizontal="center" vertical="center"/>
    </xf>
    <xf numFmtId="0" fontId="16" fillId="0" borderId="28" xfId="3" applyFont="1" applyBorder="1" applyAlignment="1">
      <alignment horizontal="left" vertical="center"/>
    </xf>
    <xf numFmtId="0" fontId="16" fillId="0" borderId="28" xfId="3" applyFont="1" applyFill="1" applyBorder="1" applyAlignment="1">
      <alignment horizontal="center" vertical="center"/>
    </xf>
    <xf numFmtId="0" fontId="19" fillId="0" borderId="28" xfId="3" applyFont="1" applyBorder="1" applyAlignment="1">
      <alignment horizontal="center" vertical="center"/>
    </xf>
    <xf numFmtId="14" fontId="16" fillId="0" borderId="28" xfId="3" applyNumberFormat="1" applyFont="1" applyBorder="1">
      <alignment vertical="center"/>
    </xf>
    <xf numFmtId="0" fontId="16" fillId="0" borderId="28" xfId="3" applyFont="1" applyBorder="1">
      <alignment vertical="center"/>
    </xf>
    <xf numFmtId="10" fontId="16" fillId="0" borderId="28" xfId="4" applyNumberFormat="1" applyFont="1" applyBorder="1">
      <alignment vertical="center"/>
    </xf>
    <xf numFmtId="0" fontId="21" fillId="6" borderId="21" xfId="3" applyFont="1" applyFill="1" applyBorder="1" applyAlignment="1">
      <alignment horizontal="center" vertical="center"/>
    </xf>
    <xf numFmtId="0" fontId="22" fillId="7" borderId="21" xfId="3" applyFont="1" applyFill="1" applyBorder="1" applyAlignment="1">
      <alignment horizontal="center" vertical="center"/>
    </xf>
    <xf numFmtId="0" fontId="19" fillId="0" borderId="28" xfId="3" applyFont="1" applyFill="1" applyBorder="1" applyAlignment="1">
      <alignment horizontal="center" vertical="center"/>
    </xf>
    <xf numFmtId="0" fontId="16" fillId="5" borderId="11" xfId="3" applyFont="1" applyFill="1" applyBorder="1" applyAlignment="1">
      <alignment horizontal="center" vertical="center"/>
    </xf>
    <xf numFmtId="0" fontId="16" fillId="5" borderId="3" xfId="3" applyFont="1" applyFill="1" applyBorder="1" applyAlignment="1">
      <alignment vertical="center"/>
    </xf>
    <xf numFmtId="0" fontId="16" fillId="6" borderId="3" xfId="3" applyFont="1" applyFill="1" applyBorder="1" applyAlignment="1">
      <alignment vertical="center"/>
    </xf>
    <xf numFmtId="0" fontId="16" fillId="7" borderId="2" xfId="3" applyFont="1" applyFill="1" applyBorder="1" applyAlignment="1">
      <alignment vertical="center"/>
    </xf>
    <xf numFmtId="0" fontId="16" fillId="0" borderId="29" xfId="3" applyFont="1" applyBorder="1" applyAlignment="1">
      <alignment horizontal="center" vertical="center"/>
    </xf>
    <xf numFmtId="0" fontId="16" fillId="0" borderId="29" xfId="3" applyFont="1" applyBorder="1" applyAlignment="1">
      <alignment horizontal="left" vertical="center"/>
    </xf>
    <xf numFmtId="0" fontId="16" fillId="0" borderId="29" xfId="3" applyFont="1" applyFill="1" applyBorder="1" applyAlignment="1">
      <alignment horizontal="center" vertical="center"/>
    </xf>
    <xf numFmtId="0" fontId="19" fillId="0" borderId="29" xfId="3" applyFont="1" applyBorder="1" applyAlignment="1">
      <alignment horizontal="center" vertical="center"/>
    </xf>
    <xf numFmtId="14" fontId="16" fillId="0" borderId="29" xfId="3" applyNumberFormat="1" applyFont="1" applyBorder="1">
      <alignment vertical="center"/>
    </xf>
    <xf numFmtId="0" fontId="16" fillId="0" borderId="29" xfId="3" applyFont="1" applyBorder="1">
      <alignment vertical="center"/>
    </xf>
    <xf numFmtId="0" fontId="19" fillId="0" borderId="23" xfId="3" applyFont="1" applyFill="1" applyBorder="1" applyAlignment="1">
      <alignment horizontal="center" vertical="center"/>
    </xf>
    <xf numFmtId="0" fontId="19" fillId="0" borderId="27" xfId="3" applyFont="1" applyFill="1" applyBorder="1" applyAlignment="1">
      <alignment horizontal="center" vertical="center"/>
    </xf>
    <xf numFmtId="0" fontId="16" fillId="6" borderId="2" xfId="3" applyFont="1" applyFill="1" applyBorder="1" applyAlignment="1">
      <alignment horizontal="center" vertical="center"/>
    </xf>
    <xf numFmtId="0" fontId="19" fillId="5" borderId="11" xfId="3" applyFont="1" applyFill="1" applyBorder="1" applyAlignment="1">
      <alignment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vertical="center"/>
    </xf>
    <xf numFmtId="0" fontId="4" fillId="0" borderId="0" xfId="3" applyFont="1" applyAlignment="1">
      <alignment horizontal="left" vertical="center"/>
    </xf>
    <xf numFmtId="14" fontId="4" fillId="0" borderId="0" xfId="3" applyNumberFormat="1" applyFont="1">
      <alignment vertical="center"/>
    </xf>
    <xf numFmtId="0" fontId="24" fillId="8" borderId="0" xfId="7" applyFont="1" applyFill="1" applyAlignment="1">
      <alignment horizontal="center" vertical="center"/>
    </xf>
    <xf numFmtId="0" fontId="25" fillId="8" borderId="0" xfId="7" applyFont="1" applyFill="1" applyAlignment="1">
      <alignment horizontal="center" vertical="center"/>
    </xf>
    <xf numFmtId="0" fontId="26" fillId="8" borderId="0" xfId="7" applyFont="1" applyFill="1" applyAlignment="1">
      <alignment horizontal="center" vertical="center"/>
    </xf>
    <xf numFmtId="0" fontId="23" fillId="8" borderId="0" xfId="7" applyFill="1"/>
    <xf numFmtId="0" fontId="27" fillId="8" borderId="0" xfId="7" applyFont="1" applyFill="1"/>
    <xf numFmtId="0" fontId="28" fillId="8" borderId="0" xfId="7" applyFont="1" applyFill="1"/>
    <xf numFmtId="0" fontId="29" fillId="8" borderId="0" xfId="7" applyFont="1" applyFill="1"/>
    <xf numFmtId="0" fontId="30" fillId="8" borderId="0" xfId="7" applyFont="1" applyFill="1"/>
    <xf numFmtId="0" fontId="16" fillId="0" borderId="23" xfId="0" applyFont="1" applyBorder="1" applyAlignment="1">
      <alignment horizontal="left" vertical="center" wrapText="1"/>
    </xf>
    <xf numFmtId="0" fontId="32" fillId="0" borderId="27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 wrapText="1"/>
    </xf>
    <xf numFmtId="0" fontId="32" fillId="0" borderId="28" xfId="0" applyFont="1" applyBorder="1" applyAlignment="1">
      <alignment horizontal="left" vertical="center" wrapText="1"/>
    </xf>
    <xf numFmtId="0" fontId="16" fillId="5" borderId="6" xfId="3" applyFont="1" applyFill="1" applyBorder="1" applyAlignment="1">
      <alignment horizontal="left" vertical="center"/>
    </xf>
    <xf numFmtId="0" fontId="16" fillId="6" borderId="6" xfId="3" applyFont="1" applyFill="1" applyBorder="1" applyAlignment="1">
      <alignment horizontal="left" vertical="center"/>
    </xf>
    <xf numFmtId="0" fontId="16" fillId="7" borderId="6" xfId="3" applyFont="1" applyFill="1" applyBorder="1" applyAlignment="1">
      <alignment horizontal="left" vertical="center"/>
    </xf>
    <xf numFmtId="0" fontId="34" fillId="8" borderId="0" xfId="7" applyFont="1" applyFill="1" applyAlignment="1">
      <alignment horizontal="center" vertical="center"/>
    </xf>
    <xf numFmtId="0" fontId="23" fillId="8" borderId="0" xfId="7" quotePrefix="1" applyFill="1"/>
    <xf numFmtId="0" fontId="3" fillId="0" borderId="0" xfId="9">
      <alignment vertical="center"/>
    </xf>
    <xf numFmtId="179" fontId="4" fillId="0" borderId="0" xfId="3" applyNumberFormat="1" applyFont="1">
      <alignment vertical="center"/>
    </xf>
    <xf numFmtId="0" fontId="12" fillId="4" borderId="6" xfId="3" applyFont="1" applyFill="1" applyBorder="1" applyAlignment="1">
      <alignment vertical="center" wrapText="1"/>
    </xf>
    <xf numFmtId="0" fontId="12" fillId="4" borderId="6" xfId="3" applyFont="1" applyFill="1" applyBorder="1" applyAlignment="1">
      <alignment horizontal="center" vertical="center" wrapText="1"/>
    </xf>
    <xf numFmtId="177" fontId="11" fillId="0" borderId="32" xfId="3" applyNumberFormat="1" applyFont="1" applyBorder="1">
      <alignment vertical="center"/>
    </xf>
    <xf numFmtId="0" fontId="11" fillId="0" borderId="32" xfId="3" applyNumberFormat="1" applyFont="1" applyBorder="1">
      <alignment vertical="center"/>
    </xf>
    <xf numFmtId="0" fontId="40" fillId="0" borderId="0" xfId="3" applyFont="1">
      <alignment vertical="center"/>
    </xf>
    <xf numFmtId="180" fontId="9" fillId="3" borderId="6" xfId="3" applyNumberFormat="1" applyFont="1" applyFill="1" applyBorder="1" applyAlignment="1">
      <alignment horizontal="right" vertical="center"/>
    </xf>
    <xf numFmtId="10" fontId="9" fillId="3" borderId="6" xfId="4" applyNumberFormat="1" applyFont="1" applyFill="1" applyBorder="1" applyAlignment="1">
      <alignment horizontal="right" vertical="center"/>
    </xf>
    <xf numFmtId="10" fontId="10" fillId="0" borderId="4" xfId="10" applyNumberFormat="1" applyFont="1" applyBorder="1" applyAlignment="1">
      <alignment horizontal="right" vertical="center"/>
    </xf>
    <xf numFmtId="0" fontId="33" fillId="0" borderId="0" xfId="12">
      <alignment vertical="center"/>
    </xf>
    <xf numFmtId="0" fontId="26" fillId="10" borderId="6" xfId="12" applyFont="1" applyFill="1" applyBorder="1" applyAlignment="1">
      <alignment horizontal="center" vertical="center"/>
    </xf>
    <xf numFmtId="0" fontId="26" fillId="10" borderId="1" xfId="12" applyFont="1" applyFill="1" applyBorder="1" applyAlignment="1">
      <alignment horizontal="center" vertical="center"/>
    </xf>
    <xf numFmtId="49" fontId="29" fillId="0" borderId="13" xfId="12" applyNumberFormat="1" applyFont="1" applyBorder="1" applyAlignment="1">
      <alignment horizontal="center" vertical="center"/>
    </xf>
    <xf numFmtId="49" fontId="29" fillId="0" borderId="12" xfId="12" applyNumberFormat="1" applyFont="1" applyBorder="1" applyAlignment="1">
      <alignment horizontal="center" vertical="center"/>
    </xf>
    <xf numFmtId="0" fontId="29" fillId="0" borderId="13" xfId="12" applyFont="1" applyBorder="1">
      <alignment vertical="center"/>
    </xf>
    <xf numFmtId="0" fontId="29" fillId="0" borderId="12" xfId="12" applyFont="1" applyBorder="1" applyAlignment="1">
      <alignment horizontal="center" vertical="center"/>
    </xf>
    <xf numFmtId="49" fontId="29" fillId="0" borderId="16" xfId="13" applyNumberFormat="1" applyFont="1" applyBorder="1" applyAlignment="1">
      <alignment horizontal="center" vertical="center"/>
    </xf>
    <xf numFmtId="49" fontId="29" fillId="0" borderId="15" xfId="13" applyNumberFormat="1" applyFont="1" applyBorder="1" applyAlignment="1">
      <alignment horizontal="center" vertical="center"/>
    </xf>
    <xf numFmtId="0" fontId="29" fillId="0" borderId="16" xfId="13" applyFont="1" applyBorder="1" applyAlignment="1">
      <alignment vertical="center"/>
    </xf>
    <xf numFmtId="0" fontId="29" fillId="0" borderId="15" xfId="13" applyFont="1" applyBorder="1" applyAlignment="1">
      <alignment horizontal="center" vertical="center"/>
    </xf>
    <xf numFmtId="49" fontId="29" fillId="0" borderId="16" xfId="12" applyNumberFormat="1" applyFont="1" applyBorder="1" applyAlignment="1">
      <alignment horizontal="center" vertical="center"/>
    </xf>
    <xf numFmtId="49" fontId="29" fillId="0" borderId="15" xfId="12" applyNumberFormat="1" applyFont="1" applyBorder="1" applyAlignment="1">
      <alignment horizontal="center" vertical="center"/>
    </xf>
    <xf numFmtId="0" fontId="29" fillId="0" borderId="16" xfId="12" applyFont="1" applyBorder="1">
      <alignment vertical="center"/>
    </xf>
    <xf numFmtId="0" fontId="29" fillId="0" borderId="15" xfId="12" applyFont="1" applyBorder="1" applyAlignment="1">
      <alignment horizontal="center" vertical="center"/>
    </xf>
    <xf numFmtId="49" fontId="29" fillId="0" borderId="21" xfId="12" applyNumberFormat="1" applyFont="1" applyBorder="1" applyAlignment="1">
      <alignment horizontal="center" vertical="center"/>
    </xf>
    <xf numFmtId="49" fontId="29" fillId="0" borderId="19" xfId="12" applyNumberFormat="1" applyFont="1" applyBorder="1" applyAlignment="1">
      <alignment horizontal="center" vertical="center"/>
    </xf>
    <xf numFmtId="0" fontId="29" fillId="0" borderId="21" xfId="12" applyFont="1" applyBorder="1">
      <alignment vertical="center"/>
    </xf>
    <xf numFmtId="0" fontId="29" fillId="0" borderId="19" xfId="12" applyFont="1" applyBorder="1" applyAlignment="1">
      <alignment horizontal="center" vertical="center"/>
    </xf>
    <xf numFmtId="49" fontId="29" fillId="0" borderId="0" xfId="12" applyNumberFormat="1" applyFont="1" applyBorder="1" applyAlignment="1">
      <alignment horizontal="center" vertical="center"/>
    </xf>
    <xf numFmtId="0" fontId="29" fillId="0" borderId="0" xfId="12" applyFont="1" applyBorder="1">
      <alignment vertical="center"/>
    </xf>
    <xf numFmtId="0" fontId="29" fillId="0" borderId="0" xfId="12" applyFont="1" applyBorder="1" applyAlignment="1">
      <alignment horizontal="center" vertical="center"/>
    </xf>
    <xf numFmtId="0" fontId="16" fillId="5" borderId="2" xfId="3" applyFont="1" applyFill="1" applyBorder="1" applyAlignment="1">
      <alignment vertical="center"/>
    </xf>
    <xf numFmtId="0" fontId="16" fillId="5" borderId="33" xfId="3" applyFont="1" applyFill="1" applyBorder="1" applyAlignment="1">
      <alignment vertical="center"/>
    </xf>
    <xf numFmtId="0" fontId="16" fillId="0" borderId="13" xfId="3" applyFont="1" applyBorder="1">
      <alignment vertical="center"/>
    </xf>
    <xf numFmtId="0" fontId="16" fillId="0" borderId="13" xfId="0" applyFont="1" applyBorder="1" applyAlignment="1">
      <alignment horizontal="left" vertical="center" wrapText="1"/>
    </xf>
    <xf numFmtId="10" fontId="16" fillId="0" borderId="34" xfId="4" applyNumberFormat="1" applyFont="1" applyBorder="1">
      <alignment vertical="center"/>
    </xf>
    <xf numFmtId="0" fontId="16" fillId="6" borderId="17" xfId="3" applyFont="1" applyFill="1" applyBorder="1" applyAlignment="1">
      <alignment horizontal="center" vertical="center"/>
    </xf>
    <xf numFmtId="0" fontId="16" fillId="6" borderId="0" xfId="3" applyFont="1" applyFill="1" applyBorder="1" applyAlignment="1">
      <alignment vertical="center"/>
    </xf>
    <xf numFmtId="0" fontId="19" fillId="5" borderId="2" xfId="3" applyFont="1" applyFill="1" applyBorder="1" applyAlignment="1">
      <alignment horizontal="left" vertical="center"/>
    </xf>
    <xf numFmtId="10" fontId="44" fillId="3" borderId="4" xfId="3" applyNumberFormat="1" applyFont="1" applyFill="1" applyBorder="1" applyAlignment="1">
      <alignment horizontal="right" vertical="center"/>
    </xf>
    <xf numFmtId="10" fontId="45" fillId="3" borderId="4" xfId="3" applyNumberFormat="1" applyFont="1" applyFill="1" applyBorder="1" applyAlignment="1">
      <alignment horizontal="right" vertical="center"/>
    </xf>
    <xf numFmtId="10" fontId="10" fillId="0" borderId="0" xfId="3" applyNumberFormat="1" applyFont="1">
      <alignment vertical="center"/>
    </xf>
    <xf numFmtId="0" fontId="10" fillId="0" borderId="0" xfId="3" applyFont="1" applyAlignment="1">
      <alignment horizontal="center" vertical="center"/>
    </xf>
    <xf numFmtId="10" fontId="10" fillId="0" borderId="0" xfId="3" applyNumberFormat="1" applyFont="1" applyAlignment="1">
      <alignment horizontal="center" vertical="center"/>
    </xf>
    <xf numFmtId="10" fontId="10" fillId="0" borderId="0" xfId="10" applyNumberFormat="1" applyFont="1" applyAlignment="1">
      <alignment horizontal="center" vertical="center"/>
    </xf>
    <xf numFmtId="181" fontId="10" fillId="0" borderId="0" xfId="3" applyNumberFormat="1" applyFont="1">
      <alignment vertical="center"/>
    </xf>
    <xf numFmtId="14" fontId="46" fillId="2" borderId="6" xfId="3" applyNumberFormat="1" applyFont="1" applyFill="1" applyBorder="1">
      <alignment vertical="center"/>
    </xf>
    <xf numFmtId="0" fontId="2" fillId="0" borderId="0" xfId="3" applyFont="1">
      <alignment vertical="center"/>
    </xf>
    <xf numFmtId="176" fontId="10" fillId="6" borderId="4" xfId="3" applyNumberFormat="1" applyFont="1" applyFill="1" applyBorder="1" applyAlignment="1">
      <alignment horizontal="center" vertical="center"/>
    </xf>
    <xf numFmtId="0" fontId="10" fillId="6" borderId="4" xfId="3" applyFont="1" applyFill="1" applyBorder="1" applyAlignment="1">
      <alignment horizontal="center" vertical="center"/>
    </xf>
    <xf numFmtId="10" fontId="10" fillId="6" borderId="4" xfId="3" applyNumberFormat="1" applyFont="1" applyFill="1" applyBorder="1">
      <alignment vertical="center"/>
    </xf>
    <xf numFmtId="10" fontId="10" fillId="6" borderId="4" xfId="10" applyNumberFormat="1" applyFont="1" applyFill="1" applyBorder="1" applyAlignment="1">
      <alignment horizontal="right" vertical="center"/>
    </xf>
    <xf numFmtId="10" fontId="10" fillId="6" borderId="4" xfId="4" applyNumberFormat="1" applyFont="1" applyFill="1" applyBorder="1">
      <alignment vertical="center"/>
    </xf>
    <xf numFmtId="10" fontId="10" fillId="6" borderId="6" xfId="4" applyNumberFormat="1" applyFont="1" applyFill="1" applyBorder="1">
      <alignment vertical="center"/>
    </xf>
    <xf numFmtId="0" fontId="10" fillId="6" borderId="6" xfId="3" applyFont="1" applyFill="1" applyBorder="1" applyAlignment="1">
      <alignment horizontal="right" vertical="center"/>
    </xf>
    <xf numFmtId="10" fontId="10" fillId="6" borderId="6" xfId="10" applyNumberFormat="1" applyFont="1" applyFill="1" applyBorder="1">
      <alignment vertical="center"/>
    </xf>
    <xf numFmtId="10" fontId="16" fillId="2" borderId="28" xfId="4" applyNumberFormat="1" applyFont="1" applyFill="1" applyBorder="1">
      <alignment vertical="center"/>
    </xf>
    <xf numFmtId="10" fontId="16" fillId="0" borderId="13" xfId="4" applyNumberFormat="1" applyFont="1" applyBorder="1">
      <alignment vertical="center"/>
    </xf>
    <xf numFmtId="10" fontId="4" fillId="0" borderId="0" xfId="3" applyNumberFormat="1" applyFont="1">
      <alignment vertical="center"/>
    </xf>
    <xf numFmtId="0" fontId="16" fillId="0" borderId="0" xfId="11">
      <alignment vertical="center"/>
    </xf>
    <xf numFmtId="0" fontId="28" fillId="8" borderId="30" xfId="7" applyFont="1" applyFill="1" applyBorder="1"/>
    <xf numFmtId="0" fontId="29" fillId="8" borderId="0" xfId="7" applyFont="1" applyFill="1" applyBorder="1"/>
    <xf numFmtId="0" fontId="28" fillId="8" borderId="0" xfId="7" applyFont="1" applyFill="1" applyBorder="1"/>
    <xf numFmtId="0" fontId="29" fillId="8" borderId="37" xfId="7" applyFont="1" applyFill="1" applyBorder="1"/>
    <xf numFmtId="0" fontId="43" fillId="8" borderId="0" xfId="7" applyFont="1" applyFill="1" applyBorder="1"/>
    <xf numFmtId="0" fontId="28" fillId="8" borderId="37" xfId="7" applyFont="1" applyFill="1" applyBorder="1"/>
    <xf numFmtId="178" fontId="47" fillId="4" borderId="20" xfId="5" applyNumberFormat="1" applyFont="1" applyFill="1" applyBorder="1" applyAlignment="1"/>
    <xf numFmtId="14" fontId="23" fillId="8" borderId="6" xfId="7" applyNumberFormat="1" applyFill="1" applyBorder="1"/>
    <xf numFmtId="0" fontId="23" fillId="8" borderId="6" xfId="7" applyFill="1" applyBorder="1"/>
    <xf numFmtId="0" fontId="35" fillId="8" borderId="6" xfId="7" applyFont="1" applyFill="1" applyBorder="1"/>
    <xf numFmtId="178" fontId="47" fillId="4" borderId="18" xfId="5" applyNumberFormat="1" applyFont="1" applyFill="1" applyBorder="1" applyAlignment="1"/>
    <xf numFmtId="0" fontId="4" fillId="2" borderId="1" xfId="3" applyFont="1" applyFill="1" applyBorder="1">
      <alignment vertical="center"/>
    </xf>
    <xf numFmtId="0" fontId="4" fillId="2" borderId="2" xfId="3" applyFont="1" applyFill="1" applyBorder="1">
      <alignment vertical="center"/>
    </xf>
    <xf numFmtId="0" fontId="4" fillId="2" borderId="3" xfId="3" applyFont="1" applyFill="1" applyBorder="1">
      <alignment vertical="center"/>
    </xf>
    <xf numFmtId="0" fontId="4" fillId="6" borderId="1" xfId="3" applyFont="1" applyFill="1" applyBorder="1">
      <alignment vertical="center"/>
    </xf>
    <xf numFmtId="0" fontId="4" fillId="6" borderId="2" xfId="3" applyFont="1" applyFill="1" applyBorder="1">
      <alignment vertical="center"/>
    </xf>
    <xf numFmtId="0" fontId="4" fillId="6" borderId="3" xfId="3" applyFont="1" applyFill="1" applyBorder="1">
      <alignment vertical="center"/>
    </xf>
    <xf numFmtId="0" fontId="4" fillId="5" borderId="1" xfId="3" applyFont="1" applyFill="1" applyBorder="1">
      <alignment vertical="center"/>
    </xf>
    <xf numFmtId="0" fontId="4" fillId="5" borderId="2" xfId="3" applyFont="1" applyFill="1" applyBorder="1">
      <alignment vertical="center"/>
    </xf>
    <xf numFmtId="0" fontId="4" fillId="5" borderId="3" xfId="3" applyFont="1" applyFill="1" applyBorder="1">
      <alignment vertical="center"/>
    </xf>
    <xf numFmtId="0" fontId="2" fillId="2" borderId="2" xfId="3" applyFont="1" applyFill="1" applyBorder="1">
      <alignment vertical="center"/>
    </xf>
    <xf numFmtId="0" fontId="2" fillId="2" borderId="3" xfId="3" applyFont="1" applyFill="1" applyBorder="1">
      <alignment vertical="center"/>
    </xf>
    <xf numFmtId="0" fontId="2" fillId="2" borderId="1" xfId="3" applyFont="1" applyFill="1" applyBorder="1">
      <alignment vertical="center"/>
    </xf>
    <xf numFmtId="0" fontId="0" fillId="5" borderId="2" xfId="6" applyNumberFormat="1" applyFont="1" applyFill="1" applyBorder="1" applyAlignment="1">
      <alignment vertical="center"/>
    </xf>
    <xf numFmtId="0" fontId="0" fillId="5" borderId="3" xfId="6" applyNumberFormat="1" applyFont="1" applyFill="1" applyBorder="1" applyAlignment="1">
      <alignment vertical="center"/>
    </xf>
    <xf numFmtId="0" fontId="0" fillId="5" borderId="1" xfId="6" applyNumberFormat="1" applyFont="1" applyFill="1" applyBorder="1" applyAlignment="1">
      <alignment vertical="center"/>
    </xf>
    <xf numFmtId="0" fontId="4" fillId="5" borderId="3" xfId="3" applyNumberFormat="1" applyFont="1" applyFill="1" applyBorder="1">
      <alignment vertical="center"/>
    </xf>
    <xf numFmtId="0" fontId="4" fillId="5" borderId="1" xfId="3" applyNumberFormat="1" applyFont="1" applyFill="1" applyBorder="1">
      <alignment vertical="center"/>
    </xf>
    <xf numFmtId="0" fontId="4" fillId="5" borderId="2" xfId="3" applyNumberFormat="1" applyFont="1" applyFill="1" applyBorder="1">
      <alignment vertical="center"/>
    </xf>
    <xf numFmtId="0" fontId="4" fillId="6" borderId="2" xfId="3" applyNumberFormat="1" applyFont="1" applyFill="1" applyBorder="1">
      <alignment vertical="center"/>
    </xf>
    <xf numFmtId="0" fontId="4" fillId="6" borderId="3" xfId="3" applyNumberFormat="1" applyFont="1" applyFill="1" applyBorder="1">
      <alignment vertical="center"/>
    </xf>
    <xf numFmtId="0" fontId="4" fillId="6" borderId="1" xfId="3" applyNumberFormat="1" applyFont="1" applyFill="1" applyBorder="1">
      <alignment vertical="center"/>
    </xf>
    <xf numFmtId="0" fontId="4" fillId="2" borderId="2" xfId="3" applyNumberFormat="1" applyFont="1" applyFill="1" applyBorder="1">
      <alignment vertical="center"/>
    </xf>
    <xf numFmtId="0" fontId="4" fillId="2" borderId="3" xfId="3" applyNumberFormat="1" applyFont="1" applyFill="1" applyBorder="1">
      <alignment vertical="center"/>
    </xf>
    <xf numFmtId="0" fontId="4" fillId="2" borderId="1" xfId="3" applyNumberFormat="1" applyFont="1" applyFill="1" applyBorder="1">
      <alignment vertical="center"/>
    </xf>
    <xf numFmtId="0" fontId="47" fillId="4" borderId="1" xfId="5" applyFont="1" applyFill="1" applyBorder="1" applyAlignment="1">
      <alignment vertical="center"/>
    </xf>
    <xf numFmtId="0" fontId="47" fillId="4" borderId="2" xfId="5" applyFont="1" applyFill="1" applyBorder="1" applyAlignment="1">
      <alignment vertical="center"/>
    </xf>
    <xf numFmtId="0" fontId="47" fillId="4" borderId="18" xfId="5" applyFont="1" applyFill="1" applyBorder="1" applyAlignment="1">
      <alignment vertical="center"/>
    </xf>
    <xf numFmtId="0" fontId="47" fillId="4" borderId="20" xfId="5" applyFont="1" applyFill="1" applyBorder="1" applyAlignment="1">
      <alignment vertical="center"/>
    </xf>
    <xf numFmtId="0" fontId="16" fillId="5" borderId="6" xfId="4" applyNumberFormat="1" applyFont="1" applyFill="1" applyBorder="1" applyAlignment="1">
      <alignment horizontal="center" vertical="center"/>
    </xf>
    <xf numFmtId="0" fontId="16" fillId="6" borderId="6" xfId="4" applyNumberFormat="1" applyFont="1" applyFill="1" applyBorder="1" applyAlignment="1">
      <alignment horizontal="center" vertical="center"/>
    </xf>
    <xf numFmtId="0" fontId="16" fillId="2" borderId="6" xfId="4" applyNumberFormat="1" applyFont="1" applyFill="1" applyBorder="1" applyAlignment="1">
      <alignment horizontal="center" vertical="center"/>
    </xf>
    <xf numFmtId="0" fontId="16" fillId="0" borderId="23" xfId="4" applyNumberFormat="1" applyFont="1" applyBorder="1" applyAlignment="1">
      <alignment horizontal="center" vertical="center"/>
    </xf>
    <xf numFmtId="0" fontId="16" fillId="0" borderId="27" xfId="4" applyNumberFormat="1" applyFont="1" applyBorder="1" applyAlignment="1">
      <alignment horizontal="center" vertical="center"/>
    </xf>
    <xf numFmtId="10" fontId="16" fillId="6" borderId="6" xfId="4" applyNumberFormat="1" applyFont="1" applyFill="1" applyBorder="1" applyAlignment="1">
      <alignment horizontal="center" vertical="center"/>
    </xf>
    <xf numFmtId="10" fontId="16" fillId="2" borderId="6" xfId="4" applyNumberFormat="1" applyFont="1" applyFill="1" applyBorder="1" applyAlignment="1">
      <alignment horizontal="center" vertical="center"/>
    </xf>
    <xf numFmtId="10" fontId="16" fillId="0" borderId="28" xfId="4" applyNumberFormat="1" applyFont="1" applyBorder="1" applyAlignment="1">
      <alignment horizontal="center" vertical="center"/>
    </xf>
    <xf numFmtId="10" fontId="16" fillId="5" borderId="6" xfId="4" applyNumberFormat="1" applyFont="1" applyFill="1" applyBorder="1" applyAlignment="1">
      <alignment horizontal="center" vertical="center"/>
    </xf>
    <xf numFmtId="10" fontId="16" fillId="0" borderId="23" xfId="4" applyNumberFormat="1" applyFont="1" applyBorder="1" applyAlignment="1">
      <alignment horizontal="center" vertical="center"/>
    </xf>
    <xf numFmtId="10" fontId="16" fillId="0" borderId="27" xfId="4" applyNumberFormat="1" applyFont="1" applyBorder="1" applyAlignment="1">
      <alignment horizontal="center" vertical="center"/>
    </xf>
    <xf numFmtId="0" fontId="41" fillId="10" borderId="1" xfId="12" applyFont="1" applyFill="1" applyBorder="1" applyAlignment="1">
      <alignment horizontal="center" vertical="center"/>
    </xf>
    <xf numFmtId="0" fontId="41" fillId="10" borderId="2" xfId="12" applyFont="1" applyFill="1" applyBorder="1" applyAlignment="1">
      <alignment horizontal="center" vertical="center"/>
    </xf>
    <xf numFmtId="0" fontId="41" fillId="10" borderId="3" xfId="12" applyFont="1" applyFill="1" applyBorder="1" applyAlignment="1">
      <alignment horizontal="center" vertical="center"/>
    </xf>
    <xf numFmtId="0" fontId="9" fillId="2" borderId="6" xfId="3" applyFont="1" applyFill="1" applyBorder="1" applyAlignment="1">
      <alignment horizontal="center" vertical="center"/>
    </xf>
    <xf numFmtId="0" fontId="9" fillId="2" borderId="7" xfId="3" applyFont="1" applyFill="1" applyBorder="1" applyAlignment="1">
      <alignment horizontal="center" vertical="center"/>
    </xf>
    <xf numFmtId="0" fontId="9" fillId="2" borderId="9" xfId="3" applyFont="1" applyFill="1" applyBorder="1" applyAlignment="1">
      <alignment horizontal="center" vertical="center"/>
    </xf>
    <xf numFmtId="0" fontId="9" fillId="2" borderId="8" xfId="3" applyFont="1" applyFill="1" applyBorder="1" applyAlignment="1">
      <alignment horizontal="center" vertical="center"/>
    </xf>
    <xf numFmtId="0" fontId="9" fillId="2" borderId="10" xfId="3" applyFont="1" applyFill="1" applyBorder="1" applyAlignment="1">
      <alignment horizontal="center" vertical="center"/>
    </xf>
    <xf numFmtId="0" fontId="9" fillId="2" borderId="4" xfId="3" applyFont="1" applyFill="1" applyBorder="1" applyAlignment="1">
      <alignment horizontal="center" vertical="center"/>
    </xf>
    <xf numFmtId="0" fontId="9" fillId="2" borderId="5" xfId="3" applyFont="1" applyFill="1" applyBorder="1" applyAlignment="1">
      <alignment horizontal="center" vertical="center"/>
    </xf>
    <xf numFmtId="0" fontId="9" fillId="2" borderId="35" xfId="3" applyFont="1" applyFill="1" applyBorder="1" applyAlignment="1">
      <alignment horizontal="center" vertical="center"/>
    </xf>
    <xf numFmtId="0" fontId="9" fillId="2" borderId="36" xfId="3" applyFont="1" applyFill="1" applyBorder="1" applyAlignment="1">
      <alignment horizontal="center" vertical="center"/>
    </xf>
    <xf numFmtId="0" fontId="18" fillId="4" borderId="1" xfId="5" applyFont="1" applyFill="1" applyBorder="1" applyAlignment="1">
      <alignment horizontal="center" vertical="center"/>
    </xf>
    <xf numFmtId="0" fontId="18" fillId="4" borderId="2" xfId="5" applyFont="1" applyFill="1" applyBorder="1" applyAlignment="1">
      <alignment horizontal="center" vertical="center"/>
    </xf>
    <xf numFmtId="0" fontId="18" fillId="4" borderId="3" xfId="5" applyFont="1" applyFill="1" applyBorder="1" applyAlignment="1">
      <alignment horizontal="center" vertical="center"/>
    </xf>
    <xf numFmtId="0" fontId="19" fillId="2" borderId="13" xfId="3" applyFont="1" applyFill="1" applyBorder="1" applyAlignment="1">
      <alignment horizontal="center" vertical="center"/>
    </xf>
    <xf numFmtId="0" fontId="19" fillId="2" borderId="16" xfId="3" applyFont="1" applyFill="1" applyBorder="1" applyAlignment="1">
      <alignment horizontal="center" vertical="center"/>
    </xf>
    <xf numFmtId="0" fontId="19" fillId="2" borderId="21" xfId="3" applyFont="1" applyFill="1" applyBorder="1" applyAlignment="1">
      <alignment horizontal="center" vertical="center"/>
    </xf>
    <xf numFmtId="178" fontId="18" fillId="4" borderId="1" xfId="5" applyNumberFormat="1" applyFont="1" applyFill="1" applyBorder="1" applyAlignment="1">
      <alignment horizontal="center" vertical="top"/>
    </xf>
    <xf numFmtId="178" fontId="18" fillId="4" borderId="2" xfId="5" applyNumberFormat="1" applyFont="1" applyFill="1" applyBorder="1" applyAlignment="1">
      <alignment horizontal="center" vertical="top"/>
    </xf>
    <xf numFmtId="178" fontId="18" fillId="4" borderId="3" xfId="5" applyNumberFormat="1" applyFont="1" applyFill="1" applyBorder="1" applyAlignment="1">
      <alignment horizontal="center" vertical="top"/>
    </xf>
    <xf numFmtId="0" fontId="14" fillId="4" borderId="14" xfId="3" applyFont="1" applyFill="1" applyBorder="1" applyAlignment="1">
      <alignment horizontal="center" vertical="center"/>
    </xf>
    <xf numFmtId="0" fontId="14" fillId="4" borderId="11" xfId="3" applyFont="1" applyFill="1" applyBorder="1" applyAlignment="1">
      <alignment horizontal="center" vertical="center"/>
    </xf>
    <xf numFmtId="0" fontId="14" fillId="4" borderId="12" xfId="3" applyFont="1" applyFill="1" applyBorder="1" applyAlignment="1">
      <alignment horizontal="center" vertical="center"/>
    </xf>
    <xf numFmtId="0" fontId="14" fillId="4" borderId="17" xfId="3" applyFont="1" applyFill="1" applyBorder="1" applyAlignment="1">
      <alignment horizontal="center" vertical="center"/>
    </xf>
    <xf numFmtId="0" fontId="14" fillId="4" borderId="0" xfId="3" applyFont="1" applyFill="1" applyBorder="1" applyAlignment="1">
      <alignment horizontal="center" vertical="center"/>
    </xf>
    <xf numFmtId="0" fontId="14" fillId="4" borderId="15" xfId="3" applyFont="1" applyFill="1" applyBorder="1" applyAlignment="1">
      <alignment horizontal="center" vertical="center"/>
    </xf>
    <xf numFmtId="0" fontId="14" fillId="4" borderId="18" xfId="3" applyFont="1" applyFill="1" applyBorder="1" applyAlignment="1">
      <alignment horizontal="center" vertical="center"/>
    </xf>
    <xf numFmtId="0" fontId="14" fillId="4" borderId="20" xfId="3" applyFont="1" applyFill="1" applyBorder="1" applyAlignment="1">
      <alignment horizontal="center" vertical="center"/>
    </xf>
    <xf numFmtId="0" fontId="14" fillId="4" borderId="19" xfId="3" applyFont="1" applyFill="1" applyBorder="1" applyAlignment="1">
      <alignment horizontal="center" vertical="center"/>
    </xf>
    <xf numFmtId="0" fontId="31" fillId="9" borderId="13" xfId="0" applyFont="1" applyFill="1" applyBorder="1" applyAlignment="1">
      <alignment horizontal="center" vertical="center" wrapText="1"/>
    </xf>
    <xf numFmtId="0" fontId="31" fillId="9" borderId="16" xfId="0" applyFont="1" applyFill="1" applyBorder="1" applyAlignment="1">
      <alignment horizontal="center" vertical="center" wrapText="1"/>
    </xf>
    <xf numFmtId="0" fontId="31" fillId="9" borderId="21" xfId="0" applyFont="1" applyFill="1" applyBorder="1" applyAlignment="1">
      <alignment horizontal="center" vertical="center" wrapText="1"/>
    </xf>
    <xf numFmtId="14" fontId="15" fillId="4" borderId="6" xfId="3" applyNumberFormat="1" applyFont="1" applyFill="1" applyBorder="1" applyAlignment="1">
      <alignment horizontal="center" vertical="center"/>
    </xf>
    <xf numFmtId="0" fontId="15" fillId="4" borderId="6" xfId="3" applyFont="1" applyFill="1" applyBorder="1" applyAlignment="1">
      <alignment horizontal="center" vertical="center"/>
    </xf>
    <xf numFmtId="0" fontId="12" fillId="4" borderId="13" xfId="3" applyFont="1" applyFill="1" applyBorder="1" applyAlignment="1">
      <alignment horizontal="center" vertical="center" wrapText="1"/>
    </xf>
    <xf numFmtId="0" fontId="12" fillId="4" borderId="16" xfId="3" applyFont="1" applyFill="1" applyBorder="1" applyAlignment="1">
      <alignment horizontal="center" vertical="center" wrapText="1"/>
    </xf>
    <xf numFmtId="0" fontId="12" fillId="4" borderId="21" xfId="3" applyFont="1" applyFill="1" applyBorder="1" applyAlignment="1">
      <alignment horizontal="center" vertical="center" wrapText="1"/>
    </xf>
    <xf numFmtId="0" fontId="12" fillId="4" borderId="6" xfId="3" applyFont="1" applyFill="1" applyBorder="1" applyAlignment="1">
      <alignment horizontal="center" vertical="center" wrapText="1"/>
    </xf>
    <xf numFmtId="0" fontId="16" fillId="0" borderId="38" xfId="3" applyFont="1" applyBorder="1" applyAlignment="1">
      <alignment horizontal="center" vertical="center"/>
    </xf>
    <xf numFmtId="0" fontId="16" fillId="0" borderId="38" xfId="3" applyFont="1" applyBorder="1" applyAlignment="1">
      <alignment horizontal="left" vertical="center"/>
    </xf>
    <xf numFmtId="0" fontId="16" fillId="0" borderId="38" xfId="3" applyFont="1" applyFill="1" applyBorder="1" applyAlignment="1">
      <alignment horizontal="center" vertical="center"/>
    </xf>
    <xf numFmtId="0" fontId="19" fillId="0" borderId="38" xfId="3" applyFont="1" applyBorder="1" applyAlignment="1">
      <alignment horizontal="center" vertical="center"/>
    </xf>
    <xf numFmtId="0" fontId="19" fillId="0" borderId="38" xfId="3" applyFont="1" applyFill="1" applyBorder="1" applyAlignment="1">
      <alignment horizontal="center" vertical="center"/>
    </xf>
    <xf numFmtId="0" fontId="16" fillId="0" borderId="16" xfId="0" applyFont="1" applyBorder="1" applyAlignment="1">
      <alignment horizontal="left" vertical="center" wrapText="1"/>
    </xf>
    <xf numFmtId="0" fontId="16" fillId="0" borderId="16" xfId="3" applyFont="1" applyBorder="1">
      <alignment vertical="center"/>
    </xf>
    <xf numFmtId="14" fontId="16" fillId="0" borderId="38" xfId="3" applyNumberFormat="1" applyFont="1" applyBorder="1">
      <alignment vertical="center"/>
    </xf>
    <xf numFmtId="0" fontId="20" fillId="5" borderId="21" xfId="3" applyFont="1" applyFill="1" applyBorder="1" applyAlignment="1">
      <alignment horizontal="center" vertical="center"/>
    </xf>
    <xf numFmtId="0" fontId="27" fillId="8" borderId="39" xfId="7" applyFont="1" applyFill="1" applyBorder="1"/>
    <xf numFmtId="0" fontId="24" fillId="8" borderId="40" xfId="7" applyFont="1" applyFill="1" applyBorder="1"/>
    <xf numFmtId="0" fontId="28" fillId="8" borderId="40" xfId="7" applyFont="1" applyFill="1" applyBorder="1"/>
    <xf numFmtId="0" fontId="30" fillId="8" borderId="41" xfId="7" applyFont="1" applyFill="1" applyBorder="1"/>
    <xf numFmtId="0" fontId="27" fillId="8" borderId="42" xfId="7" applyFont="1" applyFill="1" applyBorder="1"/>
    <xf numFmtId="0" fontId="24" fillId="8" borderId="30" xfId="7" applyFont="1" applyFill="1" applyBorder="1"/>
    <xf numFmtId="0" fontId="30" fillId="8" borderId="43" xfId="7" applyFont="1" applyFill="1" applyBorder="1"/>
    <xf numFmtId="0" fontId="28" fillId="8" borderId="43" xfId="7" applyFont="1" applyFill="1" applyBorder="1"/>
    <xf numFmtId="0" fontId="48" fillId="8" borderId="41" xfId="7" applyFont="1" applyFill="1" applyBorder="1"/>
    <xf numFmtId="0" fontId="28" fillId="8" borderId="41" xfId="7" applyFont="1" applyFill="1" applyBorder="1"/>
    <xf numFmtId="0" fontId="27" fillId="8" borderId="44" xfId="7" applyFont="1" applyFill="1" applyBorder="1"/>
    <xf numFmtId="0" fontId="43" fillId="8" borderId="37" xfId="7" applyFont="1" applyFill="1" applyBorder="1"/>
    <xf numFmtId="0" fontId="27" fillId="8" borderId="45" xfId="7" applyFont="1" applyFill="1" applyBorder="1"/>
    <xf numFmtId="0" fontId="24" fillId="8" borderId="31" xfId="7" applyFont="1" applyFill="1" applyBorder="1"/>
    <xf numFmtId="0" fontId="28" fillId="8" borderId="46" xfId="7" applyFont="1" applyFill="1" applyBorder="1"/>
    <xf numFmtId="0" fontId="29" fillId="8" borderId="47" xfId="7" applyFont="1" applyFill="1" applyBorder="1"/>
    <xf numFmtId="0" fontId="28" fillId="8" borderId="47" xfId="7" applyFont="1" applyFill="1" applyBorder="1"/>
    <xf numFmtId="0" fontId="30" fillId="8" borderId="48" xfId="7" applyFont="1" applyFill="1" applyBorder="1"/>
    <xf numFmtId="0" fontId="16" fillId="0" borderId="38" xfId="0" applyFont="1" applyBorder="1" applyAlignment="1">
      <alignment horizontal="left" vertical="center" wrapText="1"/>
    </xf>
  </cellXfs>
  <cellStyles count="19">
    <cellStyle name="백분율" xfId="10" builtinId="5"/>
    <cellStyle name="백분율 2" xfId="4"/>
    <cellStyle name="백분율 2 2" xfId="16"/>
    <cellStyle name="쉼표 [0] 2" xfId="6"/>
    <cellStyle name="쉼표 [0] 2 2" xfId="17"/>
    <cellStyle name="표준" xfId="0" builtinId="0"/>
    <cellStyle name="표준 10 4" xfId="11"/>
    <cellStyle name="표준 2" xfId="1"/>
    <cellStyle name="표준 2 2" xfId="7"/>
    <cellStyle name="표준 2 3" xfId="14"/>
    <cellStyle name="표준 2 3 13" xfId="13"/>
    <cellStyle name="표준 3" xfId="2"/>
    <cellStyle name="표준 3 2" xfId="5"/>
    <cellStyle name="표준 3 2 2" xfId="12"/>
    <cellStyle name="표준 3 3" xfId="8"/>
    <cellStyle name="표준 4" xfId="3"/>
    <cellStyle name="표준 4 2" xfId="15"/>
    <cellStyle name="표준 5" xfId="9"/>
    <cellStyle name="표준 5 2" xfId="18"/>
  </cellStyles>
  <dxfs count="43">
    <dxf>
      <font>
        <color theme="8" tint="0.39994506668294322"/>
      </font>
      <fill>
        <patternFill>
          <bgColor theme="8" tint="0.3999450666829432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ill>
        <patternFill>
          <bgColor theme="1" tint="4.9989318521683403E-2"/>
        </patternFill>
      </fill>
    </dxf>
    <dxf>
      <font>
        <color rgb="FFFFFF99"/>
      </font>
      <fill>
        <patternFill>
          <bgColor rgb="FFFFFF99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ill>
        <patternFill>
          <bgColor theme="1" tint="4.9989318521683403E-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ill>
        <patternFill>
          <bgColor theme="1" tint="4.9989318521683403E-2"/>
        </patternFill>
      </fill>
    </dxf>
    <dxf>
      <font>
        <color rgb="FFFFFF99"/>
      </font>
      <fill>
        <patternFill>
          <bgColor rgb="FFFFFF99"/>
        </patternFill>
      </fill>
    </dxf>
    <dxf>
      <font>
        <color rgb="FFFFFF99"/>
      </font>
      <fill>
        <patternFill>
          <bgColor rgb="FFFFFF99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ill>
        <patternFill>
          <bgColor theme="1" tint="4.9989318521683403E-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ill>
        <patternFill>
          <bgColor theme="1" tint="4.9989318521683403E-2"/>
        </patternFill>
      </fill>
    </dxf>
    <dxf>
      <font>
        <color rgb="FFFFFF99"/>
      </font>
      <fill>
        <patternFill>
          <bgColor rgb="FFFFFF99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ill>
        <patternFill>
          <bgColor theme="1" tint="4.9989318521683403E-2"/>
        </patternFill>
      </fill>
    </dxf>
    <dxf>
      <font>
        <color rgb="FFFFFF99"/>
      </font>
      <fill>
        <patternFill>
          <bgColor rgb="FFFFFF99"/>
        </patternFill>
      </fill>
    </dxf>
    <dxf>
      <font>
        <color rgb="FFFFFF99"/>
      </font>
      <fill>
        <patternFill>
          <bgColor rgb="FFFFFF99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ill>
        <patternFill>
          <bgColor theme="1" tint="4.9989318521683403E-2"/>
        </patternFill>
      </fill>
    </dxf>
    <dxf>
      <font>
        <color rgb="FFFFFF99"/>
      </font>
      <fill>
        <patternFill>
          <bgColor rgb="FFFFFF9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10" Type="http://schemas.openxmlformats.org/officeDocument/2006/relationships/externalLink" Target="externalLinks/externalLink4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800" b="1">
                <a:solidFill>
                  <a:schemeClr val="bg1"/>
                </a:solidFill>
              </a:rPr>
              <a:t>종합 진척도</a:t>
            </a:r>
            <a:r>
              <a:rPr lang="en-US" altLang="ko-KR" sz="1800" b="1">
                <a:solidFill>
                  <a:schemeClr val="bg1"/>
                </a:solidFill>
              </a:rPr>
              <a:t>(</a:t>
            </a:r>
            <a:r>
              <a:rPr lang="ko-KR" altLang="en-US" sz="1800" b="1">
                <a:solidFill>
                  <a:schemeClr val="bg1"/>
                </a:solidFill>
              </a:rPr>
              <a:t>주별 진척률</a:t>
            </a:r>
            <a:r>
              <a:rPr lang="en-US" altLang="ko-KR" sz="1800" b="1">
                <a:solidFill>
                  <a:schemeClr val="bg1"/>
                </a:solidFill>
              </a:rPr>
              <a:t>)</a:t>
            </a:r>
            <a:endParaRPr lang="ko-KR" altLang="en-US" sz="1800" b="1">
              <a:solidFill>
                <a:schemeClr val="bg1"/>
              </a:solidFill>
            </a:endParaRPr>
          </a:p>
        </c:rich>
      </c:tx>
      <c:layout/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'주별 진척률'!$Y$3</c:f>
              <c:strCache>
                <c:ptCount val="1"/>
                <c:pt idx="0">
                  <c:v>계획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'주별 진척률'!$C$5:$C$9</c:f>
              <c:strCache>
                <c:ptCount val="5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</c:strCache>
            </c:strRef>
          </c:cat>
          <c:val>
            <c:numRef>
              <c:f>'주별 진척률'!$Y$5:$Y$9</c:f>
              <c:numCache>
                <c:formatCode>0.00%</c:formatCode>
                <c:ptCount val="5"/>
                <c:pt idx="0">
                  <c:v>0.53333333333333333</c:v>
                </c:pt>
                <c:pt idx="1">
                  <c:v>0.4</c:v>
                </c:pt>
                <c:pt idx="2">
                  <c:v>0</c:v>
                </c:pt>
                <c:pt idx="3">
                  <c:v>3.2</c:v>
                </c:pt>
                <c:pt idx="4">
                  <c:v>0.93333333333333335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C-476C-B0B8-7527E64088B0}"/>
            </c:ext>
          </c:extLst>
        </c:ser>
        <c:ser>
          <c:idx val="1"/>
          <c:order val="1"/>
          <c:tx>
            <c:strRef>
              <c:f>'주별 진척률'!$Z$3</c:f>
              <c:strCache>
                <c:ptCount val="1"/>
                <c:pt idx="0">
                  <c:v>실적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'주별 진척률'!$C$5:$C$9</c:f>
              <c:strCache>
                <c:ptCount val="5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</c:strCache>
            </c:strRef>
          </c:cat>
          <c:val>
            <c:numRef>
              <c:f>'주별 진척률'!$Z$5:$Z$9</c:f>
              <c:numCache>
                <c:formatCode>0.00%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6C-476C-B0B8-7527E6408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002088"/>
        <c:axId val="500007576"/>
      </c:lineChart>
      <c:catAx>
        <c:axId val="500002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82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0007576"/>
        <c:crosses val="autoZero"/>
        <c:auto val="1"/>
        <c:lblAlgn val="ctr"/>
        <c:lblOffset val="100"/>
        <c:noMultiLvlLbl val="0"/>
      </c:catAx>
      <c:valAx>
        <c:axId val="5000075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0002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800" b="1">
                <a:solidFill>
                  <a:schemeClr val="bg1"/>
                </a:solidFill>
              </a:rPr>
              <a:t>단계별 진척도</a:t>
            </a:r>
          </a:p>
        </c:rich>
      </c:tx>
      <c:layout/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'주별 진척률'!$D$2:$D$3</c:f>
              <c:strCache>
                <c:ptCount val="1"/>
                <c:pt idx="0">
                  <c:v>계획</c:v>
                </c:pt>
              </c:strCache>
            </c:strRef>
          </c:tx>
          <c:spPr>
            <a:solidFill>
              <a:schemeClr val="accent1"/>
            </a:solidFill>
            <a:ln w="15875">
              <a:noFill/>
            </a:ln>
            <a:effectLst/>
          </c:spPr>
          <c:invertIfNegative val="0"/>
          <c:cat>
            <c:strLit>
              <c:ptCount val="6"/>
              <c:pt idx="0">
                <c:v>착수</c:v>
              </c:pt>
              <c:pt idx="1">
                <c:v>분석</c:v>
              </c:pt>
              <c:pt idx="2">
                <c:v>설계</c:v>
              </c:pt>
              <c:pt idx="3">
                <c:v>구축</c:v>
              </c:pt>
              <c:pt idx="4">
                <c:v>이행</c:v>
              </c:pt>
              <c:pt idx="5">
                <c:v>종료</c:v>
              </c:pt>
            </c:strLit>
          </c:cat>
          <c:val>
            <c:numRef>
              <c:f>('주별 진척률'!$D$4,'주별 진척률'!$G$4,'주별 진척률'!$J$4,'주별 진척률'!$M$4,'주별 진척률'!$P$4,'주별 진척률'!$S$4)</c:f>
              <c:numCache>
                <c:formatCode>0.00%</c:formatCode>
                <c:ptCount val="6"/>
                <c:pt idx="0">
                  <c:v>6.6666666666666666E-2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0.53333333333333333</c:v>
                </c:pt>
                <c:pt idx="4">
                  <c:v>0.1</c:v>
                </c:pt>
                <c:pt idx="5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6-44DC-AF30-2E2FAAE51555}"/>
            </c:ext>
          </c:extLst>
        </c:ser>
        <c:ser>
          <c:idx val="1"/>
          <c:order val="1"/>
          <c:tx>
            <c:strRef>
              <c:f>'주별 진척률'!$E$2:$E$3</c:f>
              <c:strCache>
                <c:ptCount val="1"/>
                <c:pt idx="0">
                  <c:v>실적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착수</c:v>
              </c:pt>
              <c:pt idx="1">
                <c:v>분석</c:v>
              </c:pt>
              <c:pt idx="2">
                <c:v>설계</c:v>
              </c:pt>
              <c:pt idx="3">
                <c:v>구축</c:v>
              </c:pt>
              <c:pt idx="4">
                <c:v>이행</c:v>
              </c:pt>
              <c:pt idx="5">
                <c:v>종료</c:v>
              </c:pt>
            </c:strLit>
          </c:cat>
          <c:val>
            <c:numRef>
              <c:f>('주별 진척률'!$E$4,'주별 진척률'!$H$4,'주별 진척률'!$K$4,'주별 진척률'!$N$4,'주별 진척률'!$Q$4,'주별 진척률'!$T$4)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A6-44DC-AF30-2E2FAAE51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0006008"/>
        <c:axId val="500004440"/>
      </c:barChart>
      <c:catAx>
        <c:axId val="500006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0004440"/>
        <c:crosses val="autoZero"/>
        <c:auto val="1"/>
        <c:lblAlgn val="ctr"/>
        <c:lblOffset val="100"/>
        <c:noMultiLvlLbl val="0"/>
      </c:catAx>
      <c:valAx>
        <c:axId val="500004440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000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304799</xdr:colOff>
      <xdr:row>32</xdr:row>
      <xdr:rowOff>155762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0"/>
          <a:ext cx="9861549" cy="7013762"/>
        </a:xfrm>
        <a:prstGeom prst="rect">
          <a:avLst/>
        </a:prstGeom>
      </xdr:spPr>
    </xdr:pic>
    <xdr:clientData/>
  </xdr:twoCellAnchor>
  <xdr:twoCellAnchor>
    <xdr:from>
      <xdr:col>0</xdr:col>
      <xdr:colOff>334584</xdr:colOff>
      <xdr:row>1</xdr:row>
      <xdr:rowOff>115621</xdr:rowOff>
    </xdr:from>
    <xdr:to>
      <xdr:col>3</xdr:col>
      <xdr:colOff>71458</xdr:colOff>
      <xdr:row>2</xdr:row>
      <xdr:rowOff>152291</xdr:rowOff>
    </xdr:to>
    <xdr:sp macro="" textlink="">
      <xdr:nvSpPr>
        <xdr:cNvPr id="3" name="TextBox 37"/>
        <xdr:cNvSpPr txBox="1"/>
      </xdr:nvSpPr>
      <xdr:spPr>
        <a:xfrm>
          <a:off x="334584" y="331521"/>
          <a:ext cx="1794274" cy="252570"/>
        </a:xfrm>
        <a:prstGeom prst="rect">
          <a:avLst/>
        </a:prstGeom>
      </xdr:spPr>
      <xdr:txBody>
        <a:bodyPr wrap="square" lIns="0" tIns="0" rIns="0" bIns="0" anchor="t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/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Create your value </a:t>
          </a:r>
          <a:endParaRPr lang="ko-KR" altLang="en-US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214200</xdr:colOff>
      <xdr:row>7</xdr:row>
      <xdr:rowOff>46418</xdr:rowOff>
    </xdr:from>
    <xdr:to>
      <xdr:col>1</xdr:col>
      <xdr:colOff>394200</xdr:colOff>
      <xdr:row>22</xdr:row>
      <xdr:rowOff>146529</xdr:rowOff>
    </xdr:to>
    <xdr:grpSp>
      <xdr:nvGrpSpPr>
        <xdr:cNvPr id="4" name="그룹 3"/>
        <xdr:cNvGrpSpPr/>
      </xdr:nvGrpSpPr>
      <xdr:grpSpPr>
        <a:xfrm>
          <a:off x="896825" y="1546606"/>
          <a:ext cx="180000" cy="3314798"/>
          <a:chOff x="900000" y="1513268"/>
          <a:chExt cx="180000" cy="3239999"/>
        </a:xfrm>
        <a:solidFill>
          <a:schemeClr val="bg1"/>
        </a:solidFill>
      </xdr:grpSpPr>
      <xdr:sp macro="" textlink="">
        <xdr:nvSpPr>
          <xdr:cNvPr id="5" name="직사각형 4"/>
          <xdr:cNvSpPr/>
        </xdr:nvSpPr>
        <xdr:spPr>
          <a:xfrm>
            <a:off x="900000" y="1513268"/>
            <a:ext cx="180000" cy="36000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148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296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445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592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5740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2888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036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184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/>
          <xdr:cNvSpPr/>
        </xdr:nvSpPr>
        <xdr:spPr>
          <a:xfrm rot="10800000">
            <a:off x="900000" y="4393267"/>
            <a:ext cx="180000" cy="36000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148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296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445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592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5740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2888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036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184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1</xdr:col>
      <xdr:colOff>214200</xdr:colOff>
      <xdr:row>7</xdr:row>
      <xdr:rowOff>46419</xdr:rowOff>
    </xdr:from>
    <xdr:to>
      <xdr:col>6</xdr:col>
      <xdr:colOff>508000</xdr:colOff>
      <xdr:row>22</xdr:row>
      <xdr:rowOff>146528</xdr:rowOff>
    </xdr:to>
    <xdr:grpSp>
      <xdr:nvGrpSpPr>
        <xdr:cNvPr id="7" name="그룹 6"/>
        <xdr:cNvGrpSpPr/>
      </xdr:nvGrpSpPr>
      <xdr:grpSpPr>
        <a:xfrm>
          <a:off x="896825" y="1546607"/>
          <a:ext cx="3706925" cy="3314796"/>
          <a:chOff x="900000" y="1513269"/>
          <a:chExt cx="3240000" cy="3239997"/>
        </a:xfrm>
        <a:solidFill>
          <a:schemeClr val="bg1"/>
        </a:solidFill>
      </xdr:grpSpPr>
      <xdr:sp macro="" textlink="">
        <xdr:nvSpPr>
          <xdr:cNvPr id="8" name="직사각형 7"/>
          <xdr:cNvSpPr/>
        </xdr:nvSpPr>
        <xdr:spPr>
          <a:xfrm rot="16200000">
            <a:off x="2430000" y="-16731"/>
            <a:ext cx="180000" cy="324000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148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296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445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592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5740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2888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036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184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9" name="직사각형 8"/>
          <xdr:cNvSpPr/>
        </xdr:nvSpPr>
        <xdr:spPr>
          <a:xfrm rot="5400000">
            <a:off x="2430000" y="3043266"/>
            <a:ext cx="180000" cy="324000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148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296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445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592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5740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2888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036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184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6</xdr:col>
      <xdr:colOff>328000</xdr:colOff>
      <xdr:row>7</xdr:row>
      <xdr:rowOff>46418</xdr:rowOff>
    </xdr:from>
    <xdr:to>
      <xdr:col>6</xdr:col>
      <xdr:colOff>508000</xdr:colOff>
      <xdr:row>22</xdr:row>
      <xdr:rowOff>146529</xdr:rowOff>
    </xdr:to>
    <xdr:grpSp>
      <xdr:nvGrpSpPr>
        <xdr:cNvPr id="10" name="그룹 9"/>
        <xdr:cNvGrpSpPr/>
      </xdr:nvGrpSpPr>
      <xdr:grpSpPr>
        <a:xfrm>
          <a:off x="4423750" y="1546606"/>
          <a:ext cx="180000" cy="3314798"/>
          <a:chOff x="4442800" y="1513268"/>
          <a:chExt cx="180000" cy="3239999"/>
        </a:xfrm>
      </xdr:grpSpPr>
      <xdr:sp macro="" textlink="">
        <xdr:nvSpPr>
          <xdr:cNvPr id="11" name="직사각형 10"/>
          <xdr:cNvSpPr/>
        </xdr:nvSpPr>
        <xdr:spPr>
          <a:xfrm>
            <a:off x="4442800" y="1513268"/>
            <a:ext cx="180000" cy="360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148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296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445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592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5740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2888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036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184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>
              <a:solidFill>
                <a:srgbClr val="005AB4"/>
              </a:solidFill>
            </a:endParaRPr>
          </a:p>
        </xdr:txBody>
      </xdr:sp>
      <xdr:sp macro="" textlink="">
        <xdr:nvSpPr>
          <xdr:cNvPr id="12" name="직사각형 11"/>
          <xdr:cNvSpPr/>
        </xdr:nvSpPr>
        <xdr:spPr>
          <a:xfrm rot="10800000">
            <a:off x="4442800" y="4393267"/>
            <a:ext cx="180000" cy="3600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148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296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445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592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5740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2888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036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184" algn="l" defTabSz="914296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11</xdr:col>
      <xdr:colOff>65869</xdr:colOff>
      <xdr:row>31</xdr:row>
      <xdr:rowOff>55133</xdr:rowOff>
    </xdr:from>
    <xdr:to>
      <xdr:col>13</xdr:col>
      <xdr:colOff>650897</xdr:colOff>
      <xdr:row>31</xdr:row>
      <xdr:rowOff>157469</xdr:rowOff>
    </xdr:to>
    <xdr:sp macro="" textlink="">
      <xdr:nvSpPr>
        <xdr:cNvPr id="13" name="Text Box 9"/>
        <xdr:cNvSpPr txBox="1">
          <a:spLocks noChangeArrowheads="1"/>
        </xdr:cNvSpPr>
      </xdr:nvSpPr>
      <xdr:spPr bwMode="auto">
        <a:xfrm>
          <a:off x="7609669" y="6748033"/>
          <a:ext cx="1956628" cy="102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 eaLnBrk="0" hangingPunct="0"/>
          <a:r>
            <a:rPr lang="en-US" altLang="ko-KR" sz="600">
              <a:solidFill>
                <a:schemeClr val="bg1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Copyright © 2026 Miracom Inc Co., Ltd All rights reserved</a:t>
          </a:r>
        </a:p>
      </xdr:txBody>
    </xdr:sp>
    <xdr:clientData/>
  </xdr:twoCellAnchor>
  <xdr:twoCellAnchor editAs="oneCell">
    <xdr:from>
      <xdr:col>11</xdr:col>
      <xdr:colOff>620472</xdr:colOff>
      <xdr:row>29</xdr:row>
      <xdr:rowOff>207903</xdr:rowOff>
    </xdr:from>
    <xdr:to>
      <xdr:col>13</xdr:col>
      <xdr:colOff>643871</xdr:colOff>
      <xdr:row>31</xdr:row>
      <xdr:rowOff>8641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4272" y="6469003"/>
          <a:ext cx="1394999" cy="232538"/>
        </a:xfrm>
        <a:prstGeom prst="rect">
          <a:avLst/>
        </a:prstGeom>
      </xdr:spPr>
    </xdr:pic>
    <xdr:clientData/>
  </xdr:twoCellAnchor>
  <xdr:twoCellAnchor>
    <xdr:from>
      <xdr:col>1</xdr:col>
      <xdr:colOff>504825</xdr:colOff>
      <xdr:row>9</xdr:row>
      <xdr:rowOff>184337</xdr:rowOff>
    </xdr:from>
    <xdr:to>
      <xdr:col>6</xdr:col>
      <xdr:colOff>219075</xdr:colOff>
      <xdr:row>15</xdr:row>
      <xdr:rowOff>187388</xdr:rowOff>
    </xdr:to>
    <xdr:sp macro="" textlink="">
      <xdr:nvSpPr>
        <xdr:cNvPr id="15" name="내용 개체 틀 19"/>
        <xdr:cNvSpPr>
          <a:spLocks noGrp="1"/>
        </xdr:cNvSpPr>
      </xdr:nvSpPr>
      <xdr:spPr>
        <a:xfrm>
          <a:off x="1190625" y="2127437"/>
          <a:ext cx="3143250" cy="1298451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0" indent="0" algn="l" defTabSz="914296" rtl="0" eaLnBrk="1" latinLnBrk="1" hangingPunct="1">
            <a:spcBef>
              <a:spcPts val="0"/>
            </a:spcBef>
            <a:buFont typeface="Arial" pitchFamily="34" charset="0"/>
            <a:buNone/>
            <a:defRPr sz="3200" b="1" kern="1200" baseline="0">
              <a:solidFill>
                <a:schemeClr val="tx1"/>
              </a:solidFill>
              <a:latin typeface="+mn-ea"/>
              <a:ea typeface="+mn-ea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>
              <a:solidFill>
                <a:schemeClr val="bg1"/>
              </a:solidFill>
            </a:rPr>
            <a:t>WBS</a:t>
          </a:r>
        </a:p>
        <a:p>
          <a:pPr algn="ctr"/>
          <a:endParaRPr lang="ko-KR" altLang="en-US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219075</xdr:colOff>
      <xdr:row>16</xdr:row>
      <xdr:rowOff>102803</xdr:rowOff>
    </xdr:from>
    <xdr:to>
      <xdr:col>8</xdr:col>
      <xdr:colOff>428626</xdr:colOff>
      <xdr:row>19</xdr:row>
      <xdr:rowOff>195634</xdr:rowOff>
    </xdr:to>
    <xdr:sp macro="" textlink="">
      <xdr:nvSpPr>
        <xdr:cNvPr id="16" name="내용 개체 틀 1"/>
        <xdr:cNvSpPr>
          <a:spLocks noGrp="1"/>
        </xdr:cNvSpPr>
      </xdr:nvSpPr>
      <xdr:spPr>
        <a:xfrm>
          <a:off x="904875" y="3557203"/>
          <a:ext cx="5010151" cy="740531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0" indent="0" algn="l" defTabSz="914296" rtl="0" eaLnBrk="1" latinLnBrk="1" hangingPunct="1">
            <a:spcBef>
              <a:spcPts val="0"/>
            </a:spcBef>
            <a:buFont typeface="Arial" pitchFamily="34" charset="0"/>
            <a:buNone/>
            <a:defRPr sz="2000" b="1" kern="1200" baseline="0">
              <a:solidFill>
                <a:schemeClr val="tx1">
                  <a:lumMod val="50000"/>
                  <a:lumOff val="50000"/>
                </a:schemeClr>
              </a:solidFill>
              <a:latin typeface="+mn-ea"/>
              <a:ea typeface="+mn-ea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>
              <a:solidFill>
                <a:schemeClr val="bg1"/>
              </a:solidFill>
            </a:rPr>
            <a:t>[</a:t>
          </a:r>
          <a:r>
            <a:rPr lang="ko-KR" altLang="en-US">
              <a:solidFill>
                <a:schemeClr val="bg1"/>
              </a:solidFill>
            </a:rPr>
            <a:t>스태츠칩팩코리아</a:t>
          </a:r>
          <a:r>
            <a:rPr lang="en-US" altLang="ko-KR">
              <a:solidFill>
                <a:schemeClr val="bg1"/>
              </a:solidFill>
            </a:rPr>
            <a:t>] </a:t>
          </a:r>
          <a:r>
            <a:rPr lang="ko-KR" altLang="en-US">
              <a:solidFill>
                <a:schemeClr val="bg1"/>
              </a:solidFill>
            </a:rPr>
            <a:t> </a:t>
          </a:r>
          <a:endParaRPr lang="en-US" altLang="ko-KR">
            <a:solidFill>
              <a:schemeClr val="bg1"/>
            </a:solidFill>
          </a:endParaRPr>
        </a:p>
        <a:p>
          <a:pPr algn="l"/>
          <a:r>
            <a:rPr lang="en-US" altLang="ko-KR">
              <a:solidFill>
                <a:schemeClr val="bg1"/>
              </a:solidFill>
            </a:rPr>
            <a:t>Defect/E-Test </a:t>
          </a:r>
          <a:r>
            <a:rPr lang="ko-KR" altLang="en-US">
              <a:solidFill>
                <a:schemeClr val="bg1"/>
              </a:solidFill>
            </a:rPr>
            <a:t>분석 시스템 구축 </a:t>
          </a:r>
          <a:r>
            <a:rPr lang="en-US" altLang="ko-KR">
              <a:solidFill>
                <a:schemeClr val="bg1"/>
              </a:solidFill>
            </a:rPr>
            <a:t>POC </a:t>
          </a:r>
          <a:endParaRPr lang="ko-KR" altLang="en-US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257175</xdr:colOff>
      <xdr:row>23</xdr:row>
      <xdr:rowOff>198052</xdr:rowOff>
    </xdr:from>
    <xdr:to>
      <xdr:col>6</xdr:col>
      <xdr:colOff>68175</xdr:colOff>
      <xdr:row>25</xdr:row>
      <xdr:rowOff>125912</xdr:rowOff>
    </xdr:to>
    <xdr:sp macro="" textlink="">
      <xdr:nvSpPr>
        <xdr:cNvPr id="17" name="부제목 16"/>
        <xdr:cNvSpPr>
          <a:spLocks noGrp="1"/>
        </xdr:cNvSpPr>
      </xdr:nvSpPr>
      <xdr:spPr>
        <a:xfrm>
          <a:off x="942975" y="5163752"/>
          <a:ext cx="3240000" cy="359660"/>
        </a:xfrm>
        <a:prstGeom prst="rect">
          <a:avLst/>
        </a:prstGeom>
      </xdr:spPr>
      <xdr:txBody>
        <a:bodyPr wrap="square" lIns="0" tIns="0" rIns="0" bIns="0">
          <a:normAutofit/>
        </a:bodyPr>
        <a:lstStyle>
          <a:lvl1pPr marL="0" indent="0" algn="l" defTabSz="914296" rtl="0" eaLnBrk="1" latinLnBrk="1" hangingPunct="1">
            <a:spcBef>
              <a:spcPct val="20000"/>
            </a:spcBef>
            <a:buFont typeface="Arial" pitchFamily="34" charset="0"/>
            <a:buNone/>
            <a:defRPr lang="ko-KR" altLang="en-US" sz="1600" b="0" kern="1200" dirty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  <a:cs typeface="Segoe UI" panose="020B0502040204020203" pitchFamily="34" charset="0"/>
            </a:defRPr>
          </a:lvl1pPr>
          <a:lvl2pPr marL="4572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8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2pPr>
          <a:lvl3pPr marL="9144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3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3pPr>
          <a:lvl4pPr marL="13716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4pPr>
          <a:lvl5pPr marL="18288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5pPr>
          <a:lvl6pPr marL="22860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6pPr>
          <a:lvl7pPr marL="27432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7pPr>
          <a:lvl8pPr marL="32004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8pPr>
          <a:lvl9pPr marL="36576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>
              <a:solidFill>
                <a:schemeClr val="bg1"/>
              </a:solidFill>
            </a:rPr>
            <a:t>2026.09.21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507240</xdr:colOff>
      <xdr:row>9</xdr:row>
      <xdr:rowOff>164890</xdr:rowOff>
    </xdr:from>
    <xdr:to>
      <xdr:col>14</xdr:col>
      <xdr:colOff>584634</xdr:colOff>
      <xdr:row>43</xdr:row>
      <xdr:rowOff>167591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9</xdr:row>
      <xdr:rowOff>171449</xdr:rowOff>
    </xdr:from>
    <xdr:to>
      <xdr:col>26</xdr:col>
      <xdr:colOff>654525</xdr:colOff>
      <xdr:row>44</xdr:row>
      <xdr:rowOff>2699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14</xdr:col>
      <xdr:colOff>371475</xdr:colOff>
      <xdr:row>32</xdr:row>
      <xdr:rowOff>47625</xdr:rowOff>
    </xdr:to>
    <xdr:sp macro="" textlink="">
      <xdr:nvSpPr>
        <xdr:cNvPr id="2" name="직사각형 1"/>
        <xdr:cNvSpPr/>
      </xdr:nvSpPr>
      <xdr:spPr>
        <a:xfrm>
          <a:off x="1" y="0"/>
          <a:ext cx="9972674" cy="67532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10469</xdr:colOff>
      <xdr:row>16</xdr:row>
      <xdr:rowOff>183584</xdr:rowOff>
    </xdr:from>
    <xdr:to>
      <xdr:col>8</xdr:col>
      <xdr:colOff>361007</xdr:colOff>
      <xdr:row>18</xdr:row>
      <xdr:rowOff>10705</xdr:rowOff>
    </xdr:to>
    <xdr:sp macro="" textlink="">
      <xdr:nvSpPr>
        <xdr:cNvPr id="3" name="TextBox 1"/>
        <xdr:cNvSpPr txBox="1"/>
      </xdr:nvSpPr>
      <xdr:spPr>
        <a:xfrm>
          <a:off x="4125269" y="3536384"/>
          <a:ext cx="1722138" cy="246221"/>
        </a:xfrm>
        <a:prstGeom prst="rect">
          <a:avLst/>
        </a:prstGeom>
      </xdr:spPr>
      <xdr:txBody>
        <a:bodyPr wrap="square" lIns="0" tIns="0" rIns="0" bIns="0" anchor="t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/>
          <a:r>
            <a:rPr lang="en-US" altLang="ko-KR" sz="1600" b="1">
              <a:latin typeface="+mn-ea"/>
              <a:ea typeface="+mn-ea"/>
            </a:rPr>
            <a:t>Create your value</a:t>
          </a:r>
          <a:endParaRPr lang="ko-KR" altLang="en-US" sz="1600" b="1">
            <a:latin typeface="+mn-ea"/>
            <a:ea typeface="+mn-ea"/>
          </a:endParaRPr>
        </a:p>
      </xdr:txBody>
    </xdr:sp>
    <xdr:clientData/>
  </xdr:twoCellAnchor>
  <xdr:oneCellAnchor>
    <xdr:from>
      <xdr:col>5</xdr:col>
      <xdr:colOff>581434</xdr:colOff>
      <xdr:row>15</xdr:row>
      <xdr:rowOff>0</xdr:rowOff>
    </xdr:from>
    <xdr:ext cx="1945085" cy="321300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434" y="3143250"/>
          <a:ext cx="1945085" cy="3213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1Overseas%20Subsidiary_IF%20Inventory_Form_eng-070912_4118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ar-Frontier/Global%20ERP/90Interface/&#49444;&#44228;&#48143;&#44060;&#48156;/01.&#54788;&#54889;&#52628;&#44032;&#51312;&#49324;/&#54644;&#50808;&#48277;&#51064;_IF_&#54788;&#54889;&#51312;&#49324;&#50577;&#49885;_v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IF%20&#25991;&#20214;(&#26368;&#26032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&#9679;%201.%20Overseas%20Subsidiary_IF%20Inventory_Form_eng-SE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DS/My%20Documents/0.%20&#54924;&#49324;&#50629;&#47924;/97.%20&#51088;&#47308;&#46308;/G-ERP%20&#48169;&#48277;&#47200;%20&#51088;&#47308;%20(&#51208;&#45824;&#48372;&#50504;)/&#51064;&#53552;&#54168;&#51060;&#49828;%20&#47785;&#47197;_V2.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DS/Documents/&#50629;&#47924;/&#44060;&#48156;&#49468;&#53552;/&#44060;&#48156;&#54364;&#51456;&#51089;&#50629;/&#44060;&#48156;&#49328;&#52636;&#47932;_new/G-ERP/&#51064;&#53552;&#54168;&#51060;&#49828;%20&#51221;&#51032;&#49436;_V2.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IS&#54016;_&#49884;&#49828;&#53596;&#47785;&#47197;_&#50577;&#49885;_4118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&#54532;&#47196;&#51229;&#53944;/1.%20Global%20ERP%20Project/24.%20&#49884;&#49828;&#53596;&#49345;&#49464;&#51312;&#49324;/1.%20&#52712;&#54633;&#54028;&#51068;/&#51204;&#51088;&#44396;&#47588;&#51204;&#47029;&#50868;&#50689;&#54028;&#53944;_&#49569;&#51652;&#4812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57_G_ERP_Interface/10_&#54788;&#54889;&#51312;&#49324;/1.1%20As-Is%20&#51064;&#53552;&#54168;&#51060;&#49828;_&#49884;&#49828;&#53596;%20&#54788;&#54889;&#51312;&#49324;/1.1.1%20&#54788;&#54889;%20&#51312;&#49324;/2&#52264;%20&#51089;&#50629;(&#54620;&#44305;&#54984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is_ww_zhou/Local%20Settings/Temporary%20Internet%20Files/OLK3/%201%20%20Overseas%20Subsidiary_IF%20Inventory_Form_eng-070912%20(4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. Interface list"/>
      <sheetName val="lay1"/>
      <sheetName val="lay2"/>
      <sheetName val="lay3"/>
      <sheetName val="lay4"/>
      <sheetName val="lay5"/>
      <sheetName val="lay6"/>
      <sheetName val="lay7"/>
      <sheetName val="1-3. Reference_Applications"/>
      <sheetName val="개발기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참조-표지"/>
      <sheetName val="1-1. 인터페이스 목록"/>
      <sheetName val="1-2. 양식_IF 레이아웃(레이아웃_연계번호)"/>
      <sheetName val="1-3. 참조_애플리케이션"/>
    </sheetNames>
    <sheetDataSet>
      <sheetData sheetId="0"/>
      <sheetData sheetId="1"/>
      <sheetData sheetId="2"/>
      <sheetData sheetId="3">
        <row r="6">
          <cell r="F6" t="str">
            <v>S-Focus (LCD) - RMA관리</v>
          </cell>
        </row>
        <row r="7">
          <cell r="F7" t="str">
            <v>Q-Focus (LCD) - 품질관리</v>
          </cell>
        </row>
        <row r="8">
          <cell r="F8" t="str">
            <v>AEGIS (LCD) - 통합설비보전관리</v>
          </cell>
        </row>
        <row r="9">
          <cell r="F9" t="str">
            <v>SIMAX (LCD) - 천안</v>
          </cell>
        </row>
        <row r="10">
          <cell r="F10" t="str">
            <v>AIMS (LCD) - C/F 제조공정</v>
          </cell>
        </row>
        <row r="11">
          <cell r="F11" t="str">
            <v>IDIX (LCD) - 제안관리</v>
          </cell>
        </row>
        <row r="12">
          <cell r="F12" t="str">
            <v>e-Mate (LCD) - 협력사 지원</v>
          </cell>
        </row>
        <row r="13">
          <cell r="F13" t="str">
            <v>PDM (LCD)</v>
          </cell>
        </row>
        <row r="14">
          <cell r="F14" t="str">
            <v>전용 R&amp;D 정보 Infra (LCD)</v>
          </cell>
        </row>
        <row r="15">
          <cell r="F15" t="str">
            <v>SPDM for LCD (LCD)</v>
          </cell>
        </row>
        <row r="16">
          <cell r="F16" t="str">
            <v>SiMAX (LCD) - 기흥</v>
          </cell>
        </row>
        <row r="17">
          <cell r="F17" t="str">
            <v>Partner-M (LCD) - 외주 Workplace</v>
          </cell>
        </row>
        <row r="18">
          <cell r="F18" t="str">
            <v>TPSS (LCD) - 생산성지표관리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종합생산관리 AMPIS</v>
          </cell>
        </row>
        <row r="26">
          <cell r="F26" t="str">
            <v>VD TV 용 LCD 원료과세 시스템 구축</v>
          </cell>
        </row>
        <row r="27">
          <cell r="F27" t="str">
            <v>WISE (LCD) - 경영 BI</v>
          </cell>
        </row>
        <row r="28">
          <cell r="F28" t="str">
            <v>Sigma Manager (LCD)</v>
          </cell>
        </row>
        <row r="29">
          <cell r="F29" t="str">
            <v>SPMS (LCD) - 폐제품관리</v>
          </cell>
        </row>
        <row r="30">
          <cell r="F30" t="str">
            <v>SLIM (LCD) - 투자관리</v>
          </cell>
        </row>
        <row r="31">
          <cell r="F31" t="str">
            <v>Econo (LCD)</v>
          </cell>
        </row>
        <row r="32">
          <cell r="F32" t="str">
            <v>MIDAS (LCD) - 종합정보관리</v>
          </cell>
        </row>
        <row r="33">
          <cell r="F33" t="str">
            <v>LCIS (LCD) - 원가관리</v>
          </cell>
        </row>
        <row r="34">
          <cell r="F34" t="str">
            <v>SIHUB (LCD) - IT 기간망</v>
          </cell>
        </row>
        <row r="35">
          <cell r="F35" t="str">
            <v>CLM (LCD)</v>
          </cell>
        </row>
        <row r="36">
          <cell r="F36" t="str">
            <v>e-SPEC (LCD) - 표준관리</v>
          </cell>
        </row>
        <row r="37">
          <cell r="F37" t="str">
            <v>SLCIS (LCD) - SLCD 원가관리</v>
          </cell>
        </row>
        <row r="38">
          <cell r="F38" t="str">
            <v>TAMS (LCD) - 통합자산관리</v>
          </cell>
        </row>
        <row r="39">
          <cell r="F39" t="str">
            <v>LIS (LCD) - 인사/총무지원관리</v>
          </cell>
        </row>
        <row r="40">
          <cell r="F40" t="str">
            <v>IRFRIENDS (IR)</v>
          </cell>
        </row>
        <row r="41">
          <cell r="F41" t="str">
            <v>GAS (감사) - 감사시스템</v>
          </cell>
        </row>
        <row r="42">
          <cell r="F42" t="str">
            <v>감사시스템 (감사)</v>
          </cell>
        </row>
        <row r="43">
          <cell r="F43" t="str">
            <v>삼성전자 윤리경영 (감사)</v>
          </cell>
        </row>
        <row r="44">
          <cell r="F44" t="str">
            <v>GMAS (경영지원) - 연계 경영관리</v>
          </cell>
        </row>
        <row r="45">
          <cell r="F45" t="str">
            <v>신원가시스템 (경영지원)</v>
          </cell>
        </row>
        <row r="46">
          <cell r="F46" t="str">
            <v>GIMS (경영지원)</v>
          </cell>
        </row>
        <row r="47">
          <cell r="F47" t="str">
            <v>C2C (경영지원) - Cash To Cash</v>
          </cell>
        </row>
        <row r="48">
          <cell r="F48" t="str">
            <v>GCNS (경영지원) - 글로벌 네팅</v>
          </cell>
        </row>
        <row r="49">
          <cell r="F49" t="str">
            <v>전사 통합 SCM UI (경영혁신)</v>
          </cell>
        </row>
        <row r="50">
          <cell r="F50" t="str">
            <v>APS-DP (경영혁신)</v>
          </cell>
        </row>
        <row r="51">
          <cell r="F51" t="str">
            <v>APS-DF (경영혁신)</v>
          </cell>
        </row>
        <row r="52">
          <cell r="F52" t="str">
            <v>APS (경영혁신) - 메타프레임</v>
          </cell>
        </row>
        <row r="53">
          <cell r="F53" t="str">
            <v>GSBN (경영혁신)</v>
          </cell>
        </row>
        <row r="54">
          <cell r="F54" t="str">
            <v>PRM (경영혁신) - Partner Relationship Management</v>
          </cell>
        </row>
        <row r="55">
          <cell r="F55" t="str">
            <v>samsung.com (경영혁신)</v>
          </cell>
        </row>
        <row r="56">
          <cell r="F56" t="str">
            <v>MDPS (경영혁신)</v>
          </cell>
        </row>
        <row r="57">
          <cell r="F57" t="str">
            <v>WTS (해외지원) - 신수출</v>
          </cell>
        </row>
        <row r="58">
          <cell r="F58" t="str">
            <v>WTS (경영혁신) - 신수출</v>
          </cell>
        </row>
        <row r="59">
          <cell r="F59" t="str">
            <v>eGLS (경영혁신) - 전사물류</v>
          </cell>
        </row>
        <row r="60">
          <cell r="F60" t="str">
            <v>e-ST (경영혁신) - S/T 자동산출</v>
          </cell>
        </row>
        <row r="61">
          <cell r="F61" t="str">
            <v>Global MES (경영혁신)</v>
          </cell>
        </row>
        <row r="62">
          <cell r="F62" t="str">
            <v>GDW (경영혁신) - Global Data Warehouse</v>
          </cell>
        </row>
        <row r="63">
          <cell r="F63" t="str">
            <v>mySingle (경영혁신) - Enterprise Portal</v>
          </cell>
        </row>
        <row r="64">
          <cell r="F64" t="str">
            <v>SIMS &amp; JOB 매뉴얼 (경영혁신)</v>
          </cell>
        </row>
        <row r="65">
          <cell r="F65" t="str">
            <v>SIMS &amp; JOB Manual (경영혁신)</v>
          </cell>
        </row>
        <row r="66">
          <cell r="F66" t="str">
            <v>SAP EP (경영혁신)</v>
          </cell>
        </row>
        <row r="67">
          <cell r="F67" t="str">
            <v>myDMS (경영혁신) - 문서관리</v>
          </cell>
        </row>
        <row r="68">
          <cell r="F68" t="str">
            <v>SILC (경영혁신) - 온라인 통합 로그분석</v>
          </cell>
        </row>
        <row r="69">
          <cell r="F69" t="str">
            <v>KAIS (경영혁신) - APS 관리</v>
          </cell>
        </row>
        <row r="70">
          <cell r="F70" t="str">
            <v>IT-VOC (경영혁신)</v>
          </cell>
        </row>
        <row r="71">
          <cell r="F71" t="str">
            <v>IT4U (경영혁신)</v>
          </cell>
        </row>
        <row r="72">
          <cell r="F72" t="str">
            <v>IRP (경영혁신) - 정보자원관리</v>
          </cell>
        </row>
        <row r="73">
          <cell r="F73" t="str">
            <v>ApMS (경영혁신) - 전사 지표관리 모니터링</v>
          </cell>
        </row>
        <row r="74">
          <cell r="F74" t="str">
            <v>myDMP (경영혁신)</v>
          </cell>
        </row>
        <row r="75">
          <cell r="F75" t="str">
            <v>EAMS (경영혁신) - TA, 전사 기술 표준화 관리</v>
          </cell>
        </row>
        <row r="76">
          <cell r="F76" t="str">
            <v>EAMS (경영혁신) - 전사 IT 아키텍처 관리</v>
          </cell>
        </row>
        <row r="77">
          <cell r="F77" t="str">
            <v>SigmaPark (경영혁신) - 6시그마 정보</v>
          </cell>
        </row>
        <row r="78">
          <cell r="F78" t="str">
            <v>myDMP (경영혁신) - C3</v>
          </cell>
        </row>
        <row r="79">
          <cell r="F79" t="str">
            <v>ROIS (경영혁신) - 지점영업</v>
          </cell>
        </row>
        <row r="80">
          <cell r="F80" t="str">
            <v>해외PMO 시스템 (경영혁신)</v>
          </cell>
        </row>
        <row r="81">
          <cell r="F81" t="str">
            <v>SELI (경영혁신)</v>
          </cell>
        </row>
        <row r="82">
          <cell r="F82" t="str">
            <v>WMC (경영혁신)_DEL</v>
          </cell>
        </row>
        <row r="83">
          <cell r="F83" t="str">
            <v>Web-CMS (경영혁신)</v>
          </cell>
        </row>
        <row r="84">
          <cell r="F84" t="str">
            <v>B2Bi (경영혁신)</v>
          </cell>
        </row>
        <row r="85">
          <cell r="F85" t="str">
            <v>EAI (경영혁신)</v>
          </cell>
        </row>
        <row r="86">
          <cell r="F86" t="str">
            <v>WTN (경영혁신) - 법인간 거래정보 연계</v>
          </cell>
        </row>
        <row r="87">
          <cell r="F87" t="str">
            <v>CIS (경영혁신) - 기준정보 통합 운영</v>
          </cell>
        </row>
        <row r="88">
          <cell r="F88" t="str">
            <v>PPDB (경영혁신) - 선행부품정보</v>
          </cell>
        </row>
        <row r="89">
          <cell r="F89" t="str">
            <v>GCS (경영혁신) - Customer &amp; Vendor Code 관리</v>
          </cell>
        </row>
        <row r="90">
          <cell r="F90" t="str">
            <v>SPSS (경영혁신) - 표준부품검색</v>
          </cell>
        </row>
        <row r="91">
          <cell r="F91" t="str">
            <v>OnLine 고객 DB (경영혁신)</v>
          </cell>
        </row>
        <row r="92">
          <cell r="F92" t="str">
            <v>CIS 통합코드관리 (경영혁신)</v>
          </cell>
        </row>
        <row r="93">
          <cell r="F93" t="str">
            <v>ESP (경영혁신) -  보안관리 시스템</v>
          </cell>
        </row>
        <row r="94">
          <cell r="F94" t="str">
            <v>SELP (경영혁신) - Samsung electronics Export Logistics</v>
          </cell>
        </row>
        <row r="95">
          <cell r="F95" t="str">
            <v>Apollo (경영혁신) - IT인프라모니터링</v>
          </cell>
        </row>
        <row r="96">
          <cell r="F96" t="str">
            <v>CMS (경영혁신) - Contents Management System</v>
          </cell>
        </row>
        <row r="97">
          <cell r="F97" t="str">
            <v>ERMS (경영혁신)</v>
          </cell>
        </row>
        <row r="98">
          <cell r="F98" t="str">
            <v>WMC (경영혁신)</v>
          </cell>
        </row>
        <row r="99">
          <cell r="F99" t="str">
            <v>ITTS (경영혁신) - 실시간 운송재고추적</v>
          </cell>
        </row>
        <row r="100">
          <cell r="F100" t="str">
            <v>해외 IPC (구매전략)</v>
          </cell>
        </row>
        <row r="101">
          <cell r="F101" t="str">
            <v>녹색구매시스템 (구매전략)</v>
          </cell>
        </row>
        <row r="102">
          <cell r="F102" t="str">
            <v>사내 GLONETS PLUS (구매전략)</v>
          </cell>
        </row>
        <row r="103">
          <cell r="F103" t="str">
            <v>외자물류 통합시스템 (구매전략)</v>
          </cell>
        </row>
        <row r="104">
          <cell r="F104" t="str">
            <v>eBIDDING (구매전략) - ebidding.sec.samsung.net</v>
          </cell>
        </row>
        <row r="105">
          <cell r="F105" t="str">
            <v>구매Workspace (구매전략)</v>
          </cell>
        </row>
        <row r="106">
          <cell r="F106" t="str">
            <v>e-Sourcing (구매전략)</v>
          </cell>
        </row>
        <row r="107">
          <cell r="F107" t="str">
            <v>SS시스템 (구매전략)</v>
          </cell>
        </row>
        <row r="108">
          <cell r="F108" t="str">
            <v>V-Glonets (구매전략) - 구매SCM</v>
          </cell>
        </row>
        <row r="109">
          <cell r="F109" t="str">
            <v>PES 시스템 (구매전략)</v>
          </cell>
        </row>
        <row r="110">
          <cell r="F110" t="str">
            <v>Global 금형관리시스템 (구매전략)</v>
          </cell>
        </row>
        <row r="111">
          <cell r="F111" t="str">
            <v>GLOWEB (구매전략)</v>
          </cell>
        </row>
        <row r="112">
          <cell r="F112" t="str">
            <v>V-Glonets Buyer (구매전략)</v>
          </cell>
        </row>
        <row r="113">
          <cell r="F113" t="str">
            <v>V-Glonets Supplier (구매전략)</v>
          </cell>
        </row>
        <row r="114">
          <cell r="F114" t="str">
            <v>SSeMS (구매전략) - Global 협력사종합관리시스템</v>
          </cell>
        </row>
        <row r="115">
          <cell r="F115" t="str">
            <v>s-mEp (구매전략) - 통합 설비구매 발주</v>
          </cell>
        </row>
        <row r="116">
          <cell r="F116" t="str">
            <v>Buyer Workspace (구매전략)</v>
          </cell>
        </row>
        <row r="117">
          <cell r="F117" t="str">
            <v>Global MCM (구매전략)</v>
          </cell>
        </row>
        <row r="118">
          <cell r="F118" t="str">
            <v>eBIDDING (구매전략) - ebidding.secbuy.com</v>
          </cell>
        </row>
        <row r="119">
          <cell r="F119" t="str">
            <v>구매포탈 (구매전략) - 한글,영문</v>
          </cell>
        </row>
        <row r="120">
          <cell r="F120" t="str">
            <v>Supplier Portal (구매전략)</v>
          </cell>
        </row>
        <row r="121">
          <cell r="F121" t="str">
            <v>SLPS (구매전략)</v>
          </cell>
        </row>
        <row r="122">
          <cell r="F122" t="str">
            <v>상표출원시스템 (법무)</v>
          </cell>
        </row>
        <row r="123">
          <cell r="F123" t="str">
            <v>법무관리시스템 (법무)</v>
          </cell>
        </row>
        <row r="124">
          <cell r="F124" t="str">
            <v>GHRS (인사) - 인사 D/W</v>
          </cell>
        </row>
        <row r="125">
          <cell r="F125" t="str">
            <v>mySecurity (인사) - 본관보안관리</v>
          </cell>
        </row>
        <row r="126">
          <cell r="F126" t="str">
            <v>GHR-Net (인사) - 해외인사관리</v>
          </cell>
        </row>
        <row r="127">
          <cell r="F127" t="str">
            <v>iTAMS (인사) - 통합근태</v>
          </cell>
        </row>
        <row r="128">
          <cell r="F128" t="str">
            <v>TNE (인사) - 해외출장</v>
          </cell>
        </row>
        <row r="129">
          <cell r="F129" t="str">
            <v>GAIS (인사) - 총무통합관리</v>
          </cell>
        </row>
        <row r="130">
          <cell r="F130" t="str">
            <v>EVERSS (인사) - 통합보안관리</v>
          </cell>
        </row>
        <row r="131">
          <cell r="F131" t="str">
            <v>Edu-Net 시스템 (인사)</v>
          </cell>
        </row>
        <row r="132">
          <cell r="F132" t="str">
            <v>협력사 지원 시스템 (인사)</v>
          </cell>
        </row>
        <row r="133">
          <cell r="F133" t="str">
            <v>자산관리시스템 (인사)</v>
          </cell>
        </row>
        <row r="134">
          <cell r="F134" t="str">
            <v>학술산학 양성 지원 시스템 (인사)</v>
          </cell>
        </row>
        <row r="135">
          <cell r="F135" t="str">
            <v>주주총회 시스템 (인사)</v>
          </cell>
        </row>
        <row r="136">
          <cell r="F136" t="str">
            <v>GHR (인사) - 해외인사관리시스템</v>
          </cell>
        </row>
        <row r="137">
          <cell r="F137" t="str">
            <v>노사관리시스템 (인사)</v>
          </cell>
        </row>
        <row r="138">
          <cell r="F138" t="str">
            <v>Cyberedu (인사)</v>
          </cell>
        </row>
        <row r="139">
          <cell r="F139" t="str">
            <v>HuRis (인사) - 채용</v>
          </cell>
        </row>
        <row r="140">
          <cell r="F140" t="str">
            <v>HR-HUB (인사) - PDSS 4.0</v>
          </cell>
        </row>
        <row r="141">
          <cell r="F141" t="str">
            <v>HR Partner (인사) - 통합인사</v>
          </cell>
        </row>
        <row r="142">
          <cell r="F142" t="str">
            <v>임원 인사관리시스템 (인사)</v>
          </cell>
        </row>
        <row r="143">
          <cell r="F143" t="str">
            <v>차량관리 시스템 (인사)</v>
          </cell>
        </row>
        <row r="144">
          <cell r="F144" t="str">
            <v>글로벌 위험경보시스템 (인사)</v>
          </cell>
        </row>
        <row r="145">
          <cell r="F145" t="str">
            <v>www.familyneti.com (인사)</v>
          </cell>
        </row>
        <row r="146">
          <cell r="F146" t="str">
            <v>www.iamsec.com (인사)</v>
          </cell>
        </row>
        <row r="147">
          <cell r="F147" t="str">
            <v>sadi (인사)</v>
          </cell>
        </row>
        <row r="148">
          <cell r="F148" t="str">
            <v>신재무시스템 (재경)</v>
          </cell>
        </row>
        <row r="149">
          <cell r="F149" t="str">
            <v>주석사항 접수/집계시스템 (재경)</v>
          </cell>
        </row>
        <row r="150">
          <cell r="F150" t="str">
            <v>GTMS (재경) - 해외자금</v>
          </cell>
        </row>
        <row r="151">
          <cell r="F151" t="str">
            <v>시스템통합 (재경)</v>
          </cell>
        </row>
        <row r="152">
          <cell r="F152" t="str">
            <v>자금운용시스템 (재경)</v>
          </cell>
        </row>
        <row r="153">
          <cell r="F153" t="str">
            <v>거래선 관리시스템 (재경)</v>
          </cell>
        </row>
        <row r="154">
          <cell r="F154" t="str">
            <v>본사 환관리시스템 (재경)</v>
          </cell>
        </row>
        <row r="155">
          <cell r="F155" t="str">
            <v>DC&amp;P 시스템 (재경)</v>
          </cell>
        </row>
        <row r="156">
          <cell r="F156" t="str">
            <v>DTi (재경) - 전자세금계산서</v>
          </cell>
        </row>
        <row r="157">
          <cell r="F157" t="str">
            <v>그룹 결합 재무제표시스템 (재경)</v>
          </cell>
        </row>
        <row r="158">
          <cell r="F158" t="str">
            <v>GCNS (재경) - 글로벌 네팅</v>
          </cell>
        </row>
        <row r="159">
          <cell r="F159" t="str">
            <v>myFinance (재경)</v>
          </cell>
        </row>
        <row r="160">
          <cell r="F160" t="str">
            <v>재경시스템 (재경)</v>
          </cell>
        </row>
        <row r="161">
          <cell r="F161" t="str">
            <v>e-GOTS (재경) - 해외지점 전도금 관리</v>
          </cell>
        </row>
        <row r="162">
          <cell r="F162" t="str">
            <v>RIS (재경) - 부동산 정보</v>
          </cell>
        </row>
        <row r="163">
          <cell r="F163" t="str">
            <v>FEMS (재경) - Foreign Exchange Management System</v>
          </cell>
        </row>
        <row r="164">
          <cell r="F164" t="str">
            <v>FSCS (재경) - 재무자가진단</v>
          </cell>
        </row>
        <row r="165">
          <cell r="F165" t="str">
            <v>FSCS WEB Monitoring 시스템 (재경)</v>
          </cell>
        </row>
        <row r="166">
          <cell r="F166" t="str">
            <v>SENS (재경) - 신본지사</v>
          </cell>
        </row>
        <row r="167">
          <cell r="F167" t="str">
            <v>SEGAM (재경) - Global 회계 메뉴얼</v>
          </cell>
        </row>
        <row r="168">
          <cell r="F168" t="str">
            <v>SEFN (재경) - 재무포탈</v>
          </cell>
        </row>
        <row r="169">
          <cell r="F169" t="str">
            <v>Global 자금관리시스템 (재경)</v>
          </cell>
        </row>
        <row r="170">
          <cell r="F170" t="str">
            <v>N-Project (재경) - 미환산 재무제표</v>
          </cell>
        </row>
        <row r="171">
          <cell r="F171" t="str">
            <v>GCoA (재경) - 글로벌계정관리</v>
          </cell>
        </row>
        <row r="172">
          <cell r="F172" t="str">
            <v>CAS (재경) - 외환관세심사시스템</v>
          </cell>
        </row>
        <row r="173">
          <cell r="F173" t="str">
            <v>장부관리시스템 (재경)</v>
          </cell>
        </row>
        <row r="174">
          <cell r="F174" t="str">
            <v>삼성전자 대금지급 조회서비스 (재경)</v>
          </cell>
        </row>
        <row r="175">
          <cell r="F175" t="str">
            <v>ROIS (해외지원) - 지점영업</v>
          </cell>
        </row>
        <row r="176">
          <cell r="F176" t="str">
            <v>GSBN (해외지원)</v>
          </cell>
        </row>
        <row r="177">
          <cell r="F177" t="str">
            <v>GMOS (해외지원) - 마케팅비용 예산실적 관리</v>
          </cell>
        </row>
        <row r="178">
          <cell r="F178" t="str">
            <v>STLS (해외지원) - 수출입 무역행정자동화</v>
          </cell>
        </row>
        <row r="179">
          <cell r="F179" t="str">
            <v>PTS (해외지원)</v>
          </cell>
        </row>
        <row r="180">
          <cell r="F180" t="str">
            <v>ITTS (해외지원) - 실시간 운송재고추적</v>
          </cell>
        </row>
        <row r="181">
          <cell r="F181" t="str">
            <v>WTS BW (해외지원)</v>
          </cell>
        </row>
        <row r="182">
          <cell r="F182" t="str">
            <v>RDW (해외지원) - Regional Data Warehouse</v>
          </cell>
        </row>
        <row r="183">
          <cell r="F183" t="str">
            <v>SIMS (해외지원)</v>
          </cell>
        </row>
        <row r="184">
          <cell r="F184" t="str">
            <v>GPPM/SIMS(해외지원) - 해외법인 메뉴얼/경영관리 포탈</v>
          </cell>
        </row>
        <row r="185">
          <cell r="F185" t="str">
            <v>GPPM (해외지원) - 해외법인 메뉴얼</v>
          </cell>
        </row>
        <row r="186">
          <cell r="F186" t="str">
            <v>해외PMO 시스템 (해외지원)</v>
          </cell>
        </row>
        <row r="187">
          <cell r="F187" t="str">
            <v>GSPM (해외지원) - Global Sales Minus &amp; Price Managemen</v>
          </cell>
        </row>
        <row r="188">
          <cell r="F188" t="str">
            <v>GSMS (해외지원) - 샘플관리</v>
          </cell>
        </row>
        <row r="189">
          <cell r="F189" t="str">
            <v>PRM (해외지원) - Partner Relationship Management</v>
          </cell>
        </row>
        <row r="190">
          <cell r="F190" t="str">
            <v>e-Office (해외지원)</v>
          </cell>
        </row>
        <row r="191">
          <cell r="F191" t="str">
            <v>SELI (해외지원)</v>
          </cell>
        </row>
        <row r="192">
          <cell r="F192" t="str">
            <v>GPMI (해외지원) - 경영속보</v>
          </cell>
        </row>
        <row r="193">
          <cell r="F193" t="str">
            <v>GMPS (해외지원) - 경영/실행계획</v>
          </cell>
        </row>
        <row r="194">
          <cell r="F194" t="str">
            <v>GCMS (해외지원) - 여신관리</v>
          </cell>
        </row>
        <row r="195">
          <cell r="F195" t="str">
            <v>GFIS (해외지원) - 연결결산</v>
          </cell>
        </row>
        <row r="196">
          <cell r="F196" t="str">
            <v>WTN (해외지원) - 법인간 거래정보 연계</v>
          </cell>
        </row>
        <row r="197">
          <cell r="F197" t="str">
            <v>SELP (해외지원) - Samsung electronics Export Logistics</v>
          </cell>
        </row>
        <row r="198">
          <cell r="F198" t="str">
            <v>홍보관리시스템 (홍보)</v>
          </cell>
        </row>
        <row r="199">
          <cell r="F199" t="str">
            <v>글로벌 PR Database (홍보)</v>
          </cell>
        </row>
        <row r="200">
          <cell r="F200" t="str">
            <v>Global Service 상황관리 (CS경영)</v>
          </cell>
        </row>
        <row r="201">
          <cell r="F201" t="str">
            <v>Eco-RIMS (CS경영) - 재활용정보 관리</v>
          </cell>
        </row>
        <row r="202">
          <cell r="F202" t="str">
            <v>Megasys (CS경영) - 수요예측</v>
          </cell>
        </row>
        <row r="203">
          <cell r="F203" t="str">
            <v>e-HMS (CS경영)</v>
          </cell>
        </row>
        <row r="204">
          <cell r="F204" t="str">
            <v>SAP (CS경영)</v>
          </cell>
        </row>
        <row r="205">
          <cell r="F205" t="str">
            <v>CS-NET (CS경영)</v>
          </cell>
        </row>
        <row r="206">
          <cell r="F206" t="str">
            <v>원가관리시스템 (CS경영)</v>
          </cell>
        </row>
        <row r="207">
          <cell r="F207" t="str">
            <v>STELS (CS경영) - Global 서비스 원격교육관리</v>
          </cell>
        </row>
        <row r="208">
          <cell r="F208" t="str">
            <v>ITSELF (CS경영)</v>
          </cell>
        </row>
        <row r="209">
          <cell r="F209" t="str">
            <v>SVOC (CS경영) - 전사 VOC 데이터 통합 DB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홈네트웍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홈비타 솔루션 마케팅 (DSC)</v>
          </cell>
        </row>
        <row r="219">
          <cell r="F219" t="str">
            <v>라인업 관리 시스템 (DSC)</v>
          </cell>
        </row>
        <row r="220">
          <cell r="F220" t="str">
            <v>secumax.com (DSC)</v>
          </cell>
        </row>
        <row r="221">
          <cell r="F221" t="str">
            <v>서비스 장애관리 시스템 (DSC)</v>
          </cell>
        </row>
        <row r="222">
          <cell r="F222" t="str">
            <v>www.jungum.com (DSC)</v>
          </cell>
        </row>
        <row r="223">
          <cell r="F223" t="str">
            <v>삼성 프로게임단 칸 (DSC)</v>
          </cell>
        </row>
        <row r="224">
          <cell r="F224" t="str">
            <v>영업 SCM Monitoring (국내영업)</v>
          </cell>
        </row>
        <row r="225">
          <cell r="F225" t="str">
            <v>단납기 시스템 (국내영업)</v>
          </cell>
        </row>
        <row r="226">
          <cell r="F226" t="str">
            <v>APS-DF (국내영업)</v>
          </cell>
        </row>
        <row r="227">
          <cell r="F227" t="str">
            <v>APS-MP (국내영업)</v>
          </cell>
        </row>
        <row r="228">
          <cell r="F228" t="str">
            <v>APS-DP/DF/MP (국내영업)</v>
          </cell>
        </row>
        <row r="229">
          <cell r="F229" t="str">
            <v>SMART CRM 시스템 (국내영업)</v>
          </cell>
        </row>
        <row r="230">
          <cell r="F230" t="str">
            <v>BTS 시스템 (국내영업)</v>
          </cell>
        </row>
        <row r="231">
          <cell r="F231" t="str">
            <v>SAP (국내영업) - TIP, 신영업</v>
          </cell>
        </row>
        <row r="232">
          <cell r="F232" t="str">
            <v>DMC (국내영업) - 국판 신정보계</v>
          </cell>
        </row>
        <row r="233">
          <cell r="F233" t="str">
            <v>정보기기 실판매 Upgrade (국내영업)</v>
          </cell>
        </row>
        <row r="234">
          <cell r="F234" t="str">
            <v>AnyWin BP (국내영업)</v>
          </cell>
        </row>
        <row r="235">
          <cell r="F235" t="str">
            <v>SIMS (국내영업)</v>
          </cell>
        </row>
        <row r="236">
          <cell r="F236" t="str">
            <v>MINE 시스템 (국내영업) - Marketing Intelligence Network E</v>
          </cell>
        </row>
        <row r="237">
          <cell r="F237" t="str">
            <v>DMPS (국내영업) - 신원가계획</v>
          </cell>
        </row>
        <row r="238">
          <cell r="F238" t="str">
            <v>PRM (국내영업) - 비전속</v>
          </cell>
        </row>
        <row r="239">
          <cell r="F239" t="str">
            <v>Anywin (국내영업)</v>
          </cell>
        </row>
        <row r="240">
          <cell r="F240" t="str">
            <v>삼성에듀닷컴 (국내영업)</v>
          </cell>
        </row>
        <row r="241">
          <cell r="F241" t="str">
            <v>스마트 파트너 (국내영업)</v>
          </cell>
        </row>
        <row r="242">
          <cell r="F242" t="str">
            <v>지사사이트 (국내영업)</v>
          </cell>
        </row>
        <row r="243">
          <cell r="F243" t="str">
            <v>경원지사 웹사이트 (국내영업)</v>
          </cell>
        </row>
        <row r="244">
          <cell r="F244" t="str">
            <v>HIMAS (국내영업)</v>
          </cell>
        </row>
        <row r="245">
          <cell r="F245" t="str">
            <v>DPS (국내영업) - Digital Plaza System</v>
          </cell>
        </row>
        <row r="246">
          <cell r="F246" t="str">
            <v>e-Biz센터 (국내영업) - 인터넷상담</v>
          </cell>
        </row>
        <row r="247">
          <cell r="F247" t="str">
            <v>IT비즈니스포털 (국내영업)</v>
          </cell>
        </row>
        <row r="248">
          <cell r="F248" t="str">
            <v>국가 사이트 (한국) - Korea</v>
          </cell>
        </row>
        <row r="249">
          <cell r="F249" t="str">
            <v>OA 프라자 (국내영업)</v>
          </cell>
        </row>
        <row r="250">
          <cell r="F250" t="str">
            <v>e-Biz센터 SEMS (국내영업)</v>
          </cell>
        </row>
        <row r="251">
          <cell r="F251" t="str">
            <v>GCIC (GMO) - Global 고객관리</v>
          </cell>
        </row>
        <row r="252">
          <cell r="F252" t="str">
            <v>MCS (GMO) - Merchandising Control System</v>
          </cell>
        </row>
        <row r="253">
          <cell r="F253" t="str">
            <v>mNet 시스템 (GMO)</v>
          </cell>
        </row>
        <row r="254">
          <cell r="F254" t="str">
            <v>Invest 시스템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디자인 과제관리 시스템 (디자인경영)</v>
          </cell>
        </row>
        <row r="258">
          <cell r="F258" t="str">
            <v>디자인출원시스템 (디자인경영)</v>
          </cell>
        </row>
        <row r="259">
          <cell r="F259" t="str">
            <v>관세환급시스템 (수원지원)</v>
          </cell>
        </row>
        <row r="260">
          <cell r="F260" t="str">
            <v>LOCAL L/C (수원지원)</v>
          </cell>
        </row>
        <row r="261">
          <cell r="F261" t="str">
            <v>신 외자물류 통합시스템 (수원지원)</v>
          </cell>
        </row>
        <row r="262">
          <cell r="F262" t="str">
            <v>e-Support (수원지원)</v>
          </cell>
        </row>
        <row r="263">
          <cell r="F263" t="str">
            <v>BlueEye (수원지원) - 고정자산관리</v>
          </cell>
        </row>
        <row r="264">
          <cell r="F264" t="str">
            <v>FMS (수원지원) - 시설물 관리, 공무환경관리</v>
          </cell>
        </row>
        <row r="265">
          <cell r="F265" t="str">
            <v>녹색경영시스템 (수원지원) - 공무환경관리</v>
          </cell>
        </row>
        <row r="266">
          <cell r="F266" t="str">
            <v>수원삼성블루윙즈축구단 공식 홈페이지</v>
          </cell>
        </row>
        <row r="267">
          <cell r="F267" t="str">
            <v>수원삼성블루윙즈축구단 공식 홈페이지  (전자스포츠구단)</v>
          </cell>
        </row>
        <row r="268">
          <cell r="F268" t="str">
            <v>삼성전자 육상단 (전자스포츠구단)</v>
          </cell>
        </row>
        <row r="269">
          <cell r="F269" t="str">
            <v>thunders농구단사이트 (전자스포츠구단)</v>
          </cell>
        </row>
        <row r="270">
          <cell r="F270" t="str">
            <v>삼성전자 육상단</v>
          </cell>
        </row>
        <row r="271">
          <cell r="F271" t="str">
            <v>thunders농구단사이트</v>
          </cell>
        </row>
        <row r="272">
          <cell r="F272" t="str">
            <v>IP Portal시스템 (CPO)</v>
          </cell>
        </row>
        <row r="273">
          <cell r="F273" t="str">
            <v>VP시스템 (CTO)</v>
          </cell>
        </row>
        <row r="274">
          <cell r="F274" t="str">
            <v>DEX/PDQ 변환 및 검증 시스템 (CTO)</v>
          </cell>
        </row>
        <row r="275">
          <cell r="F275" t="str">
            <v>CPCex (CTO)</v>
          </cell>
        </row>
        <row r="276">
          <cell r="F276" t="str">
            <v>DEX (CTO) - 데이터 자동 변환</v>
          </cell>
        </row>
        <row r="277">
          <cell r="F277" t="str">
            <v>기구 및 회로 BOM 자동 생성기 (CTO)</v>
          </cell>
        </row>
        <row r="278">
          <cell r="F278" t="str">
            <v>CAx 자산관리 및 CAD 자격제  Portal (CTO)</v>
          </cell>
        </row>
        <row r="279">
          <cell r="F279" t="str">
            <v>기술총괄 R&amp;D Portal Site (CTO)</v>
          </cell>
        </row>
        <row r="280">
          <cell r="F280" t="str">
            <v>R&amp;D SIMS (CTO)</v>
          </cell>
        </row>
        <row r="281">
          <cell r="F281" t="str">
            <v>벤처관리시스템 (CTO)</v>
          </cell>
        </row>
        <row r="282">
          <cell r="F282" t="str">
            <v>기술총괄 통합관리 (CTO)</v>
          </cell>
        </row>
        <row r="283">
          <cell r="F283" t="str">
            <v>해외연구분소 관리 (CTO)</v>
          </cell>
        </row>
        <row r="284">
          <cell r="F284" t="str">
            <v>종합품질시스템 (생기연)</v>
          </cell>
        </row>
        <row r="285">
          <cell r="F285" t="str">
            <v>SAP (생기연)</v>
          </cell>
        </row>
        <row r="286">
          <cell r="F286" t="str">
            <v>금형공정관리시스템 (생기연)</v>
          </cell>
        </row>
        <row r="287">
          <cell r="F287" t="str">
            <v>PDM (생기연)</v>
          </cell>
        </row>
        <row r="288">
          <cell r="F288" t="str">
            <v>SPDM (생기연)</v>
          </cell>
        </row>
        <row r="289">
          <cell r="F289" t="str">
            <v>구매 Portal System (생기연)</v>
          </cell>
        </row>
        <row r="290">
          <cell r="F290" t="str">
            <v>종합정보시스템 (생기연)</v>
          </cell>
        </row>
        <row r="291">
          <cell r="F291" t="str">
            <v>생산기술 KMS (생기연)</v>
          </cell>
        </row>
        <row r="292">
          <cell r="F292" t="str">
            <v>원가관리시스템 (생기연)</v>
          </cell>
        </row>
        <row r="293">
          <cell r="F293" t="str">
            <v>My SPDM (생기연)</v>
          </cell>
        </row>
        <row r="294">
          <cell r="F294" t="str">
            <v>www.atoms.co.kr (생기연)</v>
          </cell>
        </row>
        <row r="295">
          <cell r="F295" t="str">
            <v>S/W 멤버십 인트라넷 (S/W연)</v>
          </cell>
        </row>
        <row r="296">
          <cell r="F296" t="str">
            <v>DM-VOC (DM)</v>
          </cell>
        </row>
        <row r="297">
          <cell r="F297" t="str">
            <v>SAP (DM) - 한국 IPC</v>
          </cell>
        </row>
        <row r="298">
          <cell r="F298" t="str">
            <v>DM-Net (DM)</v>
          </cell>
        </row>
        <row r="299">
          <cell r="F299" t="str">
            <v>DM총괄 포탈 (DM)</v>
          </cell>
        </row>
        <row r="300">
          <cell r="F300" t="str">
            <v>SIMS (DM)</v>
          </cell>
        </row>
        <row r="301">
          <cell r="F301" t="str">
            <v>신원가시스템 (DM) - 경영관리</v>
          </cell>
        </row>
        <row r="302">
          <cell r="F302" t="str">
            <v>원가관리시스템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AV(사) 사업성평가 시스템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사운드온 (AV)</v>
          </cell>
        </row>
        <row r="313">
          <cell r="F313" t="str">
            <v>옙/예피존 (AV)</v>
          </cell>
        </row>
        <row r="314">
          <cell r="F314" t="str">
            <v>hidvs (AV)</v>
          </cell>
        </row>
        <row r="315">
          <cell r="F315" t="str">
            <v>AV 온라인 서비스 통합 운영 (AV)</v>
          </cell>
        </row>
        <row r="316">
          <cell r="F316" t="str">
            <v>SPDM (DM연)</v>
          </cell>
        </row>
        <row r="317">
          <cell r="F317" t="str">
            <v>PDM (DM연)</v>
          </cell>
        </row>
        <row r="318">
          <cell r="F318" t="str">
            <v>연구소 통합관리 (DM연)</v>
          </cell>
        </row>
        <row r="319">
          <cell r="F319" t="str">
            <v>통합 관리시스템 (DM연)</v>
          </cell>
        </row>
        <row r="320">
          <cell r="F320" t="str">
            <v>APS-MP (프린팅)</v>
          </cell>
        </row>
        <row r="321">
          <cell r="F321" t="str">
            <v>APS-FP (프린팅)</v>
          </cell>
        </row>
        <row r="322">
          <cell r="F322" t="str">
            <v>APS (프린팅)</v>
          </cell>
        </row>
        <row r="323">
          <cell r="F323" t="str">
            <v>SAP (프린팅)</v>
          </cell>
        </row>
        <row r="324">
          <cell r="F324" t="str">
            <v>MES (프린팅) - 제조현장관리</v>
          </cell>
        </row>
        <row r="325">
          <cell r="F325" t="str">
            <v>PDM (프린팅)</v>
          </cell>
        </row>
        <row r="326">
          <cell r="F326" t="str">
            <v>SPDM (프린팅)</v>
          </cell>
        </row>
        <row r="327">
          <cell r="F327" t="str">
            <v>e-BIZ (프린팅)</v>
          </cell>
        </row>
        <row r="328">
          <cell r="F328" t="str">
            <v>프린터119 (프린팅)</v>
          </cell>
        </row>
        <row r="329">
          <cell r="F329" t="str">
            <v>삼성 프린터진단 사이트 (프린팅) - http://www.samsungdp.com</v>
          </cell>
        </row>
        <row r="330">
          <cell r="F330" t="str">
            <v>prins (프린팅)</v>
          </cell>
        </row>
        <row r="331">
          <cell r="F331" t="str">
            <v>Imagingworld (프린팅)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통계적공정관리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샘트론 마케팅 (VD)</v>
          </cell>
        </row>
        <row r="345">
          <cell r="F345" t="str">
            <v>APS-FP/DP/DF/MP (컴퓨터)</v>
          </cell>
        </row>
        <row r="346">
          <cell r="F346" t="str">
            <v>APS-MP (컴퓨터)</v>
          </cell>
        </row>
        <row r="347">
          <cell r="F347" t="str">
            <v>m-silo (컴퓨터)</v>
          </cell>
        </row>
        <row r="348">
          <cell r="F348" t="str">
            <v>CTO (컴퓨터) - eBiz</v>
          </cell>
        </row>
        <row r="349">
          <cell r="F349" t="str">
            <v>Damoa (컴퓨터) - e-Biz</v>
          </cell>
        </row>
        <row r="350">
          <cell r="F350" t="str">
            <v>SAP (컴퓨터)</v>
          </cell>
        </row>
        <row r="351">
          <cell r="F351" t="str">
            <v>PCS (컴퓨터) - Product Control System</v>
          </cell>
        </row>
        <row r="352">
          <cell r="F352" t="str">
            <v>SPDM (컴퓨터)</v>
          </cell>
        </row>
        <row r="353">
          <cell r="F353" t="str">
            <v>PDM (컴퓨터)</v>
          </cell>
        </row>
        <row r="354">
          <cell r="F354" t="str">
            <v>WISE (컴퓨터)</v>
          </cell>
        </row>
        <row r="355">
          <cell r="F355" t="str">
            <v>www.esamsungpc.com (컴퓨터)</v>
          </cell>
        </row>
        <row r="356">
          <cell r="F356" t="str">
            <v>자이젠 (컴퓨터)</v>
          </cell>
        </row>
        <row r="357">
          <cell r="F357" t="str">
            <v>samsungcomputer.com (컴퓨터)</v>
          </cell>
        </row>
        <row r="358">
          <cell r="F358" t="str">
            <v>APS-FP (DP센터)</v>
          </cell>
        </row>
        <row r="359">
          <cell r="F359" t="str">
            <v>DREAMS (DP센터) - 기술품질</v>
          </cell>
        </row>
        <row r="360">
          <cell r="F360" t="str">
            <v>DREAMS (SESS) - 기술품질</v>
          </cell>
        </row>
        <row r="361">
          <cell r="F361" t="str">
            <v>TPSS(DP센터) - 종합생산성지원</v>
          </cell>
        </row>
        <row r="362">
          <cell r="F362" t="str">
            <v>e-TIMES (DP센터) - B/E TAT 관리</v>
          </cell>
        </row>
        <row r="363">
          <cell r="F363" t="str">
            <v>BASIS (DP센터)</v>
          </cell>
        </row>
        <row r="364">
          <cell r="F364" t="str">
            <v>AEGIS (DP센터)</v>
          </cell>
        </row>
        <row r="365">
          <cell r="F365" t="str">
            <v>UTOPIA (DP센터) - B/E 종합생산성관리</v>
          </cell>
        </row>
        <row r="366">
          <cell r="F366" t="str">
            <v>B/E 경영지원 (DP센터) - PASS, SEED, OSMS</v>
          </cell>
        </row>
        <row r="367">
          <cell r="F367" t="str">
            <v>EMS/DP (DP센터)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통합 경영정보시스템(OMS)</v>
          </cell>
        </row>
        <row r="375">
          <cell r="F375" t="str">
            <v>Vision (OMS)</v>
          </cell>
        </row>
        <row r="376">
          <cell r="F376" t="str">
            <v>마케팅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종합정보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종합생산성관리</v>
          </cell>
        </row>
        <row r="390">
          <cell r="F390" t="str">
            <v>SiMAX (SYS.LSI) - 기흥 K1</v>
          </cell>
        </row>
        <row r="391">
          <cell r="F391" t="str">
            <v>DIAS+ (SYS.LSI) - 프로젝트관리</v>
          </cell>
        </row>
        <row r="392">
          <cell r="F392" t="str">
            <v>MASS+ (SYS.LSI) - 엔지니어링분석</v>
          </cell>
        </row>
        <row r="393">
          <cell r="F393" t="str">
            <v>APS-DP (반도체)</v>
          </cell>
        </row>
        <row r="394">
          <cell r="F394" t="str">
            <v>CRM Workplace (반도체)</v>
          </cell>
        </row>
        <row r="395">
          <cell r="F395" t="str">
            <v>SAP (반도체) - SEMIS, 구매자재</v>
          </cell>
        </row>
        <row r="396">
          <cell r="F396" t="str">
            <v>SAP (반도체) - 온양 ASIMACS, 물류 입출하 관리</v>
          </cell>
        </row>
        <row r="397">
          <cell r="F397" t="str">
            <v>SAP (반도체) - 신영업, 출하/결산관리</v>
          </cell>
        </row>
        <row r="398">
          <cell r="F398" t="str">
            <v>SAP (반도체) - 신영업, 수주관리</v>
          </cell>
        </row>
        <row r="399">
          <cell r="F399" t="str">
            <v>BIMS (반도체) - 보세물류관리</v>
          </cell>
        </row>
        <row r="400">
          <cell r="F400" t="str">
            <v>Econo (반도체) - 종합 LOSS 관리</v>
          </cell>
        </row>
        <row r="401">
          <cell r="F401" t="str">
            <v>AEGIS (반도체) - 메모리 설비보전관리통합</v>
          </cell>
        </row>
        <row r="402">
          <cell r="F402" t="str">
            <v>GTS (반도체) - 통합수불관리</v>
          </cell>
        </row>
        <row r="403">
          <cell r="F403" t="str">
            <v>GOM (반도체) - 통합외주정보</v>
          </cell>
        </row>
        <row r="404">
          <cell r="F404" t="str">
            <v>GMS (반도체) - 종합생산현황</v>
          </cell>
        </row>
        <row r="405">
          <cell r="F405" t="str">
            <v>자재 QM 품질보증 (반도체)</v>
          </cell>
        </row>
        <row r="406">
          <cell r="F406" t="str">
            <v>SAMS (반도체) - 외주공정관리</v>
          </cell>
        </row>
        <row r="407">
          <cell r="F407" t="str">
            <v>IDSS (반도체) - 도면관리</v>
          </cell>
        </row>
        <row r="408">
          <cell r="F408" t="str">
            <v>PLM (반도체) - 품질정보 QM</v>
          </cell>
        </row>
        <row r="409">
          <cell r="F409" t="str">
            <v>경영지원 BI (반도체)</v>
          </cell>
        </row>
        <row r="410">
          <cell r="F410" t="str">
            <v>구매Workplace (반도체)</v>
          </cell>
        </row>
        <row r="411">
          <cell r="F411" t="str">
            <v>경영Workplace (반도체)</v>
          </cell>
        </row>
        <row r="412">
          <cell r="F412" t="str">
            <v>지원Workplace (반도체) - EASY</v>
          </cell>
        </row>
        <row r="413">
          <cell r="F413" t="str">
            <v>e-Learning (반도체) - 학습 교육</v>
          </cell>
        </row>
        <row r="414">
          <cell r="F414" t="str">
            <v>KMS (반도체) - 지식경영</v>
          </cell>
        </row>
        <row r="415">
          <cell r="F415" t="str">
            <v>LEADERS (반도체) - 통합문서</v>
          </cell>
        </row>
        <row r="416">
          <cell r="F416" t="str">
            <v>IDIX (반도체) - 제안관리</v>
          </cell>
        </row>
        <row r="417">
          <cell r="F417" t="str">
            <v>COMS (반도체) - 해외파견관리</v>
          </cell>
        </row>
        <row r="418">
          <cell r="F418" t="str">
            <v>GIS통합재해관리시스템 (반도체)</v>
          </cell>
        </row>
        <row r="419">
          <cell r="F419" t="str">
            <v>OA관리시스템 (반도체)</v>
          </cell>
        </row>
        <row r="420">
          <cell r="F420" t="str">
            <v>SEPS (반도체) - 환경전공정평가</v>
          </cell>
        </row>
        <row r="421">
          <cell r="F421" t="str">
            <v>SHINE (반도체) - 선진보건</v>
          </cell>
        </row>
        <row r="422">
          <cell r="F422" t="str">
            <v>TAMS (반도체) - 자산관리</v>
          </cell>
        </row>
        <row r="423">
          <cell r="F423" t="str">
            <v>e-SPEC (반도체) - 표준관리</v>
          </cell>
        </row>
        <row r="424">
          <cell r="F424" t="str">
            <v>SETTI (반도체) - 정보보안</v>
          </cell>
        </row>
        <row r="425">
          <cell r="F425" t="str">
            <v>SCIS (반도체) - 경영지원</v>
          </cell>
        </row>
        <row r="426">
          <cell r="F426" t="str">
            <v>InvestM (반도체)</v>
          </cell>
        </row>
        <row r="427">
          <cell r="F427" t="str">
            <v>IT Workplace (반도체)</v>
          </cell>
        </row>
        <row r="428">
          <cell r="F428" t="str">
            <v>GCM (반도체) - 통합기준정보</v>
          </cell>
        </row>
        <row r="429">
          <cell r="F429" t="str">
            <v>고객Workplace (반도체)</v>
          </cell>
        </row>
        <row r="430">
          <cell r="F430" t="str">
            <v>APS-EP (메모리)</v>
          </cell>
        </row>
        <row r="431">
          <cell r="F431" t="str">
            <v>APS-FP (메모리)</v>
          </cell>
        </row>
        <row r="432">
          <cell r="F432" t="str">
            <v>APS-CP (메모리)</v>
          </cell>
        </row>
        <row r="433">
          <cell r="F433" t="str">
            <v>APS-PO (메모리)</v>
          </cell>
        </row>
        <row r="434">
          <cell r="F434" t="str">
            <v>APS-MP (메모리)</v>
          </cell>
        </row>
        <row r="435">
          <cell r="F435" t="str">
            <v>APS-DF (메모리)</v>
          </cell>
        </row>
        <row r="436">
          <cell r="F436" t="str">
            <v>APS-DP (메모리)</v>
          </cell>
        </row>
        <row r="437">
          <cell r="F437" t="str">
            <v>APS-DP/DF (메모리)</v>
          </cell>
        </row>
        <row r="438">
          <cell r="F438" t="str">
            <v>TOBIS (메모리) - KPI분석</v>
          </cell>
        </row>
        <row r="439">
          <cell r="F439" t="str">
            <v>ECP (메모리) CS/ER</v>
          </cell>
        </row>
        <row r="440">
          <cell r="F440" t="str">
            <v>DLPS (메모리)</v>
          </cell>
        </row>
        <row r="441">
          <cell r="F441" t="str">
            <v>EDS DLPS (메모리)</v>
          </cell>
        </row>
        <row r="442">
          <cell r="F442" t="str">
            <v>글로벌 실시간 영업정보 체계 구축</v>
          </cell>
        </row>
        <row r="443">
          <cell r="F443" t="str">
            <v>c-Dance.samsungsemi.com (메모리)</v>
          </cell>
        </row>
        <row r="444">
          <cell r="F444" t="str">
            <v>글로벌 실시간 영업정보 (메모리)</v>
          </cell>
        </row>
        <row r="445">
          <cell r="F445" t="str">
            <v>TPSS (메모리) -종합생산성관리</v>
          </cell>
        </row>
        <row r="446">
          <cell r="F446" t="str">
            <v>Smart-Net (메모리) - 불합리정보관리</v>
          </cell>
        </row>
        <row r="447">
          <cell r="F447" t="str">
            <v>AEGIS(메모리) - 통합설비보전관리</v>
          </cell>
        </row>
        <row r="448">
          <cell r="F448" t="str">
            <v>EAS (메모리) - 엔지니어링 분석</v>
          </cell>
        </row>
        <row r="449">
          <cell r="F449" t="str">
            <v>e-BOM (메모리) - 재료생산성관리</v>
          </cell>
        </row>
        <row r="450">
          <cell r="F450" t="str">
            <v>연구소 Mask Eng분석 (메모리)</v>
          </cell>
        </row>
        <row r="451">
          <cell r="F451" t="str">
            <v>EMS (메모리)</v>
          </cell>
        </row>
        <row r="452">
          <cell r="F452" t="str">
            <v>e-CADIS (메모리) - PLM 과제관리</v>
          </cell>
        </row>
        <row r="453">
          <cell r="F453" t="str">
            <v>개발Workplace (메모리)</v>
          </cell>
        </row>
        <row r="454">
          <cell r="F454" t="str">
            <v>PLM (메모리) - 제품개발</v>
          </cell>
        </row>
        <row r="455">
          <cell r="F455" t="str">
            <v>TOSS (메모리) - Technical data Online Support System</v>
          </cell>
        </row>
        <row r="456">
          <cell r="F456" t="str">
            <v>CANARY (메모리) - 종합수율향상</v>
          </cell>
        </row>
        <row r="457">
          <cell r="F457" t="str">
            <v>CAFIS (메모리) - IPT 설계 자동화</v>
          </cell>
        </row>
        <row r="458">
          <cell r="F458" t="str">
            <v>Tessera社 기술료 산출 프로세스 전산화</v>
          </cell>
        </row>
        <row r="459">
          <cell r="F459" t="str">
            <v>Tessera社 기술료 산출 (메모리)</v>
          </cell>
        </row>
        <row r="460">
          <cell r="F460" t="str">
            <v>중기라인 운영 (메모리)</v>
          </cell>
        </row>
        <row r="461">
          <cell r="F461" t="str">
            <v>ECM (메모리) - 엔지니어형상관리</v>
          </cell>
        </row>
        <row r="462">
          <cell r="F462" t="str">
            <v>투자 Capa Simulation (메모리)</v>
          </cell>
        </row>
        <row r="463">
          <cell r="F463" t="str">
            <v>경제성 분석시스템 (메모리)</v>
          </cell>
        </row>
        <row r="464">
          <cell r="F464" t="str">
            <v>반도체 구매SRM (메모리)</v>
          </cell>
        </row>
        <row r="465">
          <cell r="F465" t="str">
            <v>SAP (스토리지)</v>
          </cell>
        </row>
        <row r="466">
          <cell r="F466" t="str">
            <v>PCBA 외주 임가공 시스템 (스토리지)</v>
          </cell>
        </row>
        <row r="467">
          <cell r="F467" t="str">
            <v>MES (스토리지) - 제조현장관리</v>
          </cell>
        </row>
        <row r="468">
          <cell r="F468" t="str">
            <v>SPDM (스토리지)</v>
          </cell>
        </row>
        <row r="469">
          <cell r="F469" t="str">
            <v>PDM (스토리지)</v>
          </cell>
        </row>
        <row r="470">
          <cell r="F470" t="str">
            <v>GCU (스토리지) - 정보공유</v>
          </cell>
        </row>
        <row r="471">
          <cell r="F471" t="str">
            <v>FSC (스토리지) - www.hddportal.com</v>
          </cell>
        </row>
        <row r="472">
          <cell r="F472" t="str">
            <v>HDD사업부 및 HP사 파트너 (스토리지)</v>
          </cell>
        </row>
        <row r="473">
          <cell r="F473" t="str">
            <v>APS-MP (생활가전)</v>
          </cell>
        </row>
        <row r="474">
          <cell r="F474" t="str">
            <v>VISS-Net (시스템가전) - VOC</v>
          </cell>
        </row>
        <row r="475">
          <cell r="F475" t="str">
            <v>SAP (시스템가전)</v>
          </cell>
        </row>
        <row r="476">
          <cell r="F476" t="str">
            <v>SPDM (리빙)</v>
          </cell>
        </row>
        <row r="477">
          <cell r="F477" t="str">
            <v>SPDM (시스템가전)</v>
          </cell>
        </row>
        <row r="478">
          <cell r="F478" t="str">
            <v>DA-Net (시스템가전) - 경영정보</v>
          </cell>
        </row>
        <row r="479">
          <cell r="F479" t="str">
            <v>Edison (시스템가전) - 가전연구소 Portal</v>
          </cell>
        </row>
        <row r="480">
          <cell r="F480" t="str">
            <v>CS Portal (시스템가전)</v>
          </cell>
        </row>
        <row r="481">
          <cell r="F481" t="str">
            <v>Aircon (시스템가전) - 공조 개발 Portal</v>
          </cell>
        </row>
        <row r="482">
          <cell r="F482" t="str">
            <v>SysNet (시스템가전) - 총괄 Portal</v>
          </cell>
        </row>
        <row r="483">
          <cell r="F483" t="str">
            <v>세탁기개발팀 Portal (시스템가전)</v>
          </cell>
        </row>
        <row r="484">
          <cell r="F484" t="str">
            <v>DA-GMS (시스템가전)</v>
          </cell>
        </row>
        <row r="485">
          <cell r="F485" t="str">
            <v>원가관리시스템 (시스템가전)</v>
          </cell>
        </row>
        <row r="486">
          <cell r="F486" t="str">
            <v>하우젠/지펠 (시스템가전)</v>
          </cell>
        </row>
        <row r="487">
          <cell r="F487" t="str">
            <v>삼성시스템에어컨 (시스템가전)</v>
          </cell>
        </row>
        <row r="488">
          <cell r="F488" t="str">
            <v>Smart-HA (시스템가전)</v>
          </cell>
        </row>
        <row r="489">
          <cell r="F489" t="str">
            <v>SAP (조리기기)</v>
          </cell>
        </row>
        <row r="490">
          <cell r="F490" t="str">
            <v>개발팀 Portal (세탁기)</v>
          </cell>
        </row>
        <row r="491">
          <cell r="F491" t="str">
            <v>APS-FP/DP/DF/MP (생활가전)</v>
          </cell>
        </row>
        <row r="492">
          <cell r="F492" t="str">
            <v>SAP (리빙)</v>
          </cell>
        </row>
        <row r="493">
          <cell r="F493" t="str">
            <v>PDM (리빙)</v>
          </cell>
        </row>
        <row r="494">
          <cell r="F494" t="str">
            <v>PDM (시스템가전)</v>
          </cell>
        </row>
        <row r="495">
          <cell r="F495" t="str">
            <v>DA-ROI (시스템가전) - 개발과제 성과관리</v>
          </cell>
        </row>
        <row r="496">
          <cell r="F496" t="str">
            <v>DA-DEW (시스템가전) - 개발혁신 관리</v>
          </cell>
        </row>
        <row r="497">
          <cell r="F497" t="str">
            <v>시스템에어컨 설치정보 관리시스템 (시스템가전)</v>
          </cell>
        </row>
        <row r="498">
          <cell r="F498" t="str">
            <v>지펠 (시스템가전)</v>
          </cell>
        </row>
        <row r="499">
          <cell r="F499" t="str">
            <v>하우젠 (시스템가전)</v>
          </cell>
        </row>
        <row r="500">
          <cell r="F500" t="str">
            <v>I-Project 전용 Web Site (정보통신)</v>
          </cell>
        </row>
        <row r="501">
          <cell r="F501" t="str">
            <v>TAC (정보통신) - I Project RMA/DOA</v>
          </cell>
        </row>
        <row r="502">
          <cell r="F502" t="str">
            <v>형상관리 시스템 (정보통신)</v>
          </cell>
        </row>
        <row r="503">
          <cell r="F503" t="str">
            <v>SIMS (정보통신)</v>
          </cell>
        </row>
        <row r="504">
          <cell r="F504" t="str">
            <v>TN-Valley (정보통신)</v>
          </cell>
        </row>
        <row r="505">
          <cell r="F505" t="str">
            <v>통합 경영지원시스템 (정보통신연)</v>
          </cell>
        </row>
        <row r="506">
          <cell r="F506" t="str">
            <v>신원가시스템 (정보통신)</v>
          </cell>
        </row>
        <row r="507">
          <cell r="F507" t="str">
            <v>통합 경영지원시스템 (정보통신)</v>
          </cell>
        </row>
        <row r="508">
          <cell r="F508" t="str">
            <v>정보통신총괄 TN-Route (TN)</v>
          </cell>
        </row>
        <row r="509">
          <cell r="F509" t="str">
            <v>PDM (광)</v>
          </cell>
        </row>
        <row r="510">
          <cell r="F510" t="str">
            <v>SPDM (광)</v>
          </cell>
        </row>
        <row r="511">
          <cell r="F511" t="str">
            <v>광 웹사이트 (광)</v>
          </cell>
        </row>
        <row r="512">
          <cell r="F512" t="str">
            <v>관세환급시스템 (구미지원)</v>
          </cell>
        </row>
        <row r="513">
          <cell r="F513" t="str">
            <v>ExcuSIS (구미지원) - 사업장 경영정보</v>
          </cell>
        </row>
        <row r="514">
          <cell r="F514" t="str">
            <v>통합 경영지원시스템 (구미지원)</v>
          </cell>
        </row>
        <row r="515">
          <cell r="F515" t="str">
            <v>개선제안시스템 (구미지원)</v>
          </cell>
        </row>
        <row r="516">
          <cell r="F516" t="str">
            <v>PRO 가꿈터 (구미지원)</v>
          </cell>
        </row>
        <row r="517">
          <cell r="F517" t="str">
            <v>신원가시스템 (구미지원)</v>
          </cell>
        </row>
        <row r="518">
          <cell r="F518" t="str">
            <v>매출집계시스템 (구미지원)</v>
          </cell>
        </row>
        <row r="519">
          <cell r="F519" t="str">
            <v>Any-pro (구미지원) - 손익분석</v>
          </cell>
        </row>
        <row r="520">
          <cell r="F520" t="str">
            <v>통합 보안관리시스템 (구미지원)</v>
          </cell>
        </row>
        <row r="521">
          <cell r="F521" t="str">
            <v>협력사 지원 시스템 (구미지원)</v>
          </cell>
        </row>
        <row r="522">
          <cell r="F522" t="str">
            <v>삼성전자구미사업장 채용홈페이지 (구미지원)</v>
          </cell>
        </row>
        <row r="523">
          <cell r="F523" t="str">
            <v>APS (네트웍) - 제조</v>
          </cell>
        </row>
        <row r="524">
          <cell r="F524" t="str">
            <v>영업 SCM (네트웍)</v>
          </cell>
        </row>
        <row r="525">
          <cell r="F525" t="str">
            <v>SCM (네트웍)</v>
          </cell>
        </row>
        <row r="526">
          <cell r="F526" t="str">
            <v>제조지원시스템 (네트웍)</v>
          </cell>
        </row>
        <row r="527">
          <cell r="F527" t="str">
            <v>i-Biz (네트웍)</v>
          </cell>
        </row>
        <row r="528">
          <cell r="F528" t="str">
            <v>Qnet (네트워크)</v>
          </cell>
        </row>
        <row r="529">
          <cell r="F529" t="str">
            <v>3rd Party management system (네트웍)</v>
          </cell>
        </row>
        <row r="530">
          <cell r="F530" t="str">
            <v>수주지원시스템 (네트웍)</v>
          </cell>
        </row>
        <row r="531">
          <cell r="F531" t="str">
            <v>1Q (네트웍)</v>
          </cell>
        </row>
        <row r="532">
          <cell r="F532" t="str">
            <v>WIn-21 영업관리 (네트웍)</v>
          </cell>
        </row>
        <row r="533">
          <cell r="F533" t="str">
            <v>SAP (네트웍) - 제조</v>
          </cell>
        </row>
        <row r="534">
          <cell r="F534" t="str">
            <v>NetMES (네트웍) - 제조현장관리</v>
          </cell>
        </row>
        <row r="535">
          <cell r="F535" t="str">
            <v>SPDM (네트웍)</v>
          </cell>
        </row>
        <row r="536">
          <cell r="F536" t="str">
            <v>PDM (네트웍)</v>
          </cell>
        </row>
        <row r="537">
          <cell r="F537" t="str">
            <v>PHIS (네트웍)</v>
          </cell>
        </row>
        <row r="538">
          <cell r="F538" t="str">
            <v>WiBro Ecosystem (네트웍)</v>
          </cell>
        </row>
        <row r="539">
          <cell r="F539" t="str">
            <v>DW (네트웍)_1</v>
          </cell>
        </row>
        <row r="540">
          <cell r="F540" t="str">
            <v>DW (네트웍)</v>
          </cell>
        </row>
        <row r="541">
          <cell r="F541" t="str">
            <v>TOMS (네트웍)</v>
          </cell>
        </row>
        <row r="542">
          <cell r="F542" t="str">
            <v>www.samsungdocs.com (네트웍)</v>
          </cell>
        </row>
        <row r="543">
          <cell r="F543" t="str">
            <v>OSCL (네트웍)</v>
          </cell>
        </row>
        <row r="544">
          <cell r="F544" t="str">
            <v>GCN (네트웍) - Global Corporate Network</v>
          </cell>
        </row>
        <row r="545">
          <cell r="F545" t="str">
            <v>G-SCM (무선)</v>
          </cell>
        </row>
        <row r="546">
          <cell r="F546" t="str">
            <v>APS-MP (무선)</v>
          </cell>
        </row>
        <row r="547">
          <cell r="F547" t="str">
            <v>APS-FP (무선)</v>
          </cell>
        </row>
        <row r="548">
          <cell r="F548" t="str">
            <v>MISS (무선)</v>
          </cell>
        </row>
        <row r="549">
          <cell r="F549" t="str">
            <v>SISO-Net (무선)</v>
          </cell>
        </row>
        <row r="550">
          <cell r="F550" t="str">
            <v>PC manager plus (무선) - 애니콜랜드 접근성 강화</v>
          </cell>
        </row>
        <row r="551">
          <cell r="F551" t="str">
            <v>mVOC.net (무선)</v>
          </cell>
        </row>
        <row r="552">
          <cell r="F552" t="str">
            <v>SFC 소셜 네트워킹 서비스 (무선) - Uberme</v>
          </cell>
        </row>
        <row r="553">
          <cell r="F553" t="str">
            <v>SFC 포토 블로그 서비스 (무선)</v>
          </cell>
        </row>
        <row r="554">
          <cell r="F554" t="str">
            <v>MDP (무선)</v>
          </cell>
        </row>
        <row r="555">
          <cell r="F555" t="str">
            <v>SAP (무선)</v>
          </cell>
        </row>
        <row r="556">
          <cell r="F556" t="str">
            <v>SAP (무선) - MDP</v>
          </cell>
        </row>
        <row r="557">
          <cell r="F557" t="str">
            <v>MES (무선) - 제조현장관리</v>
          </cell>
        </row>
        <row r="558">
          <cell r="F558" t="str">
            <v>MPS (무선)</v>
          </cell>
        </row>
        <row r="559">
          <cell r="F559" t="str">
            <v>ECIM-Net (무선)</v>
          </cell>
        </row>
        <row r="560">
          <cell r="F560" t="str">
            <v>SPDM (무선)</v>
          </cell>
        </row>
        <row r="561">
          <cell r="F561" t="str">
            <v>기구개발 Infra 시스템 (무선)</v>
          </cell>
        </row>
        <row r="562">
          <cell r="F562" t="str">
            <v>PDM (무선)</v>
          </cell>
        </row>
        <row r="563">
          <cell r="F563" t="str">
            <v>TAPS (무선) - 구매예술화</v>
          </cell>
        </row>
        <row r="564">
          <cell r="F564" t="str">
            <v>MD.Net (무선)</v>
          </cell>
        </row>
        <row r="565">
          <cell r="F565" t="str">
            <v>EGIS (무선)</v>
          </cell>
        </row>
        <row r="566">
          <cell r="F566" t="str">
            <v>SFC (무선) - Korea anycall</v>
          </cell>
        </row>
        <row r="567">
          <cell r="F567" t="str">
            <v>SFC 클럽 운영자 게시판 (무선)</v>
          </cell>
        </row>
        <row r="568">
          <cell r="F568" t="str">
            <v>소프트웨어 개발자사이트 (무선)</v>
          </cell>
        </row>
        <row r="569">
          <cell r="F569" t="str">
            <v>AnySVC mobile (무선)</v>
          </cell>
        </row>
        <row r="570">
          <cell r="F570" t="str">
            <v>Samsung Funclub (무선)</v>
          </cell>
        </row>
        <row r="571">
          <cell r="F571" t="str">
            <v>S/W 개발 Infra 시스템 (무선)</v>
          </cell>
        </row>
        <row r="572">
          <cell r="F572" t="str">
            <v>SSCM (무선)</v>
          </cell>
        </row>
        <row r="573">
          <cell r="F573" t="str">
            <v>SFC (무선) - Korea mobile</v>
          </cell>
        </row>
        <row r="574">
          <cell r="F574" t="str">
            <v>과제관리시스템 (통신연)</v>
          </cell>
        </row>
        <row r="575">
          <cell r="F575" t="str">
            <v>PMS (통신연)</v>
          </cell>
        </row>
        <row r="576">
          <cell r="F576" t="str">
            <v>삼성 4G 포럼 (통신연)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국가 사이트 (SEO) - Uzbekistan</v>
          </cell>
        </row>
        <row r="587">
          <cell r="F587" t="str">
            <v>국가 사이트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현지 Local 결산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국가 사이트 (SER) - Russia</v>
          </cell>
        </row>
        <row r="598">
          <cell r="F598" t="str">
            <v>러시아 연구소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국가 사이트 (SEU) - Estonia</v>
          </cell>
        </row>
        <row r="619">
          <cell r="F619" t="str">
            <v>SFC (SEU) - Ukraine</v>
          </cell>
        </row>
        <row r="620">
          <cell r="F620" t="str">
            <v>국가 사이트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국가 사이트 (SEU) - Ukraine</v>
          </cell>
        </row>
        <row r="624">
          <cell r="F624" t="str">
            <v>국가 사이트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국가 사이트 (SEAG) - Austria</v>
          </cell>
        </row>
        <row r="632">
          <cell r="F632" t="str">
            <v>국가 사이트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네델란드어</v>
          </cell>
        </row>
        <row r="641">
          <cell r="F641" t="str">
            <v>국가 사이트 (SEBN) - Netherlands</v>
          </cell>
        </row>
        <row r="642">
          <cell r="F642" t="str">
            <v>GSBN (SEBN) - 프랑스어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국가 사이트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법인 현지 경영관리</v>
          </cell>
        </row>
        <row r="649">
          <cell r="F649" t="str">
            <v>SIMS (SEF)</v>
          </cell>
        </row>
        <row r="650">
          <cell r="F650" t="str">
            <v>인사시스템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국가 사이트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관리시스템 (SEG)</v>
          </cell>
        </row>
        <row r="662">
          <cell r="F662" t="str">
            <v>Marketing Manager (SEG) - IT 제품군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국가 사이트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국가 사이트 (SEH) - Czech</v>
          </cell>
        </row>
        <row r="678">
          <cell r="F678" t="str">
            <v>무선제품 마케팅 (SEH)</v>
          </cell>
        </row>
        <row r="679">
          <cell r="F679" t="str">
            <v>국가 사이트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svc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인사시스템 (SEI)</v>
          </cell>
        </row>
        <row r="690">
          <cell r="F690" t="str">
            <v>B grade shop system (SEI) - 법인 등외급 판매</v>
          </cell>
        </row>
        <row r="691">
          <cell r="F691" t="str">
            <v>Samsung Mobile World (SEI)</v>
          </cell>
        </row>
        <row r="692">
          <cell r="F692" t="str">
            <v>국가 사이트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국가 사이트 (SENA) - Finland</v>
          </cell>
        </row>
        <row r="707">
          <cell r="F707" t="str">
            <v>국가 사이트 (SENA) - Sweden</v>
          </cell>
        </row>
        <row r="708">
          <cell r="F708" t="str">
            <v>SKP (SENA)</v>
          </cell>
        </row>
        <row r="709">
          <cell r="F709" t="str">
            <v>국가 사이트 (SENA) - Norway</v>
          </cell>
        </row>
        <row r="710">
          <cell r="F710" t="str">
            <v>국가 사이트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인사시스템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국가 사이트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국가 사이트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인사시스템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국가 사이트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영국 제품마케팅 (SEUK)</v>
          </cell>
        </row>
        <row r="754">
          <cell r="F754" t="str">
            <v>SISO-Net (SEUK)</v>
          </cell>
        </row>
        <row r="755">
          <cell r="F755" t="str">
            <v>국가 사이트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삼성반도체 유럽 웹사이트 (SSEG)</v>
          </cell>
        </row>
        <row r="764">
          <cell r="F764" t="str">
            <v>마케팅 (SSEG)</v>
          </cell>
        </row>
        <row r="765">
          <cell r="F765" t="str">
            <v>국가 사이트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(구주)</v>
          </cell>
        </row>
        <row r="771">
          <cell r="F771" t="str">
            <v>SISO (구주) - Sell-in Sell-out SYSTEM</v>
          </cell>
        </row>
        <row r="772">
          <cell r="F772" t="str">
            <v>CRM-CM (구주)</v>
          </cell>
        </row>
        <row r="773">
          <cell r="F773" t="str">
            <v>CRM-CIC (구주)</v>
          </cell>
        </row>
        <row r="774">
          <cell r="F774" t="str">
            <v>MCS (구주) - Merchandising Control System</v>
          </cell>
        </row>
        <row r="775">
          <cell r="F775" t="str">
            <v>RDW (구주) - Regional Data Warehouse</v>
          </cell>
        </row>
        <row r="776">
          <cell r="F776" t="str">
            <v>SIMS (구주)</v>
          </cell>
        </row>
        <row r="777">
          <cell r="F777" t="str">
            <v>eOffice (구주)</v>
          </cell>
        </row>
        <row r="778">
          <cell r="F778" t="str">
            <v>e-Office (구주)</v>
          </cell>
        </row>
        <row r="779">
          <cell r="F779" t="str">
            <v>STLS (구주)</v>
          </cell>
        </row>
        <row r="780">
          <cell r="F780" t="str">
            <v>STLS (구주) - 반도체</v>
          </cell>
        </row>
        <row r="781">
          <cell r="F781" t="str">
            <v>SFC (구주) - Greece</v>
          </cell>
        </row>
        <row r="782">
          <cell r="F782" t="str">
            <v>www.samsungpc.com (구주)</v>
          </cell>
        </row>
        <row r="783">
          <cell r="F783" t="str">
            <v>www.samsungsolutions.net (구주)</v>
          </cell>
        </row>
        <row r="784">
          <cell r="F784" t="str">
            <v>ESM포탈 (구주)</v>
          </cell>
        </row>
        <row r="785">
          <cell r="F785" t="str">
            <v>service (구주)</v>
          </cell>
        </row>
        <row r="786">
          <cell r="F786" t="str">
            <v>총괄 웹사이트 (구주)</v>
          </cell>
        </row>
        <row r="787">
          <cell r="F787" t="str">
            <v>SKP (구주)</v>
          </cell>
        </row>
        <row r="788">
          <cell r="F788" t="str">
            <v>Floor Salesman Training (구주)</v>
          </cell>
        </row>
        <row r="789">
          <cell r="F789" t="str">
            <v>SFC (구주)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구매 B2B 협업</v>
          </cell>
        </row>
        <row r="795">
          <cell r="F795" t="str">
            <v>COPS (SAPL) - 구매 현황 조회 프로그램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입찰 정보 관리</v>
          </cell>
        </row>
        <row r="799">
          <cell r="F799" t="str">
            <v>e-Expat (SAPL) - 역내 주재원 정보 관리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국가 사이트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국가 사이트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국가 사이트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국가 사이트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물류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인사시스템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국가 사이트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국가 사이트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국가 사이트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인사시스템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국가 사이트 (TSE) - Thailand</v>
          </cell>
        </row>
        <row r="877">
          <cell r="F877" t="str">
            <v>APS-DF (동남아)</v>
          </cell>
        </row>
        <row r="878">
          <cell r="F878" t="str">
            <v>APS-DF (동남아)</v>
          </cell>
        </row>
        <row r="879">
          <cell r="F879" t="str">
            <v>CRM-CIC (동남아)</v>
          </cell>
        </row>
        <row r="880">
          <cell r="F880" t="str">
            <v>MCS (SAPL) - Merchandising Control System</v>
          </cell>
        </row>
        <row r="881">
          <cell r="F881" t="str">
            <v>MI Sense (동남아) - Marketing Intelligence Sense</v>
          </cell>
        </row>
        <row r="882">
          <cell r="F882" t="str">
            <v>CRM-CM (동남아)</v>
          </cell>
        </row>
        <row r="883">
          <cell r="F883" t="str">
            <v>MCS (동남아) - Merchandising Control System</v>
          </cell>
        </row>
        <row r="884">
          <cell r="F884" t="str">
            <v>IALI (동남아)</v>
          </cell>
        </row>
        <row r="885">
          <cell r="F885" t="str">
            <v>RDW (동남아) - Regional Data Warehouse</v>
          </cell>
        </row>
        <row r="886">
          <cell r="F886" t="str">
            <v>SIMS (동남아)</v>
          </cell>
        </row>
        <row r="887">
          <cell r="F887" t="str">
            <v>GPMS (동남아)</v>
          </cell>
        </row>
        <row r="888">
          <cell r="F888" t="str">
            <v>e-Office (동남아)</v>
          </cell>
        </row>
        <row r="889">
          <cell r="F889" t="str">
            <v>FEMS (SAPL) - Foreign Exchange Management System</v>
          </cell>
        </row>
        <row r="890">
          <cell r="F890" t="str">
            <v>e-Contract (동남아)</v>
          </cell>
        </row>
        <row r="891">
          <cell r="F891" t="str">
            <v>STLS (동남아) - Asia</v>
          </cell>
        </row>
        <row r="892">
          <cell r="F892" t="str">
            <v>GSPN 구축 프로젝트(동남아 총괄)</v>
          </cell>
        </row>
        <row r="893">
          <cell r="F893" t="str">
            <v>PR Portal (동남아)</v>
          </cell>
        </row>
        <row r="894">
          <cell r="F894" t="str">
            <v>SFC (동남아) - Asia</v>
          </cell>
        </row>
        <row r="895">
          <cell r="F895" t="str">
            <v>Local M-net (동남아)</v>
          </cell>
        </row>
        <row r="896">
          <cell r="F896" t="str">
            <v>Asia Service Bridge Page (동남아)</v>
          </cell>
        </row>
        <row r="897">
          <cell r="F897" t="str">
            <v>Product Marketing (동남아)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결재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결재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구축 프로젝트(북미 총괄)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결재</v>
          </cell>
        </row>
        <row r="923">
          <cell r="F923" t="str">
            <v>Zesati (SEA) - Web-based 결재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A/R collection system</v>
          </cell>
        </row>
        <row r="927">
          <cell r="F927" t="str">
            <v>인사시스템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회원제 사이트 (SEA) - ditd.samsungusa.com</v>
          </cell>
        </row>
        <row r="931">
          <cell r="F931" t="str">
            <v>포시즌 마케팅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회원제 사이트 (SEA) - bcsd.samsungusa.com</v>
          </cell>
        </row>
        <row r="936">
          <cell r="F936" t="str">
            <v>B2B, 회원제 사이트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결재</v>
          </cell>
        </row>
        <row r="941">
          <cell r="F941" t="str">
            <v>SIMS (SECA)</v>
          </cell>
        </row>
        <row r="942">
          <cell r="F942" t="str">
            <v>무선 서비스 수리 및 Return 관리 Web System (SECA)</v>
          </cell>
        </row>
        <row r="943">
          <cell r="F943" t="str">
            <v>thesamsungway.ca (SECA)</v>
          </cell>
        </row>
        <row r="944">
          <cell r="F944" t="str">
            <v>Wireless RMA 시스템 (SECA)</v>
          </cell>
        </row>
        <row r="945">
          <cell r="F945" t="str">
            <v>국가 사이트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결재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국가 사이트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결재</v>
          </cell>
        </row>
        <row r="969">
          <cell r="F969" t="str">
            <v>인사시스템 (SISA) - PDSS</v>
          </cell>
        </row>
        <row r="970">
          <cell r="F970" t="str">
            <v>SISA 홍보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결재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시스템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인사시스템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무선단말기 필수키 관리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서비스관리 북미 STA (STA)</v>
          </cell>
        </row>
        <row r="1031">
          <cell r="F1031" t="str">
            <v>APS-DF (북미)</v>
          </cell>
        </row>
        <row r="1032">
          <cell r="F1032" t="str">
            <v>GSCM (북미 )</v>
          </cell>
        </row>
        <row r="1033">
          <cell r="F1033" t="str">
            <v>CRM-CIC (북미)</v>
          </cell>
        </row>
        <row r="1034">
          <cell r="F1034" t="str">
            <v>Field marketing Dash Board (북미)</v>
          </cell>
        </row>
        <row r="1035">
          <cell r="F1035" t="str">
            <v>CRM-CM (북미)</v>
          </cell>
        </row>
        <row r="1036">
          <cell r="F1036" t="str">
            <v>e-Commerce (북미)</v>
          </cell>
        </row>
        <row r="1037">
          <cell r="F1037" t="str">
            <v>e-Commerce (북미)</v>
          </cell>
        </row>
        <row r="1038">
          <cell r="F1038" t="str">
            <v>SAP SVC (북미)</v>
          </cell>
        </row>
        <row r="1039">
          <cell r="F1039" t="str">
            <v>미국 삼성전자 국가사이트 Promotion 관리 (북미)</v>
          </cell>
        </row>
        <row r="1040">
          <cell r="F1040" t="str">
            <v>RDW (북미) - SEA, SECA, ADC, SEM</v>
          </cell>
        </row>
        <row r="1041">
          <cell r="F1041" t="str">
            <v>President e-Dash Board (북미)</v>
          </cell>
        </row>
        <row r="1042">
          <cell r="F1042" t="str">
            <v>RDW (북미) - Regional Data Warehouse</v>
          </cell>
        </row>
        <row r="1043">
          <cell r="F1043" t="str">
            <v>e-Dash Board (북미)</v>
          </cell>
        </row>
        <row r="1044">
          <cell r="F1044" t="str">
            <v>ASBW (북미) - America Service Biz Warehouse</v>
          </cell>
        </row>
        <row r="1045">
          <cell r="F1045" t="str">
            <v>상황판 (북미) - ADC</v>
          </cell>
        </row>
        <row r="1046">
          <cell r="F1046" t="str">
            <v>e-Contract (북미)</v>
          </cell>
        </row>
        <row r="1047">
          <cell r="F1047" t="str">
            <v>Zesati (북미) - Web-based 결재</v>
          </cell>
        </row>
        <row r="1048">
          <cell r="F1048" t="str">
            <v>SIMS (북미)</v>
          </cell>
        </row>
        <row r="1049">
          <cell r="F1049" t="str">
            <v>KM (북미)</v>
          </cell>
        </row>
        <row r="1050">
          <cell r="F1050" t="str">
            <v>e-Office (북미)</v>
          </cell>
        </row>
        <row r="1051">
          <cell r="F1051" t="str">
            <v>Risk Management (북미)</v>
          </cell>
        </row>
        <row r="1052">
          <cell r="F1052" t="str">
            <v>GPMS (북미)</v>
          </cell>
        </row>
        <row r="1053">
          <cell r="F1053" t="str">
            <v>eMBO (북미)</v>
          </cell>
        </row>
        <row r="1054">
          <cell r="F1054" t="str">
            <v>GSPN (북미)</v>
          </cell>
        </row>
        <row r="1055">
          <cell r="F1055" t="str">
            <v>국가 사이트 (북미) - USA</v>
          </cell>
        </row>
        <row r="1056">
          <cell r="F1056" t="str">
            <v>GSBN (북미)</v>
          </cell>
        </row>
        <row r="1057">
          <cell r="F1057" t="str">
            <v>Employee Sales (북미) - Internal, Partner</v>
          </cell>
        </row>
        <row r="1058">
          <cell r="F1058" t="str">
            <v>SKP (북미)</v>
          </cell>
        </row>
        <row r="1059">
          <cell r="F1059" t="str">
            <v>STLS (미주)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국가 사이트 (SIEL) - India</v>
          </cell>
        </row>
        <row r="1076">
          <cell r="F1076" t="str">
            <v>NotePC 웹사이트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웹사이트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(서남아)</v>
          </cell>
        </row>
        <row r="1086">
          <cell r="F1086" t="str">
            <v>CRM-CIC (서남아)</v>
          </cell>
        </row>
        <row r="1087">
          <cell r="F1087" t="str">
            <v>SPDM (서남아) - SISO</v>
          </cell>
        </row>
        <row r="1088">
          <cell r="F1088" t="str">
            <v>RDW (서남아) - Regional Data Warehouse</v>
          </cell>
        </row>
        <row r="1089">
          <cell r="F1089" t="str">
            <v>SIMS (서남아)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진단대책시스템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인사</v>
          </cell>
        </row>
        <row r="1101">
          <cell r="F1101" t="str">
            <v>PDSS GHR (SJC) - 인사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국가 사이트 (SJC) - Japan</v>
          </cell>
        </row>
        <row r="1105">
          <cell r="F1105" t="str">
            <v>B2B (SJC) - 제품 전시관련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장봉행 (SJC) - 구매관리</v>
          </cell>
        </row>
        <row r="1109">
          <cell r="F1109" t="str">
            <v>CYBOZU (SJC) - 사내 Groupware</v>
          </cell>
        </row>
        <row r="1110">
          <cell r="F1110" t="str">
            <v>감정봉행 (SJC) - 회계</v>
          </cell>
        </row>
        <row r="1111">
          <cell r="F1111" t="str">
            <v>상각봉행 (SJC) - 자산관리</v>
          </cell>
        </row>
        <row r="1112">
          <cell r="F1112" t="str">
            <v>EMASS (SJC) - e-mail 사내 체크</v>
          </cell>
        </row>
        <row r="1113">
          <cell r="F1113" t="str">
            <v>CVOC (CS팀)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제조현장관리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HongKongB2B (SEHK)</v>
          </cell>
        </row>
        <row r="1131">
          <cell r="F1131" t="str">
            <v>국가 사이트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</v>
          </cell>
        </row>
        <row r="1146">
          <cell r="F1146" t="str">
            <v>GAMMA (SESS) - 반도체 수율 관리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공정 관리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국가 사이트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(중국)</v>
          </cell>
        </row>
        <row r="1213">
          <cell r="F1213" t="str">
            <v>CMAS (중국) - 가격/판매 분석</v>
          </cell>
        </row>
        <row r="1214">
          <cell r="F1214" t="str">
            <v>MCS (중국) - Merchandising Control System</v>
          </cell>
        </row>
        <row r="1215">
          <cell r="F1215" t="str">
            <v>RMS (중국) - SBSC 반품관리</v>
          </cell>
        </row>
        <row r="1216">
          <cell r="F1216" t="str">
            <v>CRM-CM (중국)</v>
          </cell>
        </row>
        <row r="1217">
          <cell r="F1217" t="str">
            <v>SAP SVC (중국) - SBSC</v>
          </cell>
        </row>
        <row r="1218">
          <cell r="F1218" t="str">
            <v>SAP (중국) - SCIC</v>
          </cell>
        </row>
        <row r="1219">
          <cell r="F1219" t="str">
            <v>RDW (중국) - Regional Data Warehouse</v>
          </cell>
        </row>
        <row r="1220">
          <cell r="F1220" t="str">
            <v>SIMS (중국) - SBSC</v>
          </cell>
        </row>
        <row r="1221">
          <cell r="F1221" t="str">
            <v>SIMS (중국) - SCIC</v>
          </cell>
        </row>
        <row r="1222">
          <cell r="F1222" t="str">
            <v>SIMS (중국)</v>
          </cell>
        </row>
        <row r="1223">
          <cell r="F1223" t="str">
            <v>e-Office (중국)</v>
          </cell>
        </row>
        <row r="1224">
          <cell r="F1224" t="str">
            <v>GSBN (중국)</v>
          </cell>
        </row>
        <row r="1225">
          <cell r="F1225" t="str">
            <v>LMS (중국) - 신제품런칭관리</v>
          </cell>
        </row>
        <row r="1226">
          <cell r="F1226" t="str">
            <v>Samsung Monitor Partner Relationshipe Website (중국)</v>
          </cell>
        </row>
        <row r="1227">
          <cell r="F1227" t="str">
            <v>Samsung MP3 (중국)</v>
          </cell>
        </row>
        <row r="1228">
          <cell r="F1228" t="str">
            <v>Samsung notebook dealer website (중국)</v>
          </cell>
        </row>
        <row r="1229">
          <cell r="F1229" t="str">
            <v>Samsung Online Magazine (중국)</v>
          </cell>
        </row>
        <row r="1230">
          <cell r="F1230" t="str">
            <v>Samsung Online Marketing Analysis System (중국)</v>
          </cell>
        </row>
        <row r="1231">
          <cell r="F1231" t="str">
            <v>Samsung Printer (중국)</v>
          </cell>
        </row>
        <row r="1232">
          <cell r="F1232" t="str">
            <v>SFC (중국)</v>
          </cell>
        </row>
        <row r="1233">
          <cell r="F1233" t="str">
            <v>Samsung Family (중국)</v>
          </cell>
        </row>
        <row r="1234">
          <cell r="F1234" t="str">
            <v>Samsung E-Marketing (중국)</v>
          </cell>
        </row>
        <row r="1235">
          <cell r="F1235" t="str">
            <v>Samsung Electronics Service Center (중국)</v>
          </cell>
        </row>
        <row r="1236">
          <cell r="F1236" t="str">
            <v>Samsung Digitalman (중국)</v>
          </cell>
        </row>
        <row r="1237">
          <cell r="F1237" t="str">
            <v>Samsung Club (중국)</v>
          </cell>
        </row>
        <row r="1238">
          <cell r="F1238" t="str">
            <v>Samsung Shopping Mall (중국)</v>
          </cell>
        </row>
        <row r="1239">
          <cell r="F1239" t="str">
            <v>Samsung Sales Promotion web site (중국)</v>
          </cell>
        </row>
        <row r="1240">
          <cell r="F1240" t="str">
            <v>China Samsung (중국)</v>
          </cell>
        </row>
        <row r="1241">
          <cell r="F1241" t="str">
            <v>China Monitor Website (중국)</v>
          </cell>
        </row>
        <row r="1242">
          <cell r="F1242" t="str">
            <v>CCTV (중국)</v>
          </cell>
        </row>
        <row r="1243">
          <cell r="F1243" t="str">
            <v>MCS (중국) - Merchandising Control System_OLD</v>
          </cell>
        </row>
        <row r="1244">
          <cell r="F1244" t="str">
            <v>a3s (중국)</v>
          </cell>
        </row>
        <row r="1245">
          <cell r="F1245" t="str">
            <v>GSPN (중국)</v>
          </cell>
        </row>
        <row r="1246">
          <cell r="F1246" t="str">
            <v>GSBN (SESY)</v>
          </cell>
        </row>
        <row r="1247">
          <cell r="F1247" t="str">
            <v>국가 사이트 (중국) - Chi</v>
          </cell>
        </row>
        <row r="1248">
          <cell r="F1248" t="str">
            <v>중국본사 채용사이트 (중국)</v>
          </cell>
        </row>
        <row r="1249">
          <cell r="F1249" t="str">
            <v>반도체 웹사이트 (중국)</v>
          </cell>
        </row>
        <row r="1250">
          <cell r="F1250" t="str">
            <v>www.iro.samsung.com (중국)</v>
          </cell>
        </row>
        <row r="1251">
          <cell r="F1251" t="str">
            <v>YEPP Suppoters Website (중국)</v>
          </cell>
        </row>
        <row r="1252">
          <cell r="F1252" t="str">
            <v>STS (중국)</v>
          </cell>
        </row>
        <row r="1253">
          <cell r="F1253" t="str">
            <v>STLS (중국)</v>
          </cell>
        </row>
        <row r="1254">
          <cell r="F1254" t="str">
            <v>LCD 웹사이트 (중국)</v>
          </cell>
        </row>
        <row r="1255">
          <cell r="F1255" t="str">
            <v>SIS (중국) - SAMSUNG Internet Service</v>
          </cell>
        </row>
        <row r="1256">
          <cell r="F1256" t="str">
            <v>Printer Website (중국)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국가 사이트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국가 사이트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제조현장관리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국가 사이트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국가 사이트 (SELA) - Panama</v>
          </cell>
        </row>
        <row r="1304">
          <cell r="F1304" t="str">
            <v>APS-DF (중남미)</v>
          </cell>
        </row>
        <row r="1305">
          <cell r="F1305" t="str">
            <v>CRM-CM (중남미)</v>
          </cell>
        </row>
        <row r="1306">
          <cell r="F1306" t="str">
            <v>MCS (중남미) - Merchandising Control System</v>
          </cell>
        </row>
        <row r="1307">
          <cell r="F1307" t="str">
            <v>CRM-CIC (중남미)</v>
          </cell>
        </row>
        <row r="1308">
          <cell r="F1308" t="str">
            <v>SAP (중남미) - SEASA</v>
          </cell>
        </row>
        <row r="1309">
          <cell r="F1309" t="str">
            <v>RDW (중남미) - Regional Data Warehouse</v>
          </cell>
        </row>
        <row r="1310">
          <cell r="F1310" t="str">
            <v>RSDW (SEDA)</v>
          </cell>
        </row>
        <row r="1311">
          <cell r="F1311" t="str">
            <v>RSDW (중남미)</v>
          </cell>
        </row>
        <row r="1312">
          <cell r="F1312" t="str">
            <v>SIMS (중남미)</v>
          </cell>
        </row>
        <row r="1313">
          <cell r="F1313" t="str">
            <v>e-Office (중남미)</v>
          </cell>
        </row>
        <row r="1314">
          <cell r="F1314" t="str">
            <v>Local M-Net (SEDA)</v>
          </cell>
        </row>
        <row r="1315">
          <cell r="F1315" t="str">
            <v>Local M-net (중남미)</v>
          </cell>
        </row>
        <row r="1316">
          <cell r="F1316" t="str">
            <v>Club Samsung Per？ (중남미)</v>
          </cell>
        </row>
        <row r="1317">
          <cell r="F1317" t="str">
            <v>국가 사이트 (중남미) - Peru</v>
          </cell>
        </row>
        <row r="1318">
          <cell r="F1318" t="str">
            <v>SamsungNet (중남미)</v>
          </cell>
        </row>
        <row r="1319">
          <cell r="F1319" t="str">
            <v>국가 사이트 (중남미) - Argentina</v>
          </cell>
        </row>
        <row r="1320">
          <cell r="F1320" t="str">
            <v>TDIS (GCS) - Training &amp; Distributor Information Sy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반품관리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국가 사이트 (SSA) - South Africa</v>
          </cell>
        </row>
        <row r="1338">
          <cell r="F1338" t="str">
            <v>SKP (SSA)</v>
          </cell>
        </row>
        <row r="1339">
          <cell r="F1339" t="str">
            <v>MCS (중아) - Merchandising Control System</v>
          </cell>
        </row>
        <row r="1340">
          <cell r="F1340" t="str">
            <v>CRM-CM (중아)</v>
          </cell>
        </row>
        <row r="1341">
          <cell r="F1341" t="str">
            <v>RDW (중아) - Regional Data Warehouse</v>
          </cell>
        </row>
        <row r="1342">
          <cell r="F1342" t="str">
            <v>SIMS (중아)</v>
          </cell>
        </row>
        <row r="1343">
          <cell r="F1343" t="str">
            <v>e-Office (중아)</v>
          </cell>
        </row>
        <row r="1344">
          <cell r="F1344" t="str">
            <v>SFC (중아) - Turkey</v>
          </cell>
        </row>
        <row r="1345">
          <cell r="F1345" t="str">
            <v>국가 사이트 (중아) - Turkey</v>
          </cell>
        </row>
        <row r="1346">
          <cell r="F1346" t="str">
            <v>SFC (중아) - MEA &amp; Africa</v>
          </cell>
        </row>
        <row r="1347">
          <cell r="F1347" t="str">
            <v>국가 사이트 (중아) - Iran</v>
          </cell>
        </row>
        <row r="1348">
          <cell r="F1348" t="str">
            <v>총괄 웹사이트 (중아)</v>
          </cell>
        </row>
        <row r="1349">
          <cell r="F1349" t="str">
            <v>GSPN (중아)</v>
          </cell>
        </row>
        <row r="1350">
          <cell r="F1350" t="str">
            <v>국가 사이트 (중아) - UAE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43"/>
      <sheetName val="44-53"/>
      <sheetName val="54-61"/>
      <sheetName val="62"/>
      <sheetName val="63-66"/>
      <sheetName val="67-70"/>
      <sheetName val="71-73"/>
      <sheetName val="74-76"/>
      <sheetName val="77-79"/>
      <sheetName val="1-3. Reference_Applic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F6" t="str">
            <v>S-Focus (LCD) - RMA management</v>
          </cell>
        </row>
        <row r="7">
          <cell r="F7" t="str">
            <v>Q-Focus (LCD) - Quality control</v>
          </cell>
        </row>
        <row r="8">
          <cell r="F8" t="str">
            <v>AEGIS (LCD) - Integrated equipment maintenance management</v>
          </cell>
        </row>
        <row r="9">
          <cell r="F9" t="str">
            <v>SIMAX (LCD) - Cheonan</v>
          </cell>
        </row>
        <row r="10">
          <cell r="F10" t="str">
            <v>AIMS (LCD) - C/F Manufacturing Process</v>
          </cell>
        </row>
        <row r="11">
          <cell r="F11" t="str">
            <v>IDIX (LCD) - Ideas (suggestions) management</v>
          </cell>
        </row>
        <row r="12">
          <cell r="F12" t="str">
            <v>e-Mate (LCD) - Supplier support</v>
          </cell>
        </row>
        <row r="13">
          <cell r="F13" t="str">
            <v>PDM (LCD)</v>
          </cell>
        </row>
        <row r="14">
          <cell r="F14" t="str">
            <v>Dedicated R&amp;D Data Infrastructure (LCD)</v>
          </cell>
        </row>
        <row r="15">
          <cell r="F15" t="str">
            <v>SPDM for LCD (LCD)</v>
          </cell>
        </row>
        <row r="16">
          <cell r="F16" t="str">
            <v>SiMAX (LCD) - Kiheung</v>
          </cell>
        </row>
        <row r="17">
          <cell r="F17" t="str">
            <v>Partner-M (LCD) - Outsourcing Workplace</v>
          </cell>
        </row>
        <row r="18">
          <cell r="F18" t="str">
            <v>TPSS (LCD) - Productivity Index Management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Total Production Control AMPIS</v>
          </cell>
        </row>
        <row r="26">
          <cell r="F26" t="str">
            <v>Built a LCD raw material taxation system for VD TV</v>
          </cell>
        </row>
        <row r="27">
          <cell r="F27" t="str">
            <v>WISE (LCD) - Management BI</v>
          </cell>
        </row>
        <row r="28">
          <cell r="F28" t="str">
            <v>Sigma Manager (LCD)</v>
          </cell>
        </row>
        <row r="29">
          <cell r="F29" t="str">
            <v>SPMS (LCD) - Scrap product management</v>
          </cell>
        </row>
        <row r="30">
          <cell r="F30" t="str">
            <v>SLIM (LCD) - Investment management</v>
          </cell>
        </row>
        <row r="31">
          <cell r="F31" t="str">
            <v>Econo (LCD)</v>
          </cell>
        </row>
        <row r="32">
          <cell r="F32" t="str">
            <v>MIDAS (LCD) - Comprehensive data management</v>
          </cell>
        </row>
        <row r="33">
          <cell r="F33" t="str">
            <v>LCIS (LCD) - Cost control</v>
          </cell>
        </row>
        <row r="34">
          <cell r="F34" t="str">
            <v>SIHUB (LCD) - IT backbone network</v>
          </cell>
        </row>
        <row r="35">
          <cell r="F35" t="str">
            <v>CLM (LCD)</v>
          </cell>
        </row>
        <row r="36">
          <cell r="F36" t="str">
            <v>e-SPEC (LCD) - Standards management</v>
          </cell>
        </row>
        <row r="37">
          <cell r="F37" t="str">
            <v>SLCIS (LCD) - SLCD cost control</v>
          </cell>
        </row>
        <row r="38">
          <cell r="F38" t="str">
            <v>TAMS (LCD) - Total asset management</v>
          </cell>
        </row>
        <row r="39">
          <cell r="F39" t="str">
            <v>LIS (LCD) - HR/general affairs management</v>
          </cell>
        </row>
        <row r="40">
          <cell r="F40" t="str">
            <v>IRFRIENDS (IR)</v>
          </cell>
        </row>
        <row r="41">
          <cell r="F41" t="str">
            <v>GAS (Audit) - Audit system</v>
          </cell>
        </row>
        <row r="42">
          <cell r="F42" t="str">
            <v>Audit system (Audit)</v>
          </cell>
        </row>
        <row r="43">
          <cell r="F43" t="str">
            <v>Samsung Electronics Business Ethics (Audit)</v>
          </cell>
        </row>
        <row r="44">
          <cell r="F44" t="str">
            <v>GMAS (Financial Management) - Consolidated business management</v>
          </cell>
        </row>
        <row r="45">
          <cell r="F45" t="str">
            <v>New Costing System (Financial Management)</v>
          </cell>
        </row>
        <row r="46">
          <cell r="F46" t="str">
            <v>GIMS (Financial Management)</v>
          </cell>
        </row>
        <row r="47">
          <cell r="F47" t="str">
            <v>C2C (Financial Management) - Cash To Cash</v>
          </cell>
        </row>
        <row r="48">
          <cell r="F48" t="str">
            <v>GCNS (Financial Management) - Global netting</v>
          </cell>
        </row>
        <row r="49">
          <cell r="F49" t="str">
            <v>Corporate-wide integrated SCM UI (Business Innovation)</v>
          </cell>
        </row>
        <row r="50">
          <cell r="F50" t="str">
            <v>APS-DP (Business Innovation)</v>
          </cell>
        </row>
        <row r="51">
          <cell r="F51" t="str">
            <v>APS-DF (Business Innovation)</v>
          </cell>
        </row>
        <row r="52">
          <cell r="F52" t="str">
            <v>APS (Business Innovation) - Metaframe</v>
          </cell>
        </row>
        <row r="53">
          <cell r="F53" t="str">
            <v>GSBN (Business Innovation)</v>
          </cell>
        </row>
        <row r="54">
          <cell r="F54" t="str">
            <v>PRM (Business Innovation) - Partner Relationship Management</v>
          </cell>
        </row>
        <row r="55">
          <cell r="F55" t="str">
            <v>samsung.com (Business Innovation)</v>
          </cell>
        </row>
        <row r="56">
          <cell r="F56" t="str">
            <v>MDPS (Business Innovation)</v>
          </cell>
        </row>
        <row r="57">
          <cell r="F57" t="str">
            <v>WTS (Overseas Support) - World Trading System</v>
          </cell>
        </row>
        <row r="58">
          <cell r="F58" t="str">
            <v>WTS (Business Innovation) - World Trading System</v>
          </cell>
        </row>
        <row r="59">
          <cell r="F59" t="str">
            <v>eGLS (Business Innovation) - Corporate-wide logistics</v>
          </cell>
        </row>
        <row r="60">
          <cell r="F60" t="str">
            <v>e-ST (Business Innovation) - S/T automatic calculation</v>
          </cell>
        </row>
        <row r="61">
          <cell r="F61" t="str">
            <v>Global MES (Business Innovation)</v>
          </cell>
        </row>
        <row r="62">
          <cell r="F62" t="str">
            <v>GDW (Business Innovation) - Global Data Warehouse</v>
          </cell>
        </row>
        <row r="63">
          <cell r="F63" t="str">
            <v>mySingle (Business Innovation) - Enterprise Portal</v>
          </cell>
        </row>
        <row r="64">
          <cell r="F64" t="str">
            <v>SIMS &amp; JOB Manual (Business Innovation)</v>
          </cell>
        </row>
        <row r="65">
          <cell r="F65" t="str">
            <v>SIMS &amp; JOB Manual (Business Innovation)</v>
          </cell>
        </row>
        <row r="66">
          <cell r="F66" t="str">
            <v>SAP EP (Business Innovation)</v>
          </cell>
        </row>
        <row r="67">
          <cell r="F67" t="str">
            <v>myDMS (Business Innovation) - Document management</v>
          </cell>
        </row>
        <row r="68">
          <cell r="F68" t="str">
            <v>SILC (Business Innovation) - Online integrated log analysis</v>
          </cell>
        </row>
        <row r="69">
          <cell r="F69" t="str">
            <v>KAIS (Business Innovation) - APS management</v>
          </cell>
        </row>
        <row r="70">
          <cell r="F70" t="str">
            <v>IT-VOC (Business Innovation)</v>
          </cell>
        </row>
        <row r="71">
          <cell r="F71" t="str">
            <v>IT4U (Business Innovation)</v>
          </cell>
        </row>
        <row r="72">
          <cell r="F72" t="str">
            <v>IRP (Business Innovation) - Information resource management</v>
          </cell>
        </row>
        <row r="73">
          <cell r="F73" t="str">
            <v>ApMS (Business Innovation) - Corporate index mgmt and monitoring</v>
          </cell>
        </row>
        <row r="74">
          <cell r="F74" t="str">
            <v>myDMP (Business Innovation)</v>
          </cell>
        </row>
        <row r="75">
          <cell r="F75" t="str">
            <v>EAMS (Business Innovation) - TA, corporate technology standardization and management</v>
          </cell>
        </row>
        <row r="76">
          <cell r="F76" t="str">
            <v>EAMS (Business Innovation) - Corporate IT architecture management</v>
          </cell>
        </row>
        <row r="77">
          <cell r="F77" t="str">
            <v>SigmaPark (Business Innovation) - 6 Sigma data</v>
          </cell>
        </row>
        <row r="78">
          <cell r="F78" t="str">
            <v>myDMP (Business Innovation) - C3</v>
          </cell>
        </row>
        <row r="79">
          <cell r="F79" t="str">
            <v>ROIS (Business Innovation) - Branch/sales office sales</v>
          </cell>
        </row>
        <row r="80">
          <cell r="F80" t="str">
            <v>Overseas PMO system (Business Innovation)</v>
          </cell>
        </row>
        <row r="81">
          <cell r="F81" t="str">
            <v>SELI (Business Innovation)</v>
          </cell>
        </row>
        <row r="82">
          <cell r="F82" t="str">
            <v>WMC (Business Innovation)_DEL</v>
          </cell>
        </row>
        <row r="83">
          <cell r="F83" t="str">
            <v>Web-CMS (Business Innovation)</v>
          </cell>
        </row>
        <row r="84">
          <cell r="F84" t="str">
            <v>B2Bi (Business Innovation)</v>
          </cell>
        </row>
        <row r="85">
          <cell r="F85" t="str">
            <v>EAI (Business Innovation)</v>
          </cell>
        </row>
        <row r="86">
          <cell r="F86" t="str">
            <v>WTN (Business Innovation) - Inter-subsidiary transaction data integration</v>
          </cell>
        </row>
        <row r="87">
          <cell r="F87" t="str">
            <v>CIS (Business Innovation) - Integrated master data management</v>
          </cell>
        </row>
        <row r="88">
          <cell r="F88" t="str">
            <v>PPDB (Business Innovation) - Proactive parts data</v>
          </cell>
        </row>
        <row r="89">
          <cell r="F89" t="str">
            <v>GCS (Business Innovation) - Customer &amp; Vendor Code management</v>
          </cell>
        </row>
        <row r="90">
          <cell r="F90" t="str">
            <v>SPSS (Business Innovation) - Standard parts search</v>
          </cell>
        </row>
        <row r="91">
          <cell r="F91" t="str">
            <v>OnLine Customer DB (Business Innovation)</v>
          </cell>
        </row>
        <row r="92">
          <cell r="F92" t="str">
            <v>CIS Code Integration System (Business Innovation)</v>
          </cell>
        </row>
        <row r="93">
          <cell r="F93" t="str">
            <v>ESP (Business Innovation) -  Security management system</v>
          </cell>
        </row>
        <row r="94">
          <cell r="F94" t="str">
            <v>SELP (Business Innovation) - Samsung electronics Export Logistics</v>
          </cell>
        </row>
        <row r="95">
          <cell r="F95" t="str">
            <v>Apollo (Business Innovation) - IT infrastructure monitoring</v>
          </cell>
        </row>
        <row r="96">
          <cell r="F96" t="str">
            <v>CMS (Business Innovation) - Contents Management System</v>
          </cell>
        </row>
        <row r="97">
          <cell r="F97" t="str">
            <v>ERMS (Business Innovation)</v>
          </cell>
        </row>
        <row r="98">
          <cell r="F98" t="str">
            <v>WMC (Business Innovation)</v>
          </cell>
        </row>
        <row r="99">
          <cell r="F99" t="str">
            <v>ITTS (Business Innovation) - Real-time in-transit inventory tracking</v>
          </cell>
        </row>
        <row r="100">
          <cell r="F100" t="str">
            <v>Overseas IPC (Procurement Strategy)</v>
          </cell>
        </row>
        <row r="101">
          <cell r="F101" t="str">
            <v>Green procurement system (Procurement Strategy)</v>
          </cell>
        </row>
        <row r="102">
          <cell r="F102" t="str">
            <v>In-house GLONETS PLUS (Procurement Strategy)</v>
          </cell>
        </row>
        <row r="103">
          <cell r="F103" t="str">
            <v>Integrated foreign material logistics system (Procurement Strategy)</v>
          </cell>
        </row>
        <row r="104">
          <cell r="F104" t="str">
            <v>eBIDDING (Procurement Strategy) - ebidding.sec.samsung.net</v>
          </cell>
        </row>
        <row r="105">
          <cell r="F105" t="str">
            <v>Procurement Workspace (Procurement Strategy)</v>
          </cell>
        </row>
        <row r="106">
          <cell r="F106" t="str">
            <v>e-Sourcing (Procurement Strategy)</v>
          </cell>
        </row>
        <row r="107">
          <cell r="F107" t="str">
            <v>SS System (Procurement Strategy)</v>
          </cell>
        </row>
        <row r="108">
          <cell r="F108" t="str">
            <v>V-Glonets (Procurement Strategy) - Purchasing SCM</v>
          </cell>
        </row>
        <row r="109">
          <cell r="F109" t="str">
            <v>PES System (Procurement Strategy)</v>
          </cell>
        </row>
        <row r="110">
          <cell r="F110" t="str">
            <v>Global Mold Management System (Procurement Strategy)</v>
          </cell>
        </row>
        <row r="111">
          <cell r="F111" t="str">
            <v>GLOWEB (Procurement Strategy)</v>
          </cell>
        </row>
        <row r="112">
          <cell r="F112" t="str">
            <v>V-Glonets Buyer (Procurement Strategy)</v>
          </cell>
        </row>
        <row r="113">
          <cell r="F113" t="str">
            <v>V-Glonets Supplier (Procurement Strategy)</v>
          </cell>
        </row>
        <row r="114">
          <cell r="F114" t="str">
            <v>SSeMS (Procurement Strategy) - Global comprehensive supplier management system</v>
          </cell>
        </row>
        <row r="115">
          <cell r="F115" t="str">
            <v>s-mEp (Procurement Strategy) - Integrated equipment procurement/purchase</v>
          </cell>
        </row>
        <row r="116">
          <cell r="F116" t="str">
            <v>Buyer Workspace (Procurement Strategy)</v>
          </cell>
        </row>
        <row r="117">
          <cell r="F117" t="str">
            <v>Global MCM (Procurement Strategy)</v>
          </cell>
        </row>
        <row r="118">
          <cell r="F118" t="str">
            <v>eBIDDING (Procurement Strategy) - ebidding.secbuy.com</v>
          </cell>
        </row>
        <row r="119">
          <cell r="F119" t="str">
            <v>Procurement portal (Procurement Strategy) - Korean, English</v>
          </cell>
        </row>
        <row r="120">
          <cell r="F120" t="str">
            <v>Supplier Portal (Procurement Strategy)</v>
          </cell>
        </row>
        <row r="121">
          <cell r="F121" t="str">
            <v>SLPS (Procurement Strategy)</v>
          </cell>
        </row>
        <row r="122">
          <cell r="F122" t="str">
            <v>Trademark application system (Legal)</v>
          </cell>
        </row>
        <row r="123">
          <cell r="F123" t="str">
            <v>Legal affairs management system (Legal)</v>
          </cell>
        </row>
        <row r="124">
          <cell r="F124" t="str">
            <v>GHRS (HR) - Human Resources DW</v>
          </cell>
        </row>
        <row r="125">
          <cell r="F125" t="str">
            <v>mySecurity (HR) - Main Building security control</v>
          </cell>
        </row>
        <row r="126">
          <cell r="F126" t="str">
            <v>GHR-Net (HR) - Global HR management</v>
          </cell>
        </row>
        <row r="127">
          <cell r="F127" t="str">
            <v>iTAMS (HR) - Integrated absence management</v>
          </cell>
        </row>
        <row r="128">
          <cell r="F128" t="str">
            <v>TNE (HR) - Overseas business trips</v>
          </cell>
        </row>
        <row r="129">
          <cell r="F129" t="str">
            <v>GAIS (HR) - Integrated general affairs management</v>
          </cell>
        </row>
        <row r="130">
          <cell r="F130" t="str">
            <v>EVERSS (HR) - Integrated security control</v>
          </cell>
        </row>
        <row r="131">
          <cell r="F131" t="str">
            <v>Edu-Net System (HR)</v>
          </cell>
        </row>
        <row r="132">
          <cell r="F132" t="str">
            <v>Supplier support system (HR)</v>
          </cell>
        </row>
        <row r="133">
          <cell r="F133" t="str">
            <v>Asset managemnet system (HR)</v>
          </cell>
        </row>
        <row r="134">
          <cell r="F134" t="str">
            <v>System for fostering partnerships between academy and industry (HR)</v>
          </cell>
        </row>
        <row r="135">
          <cell r="F135" t="str">
            <v>Stockholders' meeting system (HR)</v>
          </cell>
        </row>
        <row r="136">
          <cell r="F136" t="str">
            <v>GHR (HR) - Global HR management system</v>
          </cell>
        </row>
        <row r="137">
          <cell r="F137" t="str">
            <v>Labor relations system (HR)</v>
          </cell>
        </row>
        <row r="138">
          <cell r="F138" t="str">
            <v>Cyberedu (HR)</v>
          </cell>
        </row>
        <row r="139">
          <cell r="F139" t="str">
            <v>HuRis (HR) - Recruitment</v>
          </cell>
        </row>
        <row r="140">
          <cell r="F140" t="str">
            <v>HR-HUB (HR) - PDSS 4.0</v>
          </cell>
        </row>
        <row r="141">
          <cell r="F141" t="str">
            <v>HR Partner (HR) - Integrated human resource management</v>
          </cell>
        </row>
        <row r="142">
          <cell r="F142" t="str">
            <v>Executives HR management system (HR)</v>
          </cell>
        </row>
        <row r="143">
          <cell r="F143" t="str">
            <v>Vehicle management system (HR)</v>
          </cell>
        </row>
        <row r="144">
          <cell r="F144" t="str">
            <v>Global warning system (HR)</v>
          </cell>
        </row>
        <row r="145">
          <cell r="F145" t="str">
            <v>www.familyneti.com (HR)</v>
          </cell>
        </row>
        <row r="146">
          <cell r="F146" t="str">
            <v>www.iamsec.com (HR)</v>
          </cell>
        </row>
        <row r="147">
          <cell r="F147" t="str">
            <v>sadi (HR)</v>
          </cell>
        </row>
        <row r="148">
          <cell r="F148" t="str">
            <v>SAFIS: New Finance System (Finance &amp; Accounting)</v>
          </cell>
        </row>
        <row r="149">
          <cell r="F149" t="str">
            <v>System for collecting/summerizing footnotes (Finance &amp; Accounting)</v>
          </cell>
        </row>
        <row r="150">
          <cell r="F150" t="str">
            <v>GTMS (Finance &amp; Accounting) - Global treasury management</v>
          </cell>
        </row>
        <row r="151">
          <cell r="F151" t="str">
            <v>System integration (Finance &amp; Accounting)</v>
          </cell>
        </row>
        <row r="152">
          <cell r="F152" t="str">
            <v>Fund investment system (Finance &amp; Accounting)</v>
          </cell>
        </row>
        <row r="153">
          <cell r="F153" t="str">
            <v>Customer management system (Finance &amp; Accounting)</v>
          </cell>
        </row>
        <row r="154">
          <cell r="F154" t="str">
            <v>Head Office foreign exchange management system (Finance &amp; Accounting)</v>
          </cell>
        </row>
        <row r="155">
          <cell r="F155" t="str">
            <v>DC&amp;P System (Finance &amp; Accounting)</v>
          </cell>
        </row>
        <row r="156">
          <cell r="F156" t="str">
            <v>DTi (Finance &amp; Accounting) - Electronic invoice</v>
          </cell>
        </row>
        <row r="157">
          <cell r="F157" t="str">
            <v>Group-wide combined financial statement system (Finance &amp; Accounting)</v>
          </cell>
        </row>
        <row r="158">
          <cell r="F158" t="str">
            <v>GCNS (Finance &amp; Accounting) - Global netting</v>
          </cell>
        </row>
        <row r="159">
          <cell r="F159" t="str">
            <v>myFinance (Finance &amp; Accounting)</v>
          </cell>
        </row>
        <row r="160">
          <cell r="F160" t="str">
            <v>Finance and Accounting System (Finance &amp; Accounting)</v>
          </cell>
        </row>
        <row r="161">
          <cell r="F161" t="str">
            <v>e-GOTS (Finance &amp; Accounting) - Manages advances to overseas branches/offices</v>
          </cell>
        </row>
        <row r="162">
          <cell r="F162" t="str">
            <v>RIS (Finance &amp; Accounting) - Real estate information</v>
          </cell>
        </row>
        <row r="163">
          <cell r="F163" t="str">
            <v>FEMS (Finance &amp; Accounting) - Foreign Exchange Management System</v>
          </cell>
        </row>
        <row r="164">
          <cell r="F164" t="str">
            <v>FSCS (Finance &amp; Accounting) - Financial self-diagnosis</v>
          </cell>
        </row>
        <row r="165">
          <cell r="F165" t="str">
            <v>FSCS WEB Monitoring System (Finance &amp; Accounting)</v>
          </cell>
        </row>
        <row r="166">
          <cell r="F166" t="str">
            <v>SENS (Finance &amp; Accounting) - New intercompany transaction mgmt</v>
          </cell>
        </row>
        <row r="167">
          <cell r="F167" t="str">
            <v>SEGAM (Finance &amp; Accounting) - Global accounting manual</v>
          </cell>
        </row>
        <row r="168">
          <cell r="F168" t="str">
            <v>SEFN (Finance &amp; Accounting) - Finance portal</v>
          </cell>
        </row>
        <row r="169">
          <cell r="F169" t="str">
            <v>Global treasury management system (Finance &amp; Accounting)</v>
          </cell>
        </row>
        <row r="170">
          <cell r="F170" t="str">
            <v>N-Project (Finance &amp; Accounting) - Unconverted financial statements</v>
          </cell>
        </row>
        <row r="171">
          <cell r="F171" t="str">
            <v>GCoA (Finance &amp; Accounting) - Global chart of accounts</v>
          </cell>
        </row>
        <row r="172">
          <cell r="F172" t="str">
            <v>CAS (Finance &amp; Accounting) - Customs duty audit system</v>
          </cell>
        </row>
        <row r="173">
          <cell r="F173" t="str">
            <v>Accounting book management system (Finance &amp; Accounting)</v>
          </cell>
        </row>
        <row r="174">
          <cell r="F174" t="str">
            <v>SEC payment inquiry service (Finance &amp; Accounting)</v>
          </cell>
        </row>
        <row r="175">
          <cell r="F175" t="str">
            <v>ROIS (Overseas Support) - Branch/office sales</v>
          </cell>
        </row>
        <row r="176">
          <cell r="F176" t="str">
            <v>GSBN (Overseas Support)</v>
          </cell>
        </row>
        <row r="177">
          <cell r="F177" t="str">
            <v>GMOS (Overseas Support) - Marketing expense budget/spending mgmt</v>
          </cell>
        </row>
        <row r="178">
          <cell r="F178" t="str">
            <v>STLS (Overseas Support) - Export/import administrative work automation</v>
          </cell>
        </row>
        <row r="179">
          <cell r="F179" t="str">
            <v>PTS (Overseas Support)</v>
          </cell>
        </row>
        <row r="180">
          <cell r="F180" t="str">
            <v>ITTS (Overseas Support) - Real-time in-transit inventory tracking</v>
          </cell>
        </row>
        <row r="181">
          <cell r="F181" t="str">
            <v>WTS BW (Overseas Support)</v>
          </cell>
        </row>
        <row r="182">
          <cell r="F182" t="str">
            <v>RDW (Overseas Support) - Regional Data Warehouse</v>
          </cell>
        </row>
        <row r="183">
          <cell r="F183" t="str">
            <v>SIMS (Overseas Support)</v>
          </cell>
        </row>
        <row r="184">
          <cell r="F184" t="str">
            <v>GPPM/SIMS(Overseas Support) - Overseas subsidiary manual/business management portal</v>
          </cell>
        </row>
        <row r="185">
          <cell r="F185" t="str">
            <v>GPPM (Overseas Support) - Overseas subsidiary manual</v>
          </cell>
        </row>
        <row r="186">
          <cell r="F186" t="str">
            <v>OverseasPMO System (Overseas Support)</v>
          </cell>
        </row>
        <row r="187">
          <cell r="F187" t="str">
            <v>GSPM (Overseas Support) - Global Sales Minus &amp; Price Managemen</v>
          </cell>
        </row>
        <row r="188">
          <cell r="F188" t="str">
            <v>GSMS (Overseas Support) - Sample management</v>
          </cell>
        </row>
        <row r="189">
          <cell r="F189" t="str">
            <v>PRM (Overseas Support) - Partner Relationship Management</v>
          </cell>
        </row>
        <row r="190">
          <cell r="F190" t="str">
            <v>e-Office (Overseas Support)</v>
          </cell>
        </row>
        <row r="191">
          <cell r="F191" t="str">
            <v>SELI (Overseas Support)</v>
          </cell>
        </row>
        <row r="192">
          <cell r="F192" t="str">
            <v>GPMI (Overseas Support) - Management flash reports</v>
          </cell>
        </row>
        <row r="193">
          <cell r="F193" t="str">
            <v>GMPS (Overseas Support) - Annual business/operating plans</v>
          </cell>
        </row>
        <row r="194">
          <cell r="F194" t="str">
            <v>GCMS (Overseas Support) - Credit management</v>
          </cell>
        </row>
        <row r="195">
          <cell r="F195" t="str">
            <v>GFIS (Overseas Support) - Consolidated period-end closing</v>
          </cell>
        </row>
        <row r="196">
          <cell r="F196" t="str">
            <v>WTN (Overseas Support) - Inter-subsidiary transaction data integration</v>
          </cell>
        </row>
        <row r="197">
          <cell r="F197" t="str">
            <v>SELP (Overseas Support) - Samsung electronics Export Logistics</v>
          </cell>
        </row>
        <row r="198">
          <cell r="F198" t="str">
            <v>Public relations management system (Corporate Communications)</v>
          </cell>
        </row>
        <row r="199">
          <cell r="F199" t="str">
            <v>Global PR Database (Corporate Communications)</v>
          </cell>
        </row>
        <row r="200">
          <cell r="F200" t="str">
            <v>Global service status management (CS Center)</v>
          </cell>
        </row>
        <row r="201">
          <cell r="F201" t="str">
            <v>Eco-RIMS (CS Center) - Recycling data management</v>
          </cell>
        </row>
        <row r="202">
          <cell r="F202" t="str">
            <v>Megasys (CS Center) - Demand forecasting</v>
          </cell>
        </row>
        <row r="203">
          <cell r="F203" t="str">
            <v>e-HMS (CS Center)</v>
          </cell>
        </row>
        <row r="204">
          <cell r="F204" t="str">
            <v>SAP (CS Center)</v>
          </cell>
        </row>
        <row r="205">
          <cell r="F205" t="str">
            <v>CS-NET (CS Center)</v>
          </cell>
        </row>
        <row r="206">
          <cell r="F206" t="str">
            <v>Cost control system (CS Center)</v>
          </cell>
        </row>
        <row r="207">
          <cell r="F207" t="str">
            <v>STELS (CS Center) - Global service remote training management</v>
          </cell>
        </row>
        <row r="208">
          <cell r="F208" t="str">
            <v>ITSELF (CS Center)</v>
          </cell>
        </row>
        <row r="209">
          <cell r="F209" t="str">
            <v>SVOC (CS Center) - Corporate VOC data integrated database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Home Network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Homevita solution marketing (DSC)</v>
          </cell>
        </row>
        <row r="219">
          <cell r="F219" t="str">
            <v>Lineup management system (DSC)</v>
          </cell>
        </row>
        <row r="220">
          <cell r="F220" t="str">
            <v>secumax.com (DSC)</v>
          </cell>
        </row>
        <row r="221">
          <cell r="F221" t="str">
            <v>Service failure management system (DSC)</v>
          </cell>
        </row>
        <row r="222">
          <cell r="F222" t="str">
            <v>www.jungum.com (DSC)</v>
          </cell>
        </row>
        <row r="223">
          <cell r="F223" t="str">
            <v>Samsung professional game team KHAN (DSC)</v>
          </cell>
        </row>
        <row r="224">
          <cell r="F224" t="str">
            <v>Sales SCM Monitoring (Domestic Sales)</v>
          </cell>
        </row>
        <row r="225">
          <cell r="F225" t="str">
            <v>Short lead time system (Domestic Sales)</v>
          </cell>
        </row>
        <row r="226">
          <cell r="F226" t="str">
            <v>APS-DF (Domestic Sales)</v>
          </cell>
        </row>
        <row r="227">
          <cell r="F227" t="str">
            <v>APS-MP (Domestic Sales)</v>
          </cell>
        </row>
        <row r="228">
          <cell r="F228" t="str">
            <v>APS-DP/DF/MP (Domestic Sales)</v>
          </cell>
        </row>
        <row r="229">
          <cell r="F229" t="str">
            <v>SMART CRM System (Domestic Sales)</v>
          </cell>
        </row>
        <row r="230">
          <cell r="F230" t="str">
            <v>BTS System (Domestic Sales)</v>
          </cell>
        </row>
        <row r="231">
          <cell r="F231" t="str">
            <v>SAP (Domestic Sales) - TIP, New Sales</v>
          </cell>
        </row>
        <row r="232">
          <cell r="F232" t="str">
            <v>DMC (Domestic Sales) - New data (backoffice) system for domestic sales</v>
          </cell>
        </row>
        <row r="233">
          <cell r="F233" t="str">
            <v>Information device actual sales upgrade (Domestic Sales)</v>
          </cell>
        </row>
        <row r="234">
          <cell r="F234" t="str">
            <v>AnyWin BP (Domestic Sales)</v>
          </cell>
        </row>
        <row r="235">
          <cell r="F235" t="str">
            <v>SIMS (Domestic Sales)</v>
          </cell>
        </row>
        <row r="236">
          <cell r="F236" t="str">
            <v>MINE System (Domestic Sales) - Marketing Intelligence Network E</v>
          </cell>
        </row>
        <row r="237">
          <cell r="F237" t="str">
            <v>DMPS (Domestic Sales) - New cost plannning</v>
          </cell>
        </row>
        <row r="238">
          <cell r="F238" t="str">
            <v>PRM (Domestic Sales) - Non-dedicated</v>
          </cell>
        </row>
        <row r="239">
          <cell r="F239" t="str">
            <v>Anywin (Domestic Sales)</v>
          </cell>
        </row>
        <row r="240">
          <cell r="F240" t="str">
            <v>www.samsungedu.com (Domestic Sales)</v>
          </cell>
        </row>
        <row r="241">
          <cell r="F241" t="str">
            <v>Smart Partners (Domestic Sales)</v>
          </cell>
        </row>
        <row r="242">
          <cell r="F242" t="str">
            <v>Branch sites (Domestic Sales)</v>
          </cell>
        </row>
        <row r="243">
          <cell r="F243" t="str">
            <v>Kyungi-Wonju(Kangwon) Branch web site (Domestic Sales)</v>
          </cell>
        </row>
        <row r="244">
          <cell r="F244" t="str">
            <v>HIMAS (Domestic Sales)</v>
          </cell>
        </row>
        <row r="245">
          <cell r="F245" t="str">
            <v>DPS (Domestic Sales) - Digital Plaza System</v>
          </cell>
        </row>
        <row r="246">
          <cell r="F246" t="str">
            <v>e-Biz Center (Domestic Sales) - Online call center</v>
          </cell>
        </row>
        <row r="247">
          <cell r="F247" t="str">
            <v>IT business portal (Domestic Sales)</v>
          </cell>
        </row>
        <row r="248">
          <cell r="F248" t="str">
            <v>Country site (Korea) - Korea</v>
          </cell>
        </row>
        <row r="249">
          <cell r="F249" t="str">
            <v>OA Plaza (Domestic Sales)</v>
          </cell>
        </row>
        <row r="250">
          <cell r="F250" t="str">
            <v>e-Biz Center SEMS (Domestic Sales)</v>
          </cell>
        </row>
        <row r="251">
          <cell r="F251" t="str">
            <v>GCIC (GMO) - Global customer management</v>
          </cell>
        </row>
        <row r="252">
          <cell r="F252" t="str">
            <v>MCS (GMO) - Merchandising Control System</v>
          </cell>
        </row>
        <row r="253">
          <cell r="F253" t="str">
            <v>mNet System (GMO)</v>
          </cell>
        </row>
        <row r="254">
          <cell r="F254" t="str">
            <v>Invest System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Design project management system (Design Management)</v>
          </cell>
        </row>
        <row r="258">
          <cell r="F258" t="str">
            <v>Design patent application system (Design Management)</v>
          </cell>
        </row>
        <row r="259">
          <cell r="F259" t="str">
            <v>Tariff refund system (Suwon District Court)</v>
          </cell>
        </row>
        <row r="260">
          <cell r="F260" t="str">
            <v>LOCAL L/C (Suwon District Court)</v>
          </cell>
        </row>
        <row r="261">
          <cell r="F261" t="str">
            <v>New integrated foreign material logistics system (Suwon District Court)</v>
          </cell>
        </row>
        <row r="262">
          <cell r="F262" t="str">
            <v>e-Support (Suwon District Court)</v>
          </cell>
        </row>
        <row r="263">
          <cell r="F263" t="str">
            <v>BlueEye (Suwon District Court) - Fixed asset management</v>
          </cell>
        </row>
        <row r="264">
          <cell r="F264" t="str">
            <v>FMS (Suwon District Court) - Facility management, factory management</v>
          </cell>
        </row>
        <row r="265">
          <cell r="F265" t="str">
            <v>Green management system (Suwon District Court) - Factory management</v>
          </cell>
        </row>
        <row r="266">
          <cell r="F266" t="str">
            <v>Suwon Samsung Bluewings Football Team Official Homepage</v>
          </cell>
        </row>
        <row r="267">
          <cell r="F267" t="str">
            <v>Suwon Samsung Bluewings Football Team Official Homepage (SEC sports team)</v>
          </cell>
        </row>
        <row r="268">
          <cell r="F268" t="str">
            <v>Samsung Electronics Athletic Team (SEC sports team)</v>
          </cell>
        </row>
        <row r="269">
          <cell r="F269" t="str">
            <v>Thunders Basketball Team Site (SEC sports team)</v>
          </cell>
        </row>
        <row r="270">
          <cell r="F270" t="str">
            <v>Samsung Electronics Athletic Team</v>
          </cell>
        </row>
        <row r="271">
          <cell r="F271" t="str">
            <v>Thunders Basketball Team Site</v>
          </cell>
        </row>
        <row r="272">
          <cell r="F272" t="str">
            <v>IP PortalSystem (CPO)</v>
          </cell>
        </row>
        <row r="273">
          <cell r="F273" t="str">
            <v>VP System (CTO)</v>
          </cell>
        </row>
        <row r="274">
          <cell r="F274" t="str">
            <v>DEX/PDQ conversion and validation system (CTO)</v>
          </cell>
        </row>
        <row r="275">
          <cell r="F275" t="str">
            <v>CPCex (CTO)</v>
          </cell>
        </row>
        <row r="276">
          <cell r="F276" t="str">
            <v>DEX (CTO) - Automatic data conversion</v>
          </cell>
        </row>
        <row r="277">
          <cell r="F277" t="str">
            <v>Automatic mechanism and circuit BOM generator (CTO)</v>
          </cell>
        </row>
        <row r="278">
          <cell r="F278" t="str">
            <v>CAx asset management and CAD certification program portal (CTO)</v>
          </cell>
        </row>
        <row r="279">
          <cell r="F279" t="str">
            <v>Corporate Technology Operations R&amp;D Portal Site (CTO)</v>
          </cell>
        </row>
        <row r="280">
          <cell r="F280" t="str">
            <v>R&amp;D SIMS (CTO)</v>
          </cell>
        </row>
        <row r="281">
          <cell r="F281" t="str">
            <v>Venture management system (CTO)</v>
          </cell>
        </row>
        <row r="282">
          <cell r="F282" t="str">
            <v>Technology Operations integrated management (CTO)</v>
          </cell>
        </row>
        <row r="283">
          <cell r="F283" t="str">
            <v>Overseas R&amp;D Office management (CTO)</v>
          </cell>
        </row>
        <row r="284">
          <cell r="F284" t="str">
            <v>Total quality system (Mechatronics &amp; Manufacturing Technology Center)</v>
          </cell>
        </row>
        <row r="285">
          <cell r="F285" t="str">
            <v>SAP (Mechatronics &amp; Manufacturing Technology Center)</v>
          </cell>
        </row>
        <row r="286">
          <cell r="F286" t="str">
            <v>Mold process management system (Mechatronics &amp; Mfg Tech. Center)</v>
          </cell>
        </row>
        <row r="287">
          <cell r="F287" t="str">
            <v>PDM (Mechatronics &amp; Manufacturing Technology Center)</v>
          </cell>
        </row>
        <row r="288">
          <cell r="F288" t="str">
            <v>SPDM (Mechatronics &amp; Manufacturing Technology Center)</v>
          </cell>
        </row>
        <row r="289">
          <cell r="F289" t="str">
            <v>Purchasing Portal System (Mechatronics &amp; Mfg Technology Center)</v>
          </cell>
        </row>
        <row r="290">
          <cell r="F290" t="str">
            <v>Comprehensive data system (Mechatronics &amp; Mfg Technology Center)</v>
          </cell>
        </row>
        <row r="291">
          <cell r="F291" t="str">
            <v>Manufacturing Technology KMS (Mechatronics &amp; Mfg Technology Center)</v>
          </cell>
        </row>
        <row r="292">
          <cell r="F292" t="str">
            <v>Cost control system (Mechatronics &amp; Manufacturing Technology Center)</v>
          </cell>
        </row>
        <row r="293">
          <cell r="F293" t="str">
            <v>My SPDM (Mechatronics &amp; Manufacturing Technology Center)</v>
          </cell>
        </row>
        <row r="294">
          <cell r="F294" t="str">
            <v>www.atoms.co.kr (Mechatronics &amp; Manufacturing Technology Center)</v>
          </cell>
        </row>
        <row r="295">
          <cell r="F295" t="str">
            <v>Software membership intranet (Software Laboratory)</v>
          </cell>
        </row>
        <row r="296">
          <cell r="F296" t="str">
            <v>DM-VOC (DM)</v>
          </cell>
        </row>
        <row r="297">
          <cell r="F297" t="str">
            <v>SAP (DM) - Korea IPC</v>
          </cell>
        </row>
        <row r="298">
          <cell r="F298" t="str">
            <v>DM-Net (DM)</v>
          </cell>
        </row>
        <row r="299">
          <cell r="F299" t="str">
            <v>DM Business Portal (DM)</v>
          </cell>
        </row>
        <row r="300">
          <cell r="F300" t="str">
            <v>SIMS (DM)</v>
          </cell>
        </row>
        <row r="301">
          <cell r="F301" t="str">
            <v>New Costing System (DM) - Business management</v>
          </cell>
        </row>
        <row r="302">
          <cell r="F302" t="str">
            <v>Cost Control System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AV(Division) Business feasibility assessment system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Sound On (AV)</v>
          </cell>
        </row>
        <row r="313">
          <cell r="F313" t="str">
            <v>YEPP/YEPPY Zone (AV)</v>
          </cell>
        </row>
        <row r="314">
          <cell r="F314" t="str">
            <v>hidvs (AV)</v>
          </cell>
        </row>
        <row r="315">
          <cell r="F315" t="str">
            <v>AV integrated online service operations (AV)</v>
          </cell>
        </row>
        <row r="316">
          <cell r="F316" t="str">
            <v>SPDM (DM R&amp;D Center)</v>
          </cell>
        </row>
        <row r="317">
          <cell r="F317" t="str">
            <v>PDM (DM R&amp;D Center)</v>
          </cell>
        </row>
        <row r="318">
          <cell r="F318" t="str">
            <v>Integrated R&amp;D Center Management (DM R&amp;D Center)</v>
          </cell>
        </row>
        <row r="319">
          <cell r="F319" t="str">
            <v>Integrated management system (DM R&amp;D Center)</v>
          </cell>
        </row>
        <row r="320">
          <cell r="F320" t="str">
            <v>APS-MP (Printing)</v>
          </cell>
        </row>
        <row r="321">
          <cell r="F321" t="str">
            <v>APS-FP (Printing)</v>
          </cell>
        </row>
        <row r="322">
          <cell r="F322" t="str">
            <v>APS (Printing)</v>
          </cell>
        </row>
        <row r="323">
          <cell r="F323" t="str">
            <v>SAP (Printing)</v>
          </cell>
        </row>
        <row r="324">
          <cell r="F324" t="str">
            <v>MES (Printing) - Shopfloor management</v>
          </cell>
        </row>
        <row r="325">
          <cell r="F325" t="str">
            <v>PDM (Printing)</v>
          </cell>
        </row>
        <row r="326">
          <cell r="F326" t="str">
            <v>SPDM (Printing)</v>
          </cell>
        </row>
        <row r="327">
          <cell r="F327" t="str">
            <v>e-BIZ (Printing)</v>
          </cell>
        </row>
        <row r="328">
          <cell r="F328" t="str">
            <v>Printer 119 (Printing)</v>
          </cell>
        </row>
        <row r="329">
          <cell r="F329" t="str">
            <v>Samsung Printer diagnosis site (Printing) - http://www.samsungdp.com</v>
          </cell>
        </row>
        <row r="330">
          <cell r="F330" t="str">
            <v>prins (Printing)</v>
          </cell>
        </row>
        <row r="331">
          <cell r="F331" t="str">
            <v>Imagingworld (Printing)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Statistic process control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SAMTRON Marketing (VD)</v>
          </cell>
        </row>
        <row r="345">
          <cell r="F345" t="str">
            <v>APS-FP/DP/DF/MP (Computer)</v>
          </cell>
        </row>
        <row r="346">
          <cell r="F346" t="str">
            <v>APS-MP (Computer)</v>
          </cell>
        </row>
        <row r="347">
          <cell r="F347" t="str">
            <v>m-silo (Computer)</v>
          </cell>
        </row>
        <row r="348">
          <cell r="F348" t="str">
            <v>CTO (Computer) - eBiz</v>
          </cell>
        </row>
        <row r="349">
          <cell r="F349" t="str">
            <v>Damoa (Computer) - e-Biz</v>
          </cell>
        </row>
        <row r="350">
          <cell r="F350" t="str">
            <v>SAP (Computer)</v>
          </cell>
        </row>
        <row r="351">
          <cell r="F351" t="str">
            <v>PCS (Computer) - Product Control System</v>
          </cell>
        </row>
        <row r="352">
          <cell r="F352" t="str">
            <v>SPDM (Computer)</v>
          </cell>
        </row>
        <row r="353">
          <cell r="F353" t="str">
            <v>PDM (Computer)</v>
          </cell>
        </row>
        <row r="354">
          <cell r="F354" t="str">
            <v>WISE (Computer)</v>
          </cell>
        </row>
        <row r="355">
          <cell r="F355" t="str">
            <v>www.esamsungpc.com (Computer)</v>
          </cell>
        </row>
        <row r="356">
          <cell r="F356" t="str">
            <v>Zaigen (Computer)</v>
          </cell>
        </row>
        <row r="357">
          <cell r="F357" t="str">
            <v>samsungcomputer.com (Computer)</v>
          </cell>
        </row>
        <row r="358">
          <cell r="F358" t="str">
            <v>APS-FP (DP Center)</v>
          </cell>
        </row>
        <row r="359">
          <cell r="F359" t="str">
            <v>DREAMS (DP Center) - Technical quality</v>
          </cell>
        </row>
        <row r="360">
          <cell r="F360" t="str">
            <v>DREAMS (SESS) - Technical quality</v>
          </cell>
        </row>
        <row r="361">
          <cell r="F361" t="str">
            <v>TPSS(DP Center) - Total productivity support</v>
          </cell>
        </row>
        <row r="362">
          <cell r="F362" t="str">
            <v>e-TIMES (DP Center) - B/E TAT management</v>
          </cell>
        </row>
        <row r="363">
          <cell r="F363" t="str">
            <v>BASIS (DP Center)</v>
          </cell>
        </row>
        <row r="364">
          <cell r="F364" t="str">
            <v>AEGIS (DP Center)</v>
          </cell>
        </row>
        <row r="365">
          <cell r="F365" t="str">
            <v>UTOPIA (DP Center) - B/E total productivity management</v>
          </cell>
        </row>
        <row r="366">
          <cell r="F366" t="str">
            <v>B/E management support+F389 (DP Center) - PASS, SEED, OSMS</v>
          </cell>
        </row>
        <row r="367">
          <cell r="F367" t="str">
            <v>EMS/DP (DP Center)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Integrated management information system (OMS)</v>
          </cell>
        </row>
        <row r="375">
          <cell r="F375" t="str">
            <v>Vision (OMS)</v>
          </cell>
        </row>
        <row r="376">
          <cell r="F376" t="str">
            <v>Marketing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Total information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Total productivity management</v>
          </cell>
        </row>
        <row r="390">
          <cell r="F390" t="str">
            <v>SiMAX (SYS.LSI) - Kiheung K1</v>
          </cell>
        </row>
        <row r="391">
          <cell r="F391" t="str">
            <v>DIAS+ (SYS.LSI) - Project management</v>
          </cell>
        </row>
        <row r="392">
          <cell r="F392" t="str">
            <v>MASS+ (SYS.LSI) - Engineering analysis</v>
          </cell>
        </row>
        <row r="393">
          <cell r="F393" t="str">
            <v>APS-DP (Semiconductor)</v>
          </cell>
        </row>
        <row r="394">
          <cell r="F394" t="str">
            <v>CRM Workplace (Semiconductor)</v>
          </cell>
        </row>
        <row r="395">
          <cell r="F395" t="str">
            <v>SAP (Semiconductor) - SEMIS, purchased materials</v>
          </cell>
        </row>
        <row r="396">
          <cell r="F396" t="str">
            <v>SAP (Semiconductor) - Onyang ASIMACS, in/outbound logistics mgmt</v>
          </cell>
        </row>
        <row r="397">
          <cell r="F397" t="str">
            <v>SAP (Semiconductor) - New Sales, Shipment/Closing management</v>
          </cell>
        </row>
        <row r="398">
          <cell r="F398" t="str">
            <v>SAP (Semiconductor) - New Sales, Order management</v>
          </cell>
        </row>
        <row r="399">
          <cell r="F399" t="str">
            <v>BIMS (Semiconductor) - Bonded warehouse logistics management</v>
          </cell>
        </row>
        <row r="400">
          <cell r="F400" t="str">
            <v>Econo (Semiconductor) - Total loss management</v>
          </cell>
        </row>
        <row r="401">
          <cell r="F401" t="str">
            <v>AEGIS (Semiconductor) - Integrated Memory equipment maintenance</v>
          </cell>
        </row>
        <row r="402">
          <cell r="F402" t="str">
            <v>GTS (Semiconductor) - Integrated inventory movement management</v>
          </cell>
        </row>
        <row r="403">
          <cell r="F403" t="str">
            <v>GOM (Semiconductor) - Integrated outsouring information</v>
          </cell>
        </row>
        <row r="404">
          <cell r="F404" t="str">
            <v>GMS (Semiconductor) - Comprehensive production status</v>
          </cell>
        </row>
        <row r="405">
          <cell r="F405" t="str">
            <v>Material QM quality assurance (Semiconductor)</v>
          </cell>
        </row>
        <row r="406">
          <cell r="F406" t="str">
            <v>SAMS (Semiconductor) - Outsourcing process management</v>
          </cell>
        </row>
        <row r="407">
          <cell r="F407" t="str">
            <v>IDSS (Semiconductor) - Drawings management</v>
          </cell>
        </row>
        <row r="408">
          <cell r="F408" t="str">
            <v>PLM (Semiconductor) - Quality Data QM</v>
          </cell>
        </row>
        <row r="409">
          <cell r="F409" t="str">
            <v>Management Support BI (Semiconductor)</v>
          </cell>
        </row>
        <row r="410">
          <cell r="F410" t="str">
            <v>Purchasing Workplace (Semiconductor)</v>
          </cell>
        </row>
        <row r="411">
          <cell r="F411" t="str">
            <v>Management Workplace (Semiconductor)</v>
          </cell>
        </row>
        <row r="412">
          <cell r="F412" t="str">
            <v>Support Workplace (Semiconductor) - EASY</v>
          </cell>
        </row>
        <row r="413">
          <cell r="F413" t="str">
            <v>e-Learning (Semiconductor) - Learning and education</v>
          </cell>
        </row>
        <row r="414">
          <cell r="F414" t="str">
            <v>KMS (Semiconductor) - Management by knowledge</v>
          </cell>
        </row>
        <row r="415">
          <cell r="F415" t="str">
            <v>LEADERS (Semiconductor) - Integrated document management</v>
          </cell>
        </row>
        <row r="416">
          <cell r="F416" t="str">
            <v>IDIX (Semiconductor) - Idea management</v>
          </cell>
        </row>
        <row r="417">
          <cell r="F417" t="str">
            <v>COMS (Semiconductor) - Overseas resource transfer management</v>
          </cell>
        </row>
        <row r="418">
          <cell r="F418" t="str">
            <v>GIS integrated disaster management system (Semiconductor)</v>
          </cell>
        </row>
        <row r="419">
          <cell r="F419" t="str">
            <v>OA management system (Semiconductor)</v>
          </cell>
        </row>
        <row r="420">
          <cell r="F420" t="str">
            <v>SEPS (Semiconductor) - Environment evaluation for the entire process</v>
          </cell>
        </row>
        <row r="421">
          <cell r="F421" t="str">
            <v>SHINE (Semiconductor) - Advanced health management</v>
          </cell>
        </row>
        <row r="422">
          <cell r="F422" t="str">
            <v>TAMS (Semiconductor) - Asset management</v>
          </cell>
        </row>
        <row r="423">
          <cell r="F423" t="str">
            <v>e-SPEC (Semiconductor) - Standards management</v>
          </cell>
        </row>
        <row r="424">
          <cell r="F424" t="str">
            <v>SETTI (Semiconductor) - Information security</v>
          </cell>
        </row>
        <row r="425">
          <cell r="F425" t="str">
            <v>SCIS (Semiconductor) - Management support</v>
          </cell>
        </row>
        <row r="426">
          <cell r="F426" t="str">
            <v>InvestM (Semiconductor)</v>
          </cell>
        </row>
        <row r="427">
          <cell r="F427" t="str">
            <v>IT Workplace (Semiconductor)</v>
          </cell>
        </row>
        <row r="428">
          <cell r="F428" t="str">
            <v>GCM (Semiconductor) - Integrated master data</v>
          </cell>
        </row>
        <row r="429">
          <cell r="F429" t="str">
            <v>Customer Workplace (Semiconductor)</v>
          </cell>
        </row>
        <row r="430">
          <cell r="F430" t="str">
            <v>APS-EP (Memory)</v>
          </cell>
        </row>
        <row r="431">
          <cell r="F431" t="str">
            <v>APS-FP (Memory)</v>
          </cell>
        </row>
        <row r="432">
          <cell r="F432" t="str">
            <v>APS-CP (Memory)</v>
          </cell>
        </row>
        <row r="433">
          <cell r="F433" t="str">
            <v>APS-PO (Memory)</v>
          </cell>
        </row>
        <row r="434">
          <cell r="F434" t="str">
            <v>APS-MP (Memory)</v>
          </cell>
        </row>
        <row r="435">
          <cell r="F435" t="str">
            <v>APS-DF (Memory)</v>
          </cell>
        </row>
        <row r="436">
          <cell r="F436" t="str">
            <v>APS-DP (Memory)</v>
          </cell>
        </row>
        <row r="437">
          <cell r="F437" t="str">
            <v>APS-DP/DF (Memory)</v>
          </cell>
        </row>
        <row r="438">
          <cell r="F438" t="str">
            <v>TOBIS (Memory) - KPI analysis</v>
          </cell>
        </row>
        <row r="439">
          <cell r="F439" t="str">
            <v>ECP (Memory) CS/ER</v>
          </cell>
        </row>
        <row r="440">
          <cell r="F440" t="str">
            <v>DLPS (Memory)</v>
          </cell>
        </row>
        <row r="441">
          <cell r="F441" t="str">
            <v>EDS DLPS (Memory)</v>
          </cell>
        </row>
        <row r="442">
          <cell r="F442" t="str">
            <v>Built a Global real-time sales information system</v>
          </cell>
        </row>
        <row r="443">
          <cell r="F443" t="str">
            <v>c-Dance.samsungsemi.com (Memory)</v>
          </cell>
        </row>
        <row r="444">
          <cell r="F444" t="str">
            <v>Global real-time sales information (Memory)</v>
          </cell>
        </row>
        <row r="445">
          <cell r="F445" t="str">
            <v>TPSS (Memory) -Total productivity management</v>
          </cell>
        </row>
        <row r="446">
          <cell r="F446" t="str">
            <v>Smart-Net (Memory) - Unreasable information management</v>
          </cell>
        </row>
        <row r="447">
          <cell r="F447" t="str">
            <v>AEGIS(Memory) - Integrated equipment maintenance and management</v>
          </cell>
        </row>
        <row r="448">
          <cell r="F448" t="str">
            <v>EAS (Memory) - Engineering analysis</v>
          </cell>
        </row>
        <row r="449">
          <cell r="F449" t="str">
            <v>e-BOM (Memory) - Raw material productivity management</v>
          </cell>
        </row>
        <row r="450">
          <cell r="F450" t="str">
            <v>R&amp;D Center Mask Eng. Analysis (Memory)</v>
          </cell>
        </row>
        <row r="451">
          <cell r="F451" t="str">
            <v>EMS (Memory)</v>
          </cell>
        </row>
        <row r="452">
          <cell r="F452" t="str">
            <v>e-CADIS (Memory) - PLM project management</v>
          </cell>
        </row>
        <row r="453">
          <cell r="F453" t="str">
            <v>R&amp;D Workplace (Memory)</v>
          </cell>
        </row>
        <row r="454">
          <cell r="F454" t="str">
            <v>PLM (Memory) - Product development</v>
          </cell>
        </row>
        <row r="455">
          <cell r="F455" t="str">
            <v>TOSS (Memory) - Technical data Online Support System</v>
          </cell>
        </row>
        <row r="456">
          <cell r="F456" t="str">
            <v>CANARY (Memory) - Total yield improvement</v>
          </cell>
        </row>
        <row r="457">
          <cell r="F457" t="str">
            <v>CAFIS (Memory) - IPT design automation</v>
          </cell>
        </row>
        <row r="458">
          <cell r="F458" t="str">
            <v>Computerization of the Tessera royalty calculation process</v>
          </cell>
        </row>
        <row r="459">
          <cell r="F459" t="str">
            <v>Calculate royalty payments for Tessera (Memory)</v>
          </cell>
        </row>
        <row r="460">
          <cell r="F460" t="str">
            <v>Mid-term line operations (Memory)</v>
          </cell>
        </row>
        <row r="461">
          <cell r="F461" t="str">
            <v>ECM (Memory) - Engineering Configuration Management</v>
          </cell>
        </row>
        <row r="462">
          <cell r="F462" t="str">
            <v>Investment Capacity Simulation (Memory)</v>
          </cell>
        </row>
        <row r="463">
          <cell r="F463" t="str">
            <v>Economic feasibility analysis system (Memory)</v>
          </cell>
        </row>
        <row r="464">
          <cell r="F464" t="str">
            <v>Semiconductor Procurement SRM (Memory)</v>
          </cell>
        </row>
        <row r="465">
          <cell r="F465" t="str">
            <v>SAP (Storage)</v>
          </cell>
        </row>
        <row r="466">
          <cell r="F466" t="str">
            <v>PCBA external processing (outsourcing) system (Storage)</v>
          </cell>
        </row>
        <row r="467">
          <cell r="F467" t="str">
            <v>MES (Storage) - Shopfloor management</v>
          </cell>
        </row>
        <row r="468">
          <cell r="F468" t="str">
            <v>SPDM (Storage)</v>
          </cell>
        </row>
        <row r="469">
          <cell r="F469" t="str">
            <v>PDM (Storage)</v>
          </cell>
        </row>
        <row r="470">
          <cell r="F470" t="str">
            <v>GCU (Storage) - Information sharing</v>
          </cell>
        </row>
        <row r="471">
          <cell r="F471" t="str">
            <v>FSC (Storage) - www.hddportal.com</v>
          </cell>
        </row>
        <row r="472">
          <cell r="F472" t="str">
            <v>HDD Division and HP Partner (Storage)</v>
          </cell>
        </row>
        <row r="473">
          <cell r="F473" t="str">
            <v>APS-MP (Home Appliances)</v>
          </cell>
        </row>
        <row r="474">
          <cell r="F474" t="str">
            <v>VISS-Net (Digital Appliance) - VOC</v>
          </cell>
        </row>
        <row r="475">
          <cell r="F475" t="str">
            <v>SAP (Digital Appliance)</v>
          </cell>
        </row>
        <row r="476">
          <cell r="F476" t="str">
            <v>SPDM (Living)</v>
          </cell>
        </row>
        <row r="477">
          <cell r="F477" t="str">
            <v>SPDM (Digital Appliance)</v>
          </cell>
        </row>
        <row r="478">
          <cell r="F478" t="str">
            <v>DA-Net (Digital Appliance) - Management information</v>
          </cell>
        </row>
        <row r="479">
          <cell r="F479" t="str">
            <v>Edison (Digital Appliance) - Appliances R&amp;D Center Portal</v>
          </cell>
        </row>
        <row r="480">
          <cell r="F480" t="str">
            <v>CS Portal (Digital Appliance)</v>
          </cell>
        </row>
        <row r="481">
          <cell r="F481" t="str">
            <v>Airconditioner (Digital Appliance) - Airconditioning R&amp;D Portal</v>
          </cell>
        </row>
        <row r="482">
          <cell r="F482" t="str">
            <v>SysNet (Digital Appliance) - Digital Appliance Portal</v>
          </cell>
        </row>
        <row r="483">
          <cell r="F483" t="str">
            <v>Washing machine development team portal (Digital Appliance)</v>
          </cell>
        </row>
        <row r="484">
          <cell r="F484" t="str">
            <v>DA-GMS (Digital Appliance)</v>
          </cell>
        </row>
        <row r="485">
          <cell r="F485" t="str">
            <v>Cost control system (Digital Appliance)</v>
          </cell>
        </row>
        <row r="486">
          <cell r="F486" t="str">
            <v>Hauzen/Zipel (Digital Appliance)</v>
          </cell>
        </row>
        <row r="487">
          <cell r="F487" t="str">
            <v>Samsung Digital Airconditioner (Digital Appliance)</v>
          </cell>
        </row>
        <row r="488">
          <cell r="F488" t="str">
            <v>Smart-HA (Digital Appliance)</v>
          </cell>
        </row>
        <row r="489">
          <cell r="F489" t="str">
            <v>SAP (Cooking Products)</v>
          </cell>
        </row>
        <row r="490">
          <cell r="F490" t="str">
            <v>Development Team Portal (Washing Machine)</v>
          </cell>
        </row>
        <row r="491">
          <cell r="F491" t="str">
            <v>APS-FP/DP/DF/MP (Home Appliances)</v>
          </cell>
        </row>
        <row r="492">
          <cell r="F492" t="str">
            <v>SAP (Living)</v>
          </cell>
        </row>
        <row r="493">
          <cell r="F493" t="str">
            <v>PDM (Living)</v>
          </cell>
        </row>
        <row r="494">
          <cell r="F494" t="str">
            <v>PDM (Digital Appliance)</v>
          </cell>
        </row>
        <row r="495">
          <cell r="F495" t="str">
            <v>DA-ROI (Digital Appliance) - R&amp;D project performance management</v>
          </cell>
        </row>
        <row r="496">
          <cell r="F496" t="str">
            <v>DA-DEW (Digital Appliance) - R&amp;D innovation management</v>
          </cell>
        </row>
        <row r="497">
          <cell r="F497" t="str">
            <v>Digital airconditioner installation info management system (Digital Appliance)</v>
          </cell>
        </row>
        <row r="498">
          <cell r="F498" t="str">
            <v>Zipel (Digital Appliance)</v>
          </cell>
        </row>
        <row r="499">
          <cell r="F499" t="str">
            <v>Hauzen (Digital Appliance)</v>
          </cell>
        </row>
        <row r="500">
          <cell r="F500" t="str">
            <v>I-Project Dedicated Web Site (Telecommunications)</v>
          </cell>
        </row>
        <row r="501">
          <cell r="F501" t="str">
            <v>TAC (Telecommunications) - I Project RMA/DOA</v>
          </cell>
        </row>
        <row r="502">
          <cell r="F502" t="str">
            <v>Configuration management system (Telecommunications)</v>
          </cell>
        </row>
        <row r="503">
          <cell r="F503" t="str">
            <v>SIMS (Telecommunications)</v>
          </cell>
        </row>
        <row r="504">
          <cell r="F504" t="str">
            <v>TN-Valley (Telecommunications)</v>
          </cell>
        </row>
        <row r="505">
          <cell r="F505" t="str">
            <v>Integrated management support system (Telecommunications R&amp;D Center)</v>
          </cell>
        </row>
        <row r="506">
          <cell r="F506" t="str">
            <v>New Costing System (Telecommunications)</v>
          </cell>
        </row>
        <row r="507">
          <cell r="F507" t="str">
            <v>Integrated management support system (Telecommunications)</v>
          </cell>
        </row>
        <row r="508">
          <cell r="F508" t="str">
            <v>Telecommunications Business TN-Route (TN)</v>
          </cell>
        </row>
        <row r="509">
          <cell r="F509" t="str">
            <v>PDM (Optical)</v>
          </cell>
        </row>
        <row r="510">
          <cell r="F510" t="str">
            <v>SPDM (Optical)</v>
          </cell>
        </row>
        <row r="511">
          <cell r="F511" t="str">
            <v>Optical Materials web site (Optical)</v>
          </cell>
        </row>
        <row r="512">
          <cell r="F512" t="str">
            <v>Tariff refund system (Kumi Complex Support Center)</v>
          </cell>
        </row>
        <row r="513">
          <cell r="F513" t="str">
            <v>ExcuSIS (Kumi Complex Support Center) - Complex biz management info</v>
          </cell>
        </row>
        <row r="514">
          <cell r="F514" t="str">
            <v>Integrated management support system (Kumi Complex Support Center)</v>
          </cell>
        </row>
        <row r="515">
          <cell r="F515" t="str">
            <v>Improvement ideas system (Kumi Complex Support Center)</v>
          </cell>
        </row>
        <row r="516">
          <cell r="F516" t="str">
            <v>PRO Learning Place  (Kumi Complex Support Center)</v>
          </cell>
        </row>
        <row r="517">
          <cell r="F517" t="str">
            <v>New Costing System (Kumi Complex Support Center)</v>
          </cell>
        </row>
        <row r="518">
          <cell r="F518" t="str">
            <v>Sales aggregation system (Kumi Complex Support Center)</v>
          </cell>
        </row>
        <row r="519">
          <cell r="F519" t="str">
            <v>Any-pro (Kumi Complex Support Center) - Profitability analysis</v>
          </cell>
        </row>
        <row r="520">
          <cell r="F520" t="str">
            <v>Integrated security control system (Kumi Complex Support Center)</v>
          </cell>
        </row>
        <row r="521">
          <cell r="F521" t="str">
            <v>Supplier support system (Kumi Complex Support Center)</v>
          </cell>
        </row>
        <row r="522">
          <cell r="F522" t="str">
            <v>SEC Kumi Complex recruit homepage (Kumi Complex Support Center)</v>
          </cell>
        </row>
        <row r="523">
          <cell r="F523" t="str">
            <v>APS (Network) - Manufacturing</v>
          </cell>
        </row>
        <row r="524">
          <cell r="F524" t="str">
            <v>Sales SCM (Network)</v>
          </cell>
        </row>
        <row r="525">
          <cell r="F525" t="str">
            <v>SCM (Network)</v>
          </cell>
        </row>
        <row r="526">
          <cell r="F526" t="str">
            <v>Manufacturing support system (Network)</v>
          </cell>
        </row>
        <row r="527">
          <cell r="F527" t="str">
            <v>i-Biz (Network)</v>
          </cell>
        </row>
        <row r="528">
          <cell r="F528" t="str">
            <v>Qnet (Network)</v>
          </cell>
        </row>
        <row r="529">
          <cell r="F529" t="str">
            <v>3rd Party management system (Network)</v>
          </cell>
        </row>
        <row r="530">
          <cell r="F530" t="str">
            <v>Order process support system (Network)</v>
          </cell>
        </row>
        <row r="531">
          <cell r="F531" t="str">
            <v>1Q (Network)</v>
          </cell>
        </row>
        <row r="532">
          <cell r="F532" t="str">
            <v>WIn-21 sales management (Network)</v>
          </cell>
        </row>
        <row r="533">
          <cell r="F533" t="str">
            <v>SAP (Network) - Manufacturing</v>
          </cell>
        </row>
        <row r="534">
          <cell r="F534" t="str">
            <v>NetMES (Network) - Shopfloor management</v>
          </cell>
        </row>
        <row r="535">
          <cell r="F535" t="str">
            <v>SPDM (Network)</v>
          </cell>
        </row>
        <row r="536">
          <cell r="F536" t="str">
            <v>PDM (Network)</v>
          </cell>
        </row>
        <row r="537">
          <cell r="F537" t="str">
            <v>PHIS (Network)</v>
          </cell>
        </row>
        <row r="538">
          <cell r="F538" t="str">
            <v>WiBro Ecosystem (Network)</v>
          </cell>
        </row>
        <row r="539">
          <cell r="F539" t="str">
            <v>DW (Network)_1</v>
          </cell>
        </row>
        <row r="540">
          <cell r="F540" t="str">
            <v>DW (Network)</v>
          </cell>
        </row>
        <row r="541">
          <cell r="F541" t="str">
            <v>TOMS (Network)</v>
          </cell>
        </row>
        <row r="542">
          <cell r="F542" t="str">
            <v>www.samsungdocs.com (Network)</v>
          </cell>
        </row>
        <row r="543">
          <cell r="F543" t="str">
            <v>OSCL (Network)</v>
          </cell>
        </row>
        <row r="544">
          <cell r="F544" t="str">
            <v>GCN (Network) - Global Corporate Network</v>
          </cell>
        </row>
        <row r="545">
          <cell r="F545" t="str">
            <v>G-SCM (Wireless)</v>
          </cell>
        </row>
        <row r="546">
          <cell r="F546" t="str">
            <v>APS-MP (Wireless)</v>
          </cell>
        </row>
        <row r="547">
          <cell r="F547" t="str">
            <v>APS-FP (Wireless)</v>
          </cell>
        </row>
        <row r="548">
          <cell r="F548" t="str">
            <v>MISS (Wireless)</v>
          </cell>
        </row>
        <row r="549">
          <cell r="F549" t="str">
            <v>SISO-Net (Wireless)</v>
          </cell>
        </row>
        <row r="550">
          <cell r="F550" t="str">
            <v>PC manager plus (Wireless) - Strengthen access to Anycall Land</v>
          </cell>
        </row>
        <row r="551">
          <cell r="F551" t="str">
            <v>mVOC.net (Wireless)</v>
          </cell>
        </row>
        <row r="552">
          <cell r="F552" t="str">
            <v>SFC social networking service (Wireless) - Uberme</v>
          </cell>
        </row>
        <row r="553">
          <cell r="F553" t="str">
            <v>SFC photo blog service (Wireless)</v>
          </cell>
        </row>
        <row r="554">
          <cell r="F554" t="str">
            <v>MDP (Wireless)</v>
          </cell>
        </row>
        <row r="555">
          <cell r="F555" t="str">
            <v>SAP (Wireless)</v>
          </cell>
        </row>
        <row r="556">
          <cell r="F556" t="str">
            <v>SAP (Wireless) - MDP</v>
          </cell>
        </row>
        <row r="557">
          <cell r="F557" t="str">
            <v>MES (Wireless) - Shopfloor management</v>
          </cell>
        </row>
        <row r="558">
          <cell r="F558" t="str">
            <v>MPS (Wireless)</v>
          </cell>
        </row>
        <row r="559">
          <cell r="F559" t="str">
            <v>ECIM-Net (Wireless)</v>
          </cell>
        </row>
        <row r="560">
          <cell r="F560" t="str">
            <v>SPDM (Wireless)</v>
          </cell>
        </row>
        <row r="561">
          <cell r="F561" t="str">
            <v>Mechanism development infrastructure system (Wireless)</v>
          </cell>
        </row>
        <row r="562">
          <cell r="F562" t="str">
            <v>PDM (Wireless)</v>
          </cell>
        </row>
        <row r="563">
          <cell r="F563" t="str">
            <v>TAPS (Wireless) - Turn procurement into an art</v>
          </cell>
        </row>
        <row r="564">
          <cell r="F564" t="str">
            <v>MD.Net (Wireless)</v>
          </cell>
        </row>
        <row r="565">
          <cell r="F565" t="str">
            <v>EGIS (Wireless)</v>
          </cell>
        </row>
        <row r="566">
          <cell r="F566" t="str">
            <v>SFC (Wireless) - Korea anycall</v>
          </cell>
        </row>
        <row r="567">
          <cell r="F567" t="str">
            <v>SFC club sysop bulletin board (Wireless)</v>
          </cell>
        </row>
        <row r="568">
          <cell r="F568" t="str">
            <v>Software engineers' site (Wireless)</v>
          </cell>
        </row>
        <row r="569">
          <cell r="F569" t="str">
            <v>AnySVC mobile (Wireless)</v>
          </cell>
        </row>
        <row r="570">
          <cell r="F570" t="str">
            <v>Samsung Funclub (Wireless)</v>
          </cell>
        </row>
        <row r="571">
          <cell r="F571" t="str">
            <v>Software development infrastructure system (Wireless)</v>
          </cell>
        </row>
        <row r="572">
          <cell r="F572" t="str">
            <v>SSCM (Wireless)</v>
          </cell>
        </row>
        <row r="573">
          <cell r="F573" t="str">
            <v>SFC (Wireless) - Korea mobile</v>
          </cell>
        </row>
        <row r="574">
          <cell r="F574" t="str">
            <v>Project management system (Telecommunications R&amp;D Center)</v>
          </cell>
        </row>
        <row r="575">
          <cell r="F575" t="str">
            <v>PMS (Telecommunications R&amp;D Center)</v>
          </cell>
        </row>
        <row r="576">
          <cell r="F576" t="str">
            <v>Samsung 4G Forum (Telecommunications R&amp;D Center)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Country site (SEO) - Uzbekistan</v>
          </cell>
        </row>
        <row r="587">
          <cell r="F587" t="str">
            <v>Country site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Local accounting close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Country site (SER) - Russia</v>
          </cell>
        </row>
        <row r="598">
          <cell r="F598" t="str">
            <v>Russia R&amp;D Center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Country site (SEU) - Estonia</v>
          </cell>
        </row>
        <row r="619">
          <cell r="F619" t="str">
            <v>SFC (SEU) - Ukraine</v>
          </cell>
        </row>
        <row r="620">
          <cell r="F620" t="str">
            <v>Country site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Country site (SEU) - Ukraine</v>
          </cell>
        </row>
        <row r="624">
          <cell r="F624" t="str">
            <v>Country site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Country site (SEAG) - Austria</v>
          </cell>
        </row>
        <row r="632">
          <cell r="F632" t="str">
            <v>Country site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Dutch language</v>
          </cell>
        </row>
        <row r="641">
          <cell r="F641" t="str">
            <v>Country site (SEBN) - Netherlands</v>
          </cell>
        </row>
        <row r="642">
          <cell r="F642" t="str">
            <v>GSBN (SEBN) - French language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Country site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Subsidiary local busisiness management</v>
          </cell>
        </row>
        <row r="649">
          <cell r="F649" t="str">
            <v>SIMS (SEF)</v>
          </cell>
        </row>
        <row r="650">
          <cell r="F650" t="str">
            <v>HR System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Country site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관리System (SEG)</v>
          </cell>
        </row>
        <row r="662">
          <cell r="F662" t="str">
            <v>Marketing Manager (SEG) - IT Product Group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Country site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Country site (SEH) - Czech</v>
          </cell>
        </row>
        <row r="678">
          <cell r="F678" t="str">
            <v>Wireless Product Marketing (SEH)</v>
          </cell>
        </row>
        <row r="679">
          <cell r="F679" t="str">
            <v>Country site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service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HR System (SEI)</v>
          </cell>
        </row>
        <row r="690">
          <cell r="F690" t="str">
            <v>B grade shop system (SEI) - Subsidiary sub-standard product sales</v>
          </cell>
        </row>
        <row r="691">
          <cell r="F691" t="str">
            <v>Samsung Mobile World (SEI)</v>
          </cell>
        </row>
        <row r="692">
          <cell r="F692" t="str">
            <v>Country site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Country site (SENA) - Finland</v>
          </cell>
        </row>
        <row r="707">
          <cell r="F707" t="str">
            <v>Country site (SENA) - Sweden</v>
          </cell>
        </row>
        <row r="708">
          <cell r="F708" t="str">
            <v>SKP (SENA)</v>
          </cell>
        </row>
        <row r="709">
          <cell r="F709" t="str">
            <v>Country site (SENA) - Norway</v>
          </cell>
        </row>
        <row r="710">
          <cell r="F710" t="str">
            <v>Country site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HR System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Country site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Country site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HR System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Country site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UK Product Marketing (SEUK)</v>
          </cell>
        </row>
        <row r="754">
          <cell r="F754" t="str">
            <v>SISO-Net (SEUK)</v>
          </cell>
        </row>
        <row r="755">
          <cell r="F755" t="str">
            <v>Country site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Samsung Semiconductor Europe web site (SSEG)</v>
          </cell>
        </row>
        <row r="764">
          <cell r="F764" t="str">
            <v>Marketing (SSEG)</v>
          </cell>
        </row>
        <row r="765">
          <cell r="F765" t="str">
            <v>Country site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(Europe)</v>
          </cell>
        </row>
        <row r="771">
          <cell r="F771" t="str">
            <v>SISO (Europe) - Sell-in Sell-out SYSTEM</v>
          </cell>
        </row>
        <row r="772">
          <cell r="F772" t="str">
            <v>CRM-CM (Europe)</v>
          </cell>
        </row>
        <row r="773">
          <cell r="F773" t="str">
            <v>CRM-CIC (Europe)</v>
          </cell>
        </row>
        <row r="774">
          <cell r="F774" t="str">
            <v>MCS (Europe) - Merchandising Control System</v>
          </cell>
        </row>
        <row r="775">
          <cell r="F775" t="str">
            <v>RDW (Europe) - Regional Data Warehouse</v>
          </cell>
        </row>
        <row r="776">
          <cell r="F776" t="str">
            <v>SIMS (Europe)</v>
          </cell>
        </row>
        <row r="777">
          <cell r="F777" t="str">
            <v>eOffice (Europe)</v>
          </cell>
        </row>
        <row r="778">
          <cell r="F778" t="str">
            <v>e-Office (Europe)</v>
          </cell>
        </row>
        <row r="779">
          <cell r="F779" t="str">
            <v>STLS (Europe)</v>
          </cell>
        </row>
        <row r="780">
          <cell r="F780" t="str">
            <v>STLS (Europe) - Semiconductor</v>
          </cell>
        </row>
        <row r="781">
          <cell r="F781" t="str">
            <v>SFC (Europe) - Greece</v>
          </cell>
        </row>
        <row r="782">
          <cell r="F782" t="str">
            <v>www.samsungpc.com (Europe)</v>
          </cell>
        </row>
        <row r="783">
          <cell r="F783" t="str">
            <v>www.samsungsolutions.net (Europe)</v>
          </cell>
        </row>
        <row r="784">
          <cell r="F784" t="str">
            <v>ESM portal (Europe)</v>
          </cell>
        </row>
        <row r="785">
          <cell r="F785" t="str">
            <v>Service (Europe)</v>
          </cell>
        </row>
        <row r="786">
          <cell r="F786" t="str">
            <v>HQ web site (Europe)</v>
          </cell>
        </row>
        <row r="787">
          <cell r="F787" t="str">
            <v>SKP (Europe)</v>
          </cell>
        </row>
        <row r="788">
          <cell r="F788" t="str">
            <v>Floor Salesman Training (Europe)</v>
          </cell>
        </row>
        <row r="789">
          <cell r="F789" t="str">
            <v>SFC (Europe)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Procurement B2B Collaboration</v>
          </cell>
        </row>
        <row r="795">
          <cell r="F795" t="str">
            <v>COPS (SAPL) - Procurement status inquiry program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Tender Information Management System</v>
          </cell>
        </row>
        <row r="799">
          <cell r="F799" t="str">
            <v>e-Expat (SAPL) - Manage information of expatriates within the region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Country site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Country site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Country site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Country site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Logistics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HR System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Country site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Country site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Country site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HR System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Country site (TSE) - Thailand</v>
          </cell>
        </row>
        <row r="877">
          <cell r="F877" t="str">
            <v>APS-DF (Southeast Asia)</v>
          </cell>
        </row>
        <row r="878">
          <cell r="F878" t="str">
            <v>APS-DF (Southeast Asia)</v>
          </cell>
        </row>
        <row r="879">
          <cell r="F879" t="str">
            <v>CRM-CIC (Southeast Asia)</v>
          </cell>
        </row>
        <row r="880">
          <cell r="F880" t="str">
            <v>MCS (SAPL) - Merchandising Control System</v>
          </cell>
        </row>
        <row r="881">
          <cell r="F881" t="str">
            <v>MI Sense (Southeast Asia) - Marketing Intelligence Sense</v>
          </cell>
        </row>
        <row r="882">
          <cell r="F882" t="str">
            <v>CRM-CM (Southeast Asia)</v>
          </cell>
        </row>
        <row r="883">
          <cell r="F883" t="str">
            <v>MCS (Southeast Asia) - Merchandising Control System</v>
          </cell>
        </row>
        <row r="884">
          <cell r="F884" t="str">
            <v>IALI (Southeast Asia)</v>
          </cell>
        </row>
        <row r="885">
          <cell r="F885" t="str">
            <v>RDW (Southeast Asia) - Regional Data Warehouse</v>
          </cell>
        </row>
        <row r="886">
          <cell r="F886" t="str">
            <v>SIMS (Southeast Asia)</v>
          </cell>
        </row>
        <row r="887">
          <cell r="F887" t="str">
            <v>GPMS (Southeast Asia)</v>
          </cell>
        </row>
        <row r="888">
          <cell r="F888" t="str">
            <v>e-Office (Southeast Asia)</v>
          </cell>
        </row>
        <row r="889">
          <cell r="F889" t="str">
            <v>FEMS (SAPL) - Foreign Exchange Management System</v>
          </cell>
        </row>
        <row r="890">
          <cell r="F890" t="str">
            <v>e-Contract (Southeast Asia)</v>
          </cell>
        </row>
        <row r="891">
          <cell r="F891" t="str">
            <v>STLS (Southeast Asia) - Asia</v>
          </cell>
        </row>
        <row r="892">
          <cell r="F892" t="str">
            <v>GSPN implementation project (Southeast Asia HQ)</v>
          </cell>
        </row>
        <row r="893">
          <cell r="F893" t="str">
            <v>PR Portal (Southeast Asia)</v>
          </cell>
        </row>
        <row r="894">
          <cell r="F894" t="str">
            <v>SFC (Southeast Asia) - Asia</v>
          </cell>
        </row>
        <row r="895">
          <cell r="F895" t="str">
            <v>Local M-net (Southeast Asia)</v>
          </cell>
        </row>
        <row r="896">
          <cell r="F896" t="str">
            <v>Asia Service Bridge Page (Southeast Asia)</v>
          </cell>
        </row>
        <row r="897">
          <cell r="F897" t="str">
            <v>Product Marketing (Southeast Asia)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approval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approval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implementation project (North America HQ)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approval</v>
          </cell>
        </row>
        <row r="923">
          <cell r="F923" t="str">
            <v>Zesati (SEA) - Web-based approval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AR collection system</v>
          </cell>
        </row>
        <row r="927">
          <cell r="F927" t="str">
            <v>HR System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membership site (SEA) - ditd.samsungusa.com</v>
          </cell>
        </row>
        <row r="931">
          <cell r="F931" t="str">
            <v>Four Seasons Marketing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membership site (SEA) - bcsd.samsungusa.com</v>
          </cell>
        </row>
        <row r="936">
          <cell r="F936" t="str">
            <v>B2B, membership site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approval</v>
          </cell>
        </row>
        <row r="941">
          <cell r="F941" t="str">
            <v>SIMS (SECA)</v>
          </cell>
        </row>
        <row r="942">
          <cell r="F942" t="str">
            <v>Wireless Services repair and return management web system (SECA)</v>
          </cell>
        </row>
        <row r="943">
          <cell r="F943" t="str">
            <v>thesamsungway.ca (SECA)</v>
          </cell>
        </row>
        <row r="944">
          <cell r="F944" t="str">
            <v>Wireless RMA System (SECA)</v>
          </cell>
        </row>
        <row r="945">
          <cell r="F945" t="str">
            <v>Country site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approval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Country site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approval</v>
          </cell>
        </row>
        <row r="969">
          <cell r="F969" t="str">
            <v>HR System (SISA) - PDSS</v>
          </cell>
        </row>
        <row r="970">
          <cell r="F970" t="str">
            <v>SISA public relations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approval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System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HR System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Wireless terminal essential key management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Service Management North America STA (STA)</v>
          </cell>
        </row>
        <row r="1031">
          <cell r="F1031" t="str">
            <v>APS-DF (North America)</v>
          </cell>
        </row>
        <row r="1032">
          <cell r="F1032" t="str">
            <v>GSCM (North America)</v>
          </cell>
        </row>
        <row r="1033">
          <cell r="F1033" t="str">
            <v>CRM-CIC (North America)</v>
          </cell>
        </row>
        <row r="1034">
          <cell r="F1034" t="str">
            <v>Field marketing Dash Board (North America)</v>
          </cell>
        </row>
        <row r="1035">
          <cell r="F1035" t="str">
            <v>CRM-CM (North America)</v>
          </cell>
        </row>
        <row r="1036">
          <cell r="F1036" t="str">
            <v>e-Commerce (North America)</v>
          </cell>
        </row>
        <row r="1037">
          <cell r="F1037" t="str">
            <v>e-Commerce (North America)</v>
          </cell>
        </row>
        <row r="1038">
          <cell r="F1038" t="str">
            <v>SAP SVC (North America)</v>
          </cell>
        </row>
        <row r="1039">
          <cell r="F1039" t="str">
            <v>Manage promotions of Samsung Electronics America country site (North America)</v>
          </cell>
        </row>
        <row r="1040">
          <cell r="F1040" t="str">
            <v>RDW (North America) - SEA, SECA, ADC, SEM</v>
          </cell>
        </row>
        <row r="1041">
          <cell r="F1041" t="str">
            <v>President e-Dash Board (North America)</v>
          </cell>
        </row>
        <row r="1042">
          <cell r="F1042" t="str">
            <v>RDW (North America) - Regional Data Warehouse</v>
          </cell>
        </row>
        <row r="1043">
          <cell r="F1043" t="str">
            <v>e-Dash Board (North America)</v>
          </cell>
        </row>
        <row r="1044">
          <cell r="F1044" t="str">
            <v>ASBW (North America) - America Service Biz Warehouse</v>
          </cell>
        </row>
        <row r="1045">
          <cell r="F1045" t="str">
            <v>Status Board (North America) - ADC</v>
          </cell>
        </row>
        <row r="1046">
          <cell r="F1046" t="str">
            <v>e-Contract (North America)</v>
          </cell>
        </row>
        <row r="1047">
          <cell r="F1047" t="str">
            <v>Zesati (North America) - Web-based approval</v>
          </cell>
        </row>
        <row r="1048">
          <cell r="F1048" t="str">
            <v>SIMS (North America)</v>
          </cell>
        </row>
        <row r="1049">
          <cell r="F1049" t="str">
            <v>KM (North America)</v>
          </cell>
        </row>
        <row r="1050">
          <cell r="F1050" t="str">
            <v>e-Office (North America)</v>
          </cell>
        </row>
        <row r="1051">
          <cell r="F1051" t="str">
            <v>Risk Management (North America)</v>
          </cell>
        </row>
        <row r="1052">
          <cell r="F1052" t="str">
            <v>GPMS (North America)</v>
          </cell>
        </row>
        <row r="1053">
          <cell r="F1053" t="str">
            <v>eMBO (North America)</v>
          </cell>
        </row>
        <row r="1054">
          <cell r="F1054" t="str">
            <v>GSPN (North America)</v>
          </cell>
        </row>
        <row r="1055">
          <cell r="F1055" t="str">
            <v>Country site (North America) - USA</v>
          </cell>
        </row>
        <row r="1056">
          <cell r="F1056" t="str">
            <v>GSBN (North America)</v>
          </cell>
        </row>
        <row r="1057">
          <cell r="F1057" t="str">
            <v>Employee Sales (North America) - Internal, Partner</v>
          </cell>
        </row>
        <row r="1058">
          <cell r="F1058" t="str">
            <v>SKP (North America)</v>
          </cell>
        </row>
        <row r="1059">
          <cell r="F1059" t="str">
            <v>STLS (Americas)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Country site (SIEL) - India</v>
          </cell>
        </row>
        <row r="1076">
          <cell r="F1076" t="str">
            <v>NotePC web site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web site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(Southwest Asia)</v>
          </cell>
        </row>
        <row r="1086">
          <cell r="F1086" t="str">
            <v>CRM-CIC (Southwest Asia)</v>
          </cell>
        </row>
        <row r="1087">
          <cell r="F1087" t="str">
            <v>SPDM (Southwest Asia) - SISO</v>
          </cell>
        </row>
        <row r="1088">
          <cell r="F1088" t="str">
            <v>RDW (Southwest Asia) - Regional Data Warehouse</v>
          </cell>
        </row>
        <row r="1089">
          <cell r="F1089" t="str">
            <v>SIMS (Southwest Asia)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Diagnosis and corrective action system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HR</v>
          </cell>
        </row>
        <row r="1101">
          <cell r="F1101" t="str">
            <v>PDSS GHR (SJC) - HR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Country site (SJC) - Japan</v>
          </cell>
        </row>
        <row r="1105">
          <cell r="F1105" t="str">
            <v>B2B (SJC) - Related to product display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Jang Bong Hang (SJC) - Procurement Management</v>
          </cell>
        </row>
        <row r="1109">
          <cell r="F1109" t="str">
            <v>CYBOZU (SJC) - Inhouse Groupware</v>
          </cell>
        </row>
        <row r="1110">
          <cell r="F1110" t="str">
            <v>Assessment compliance (SJC) - Accounting</v>
          </cell>
        </row>
        <row r="1111">
          <cell r="F1111" t="str">
            <v>Depreciation/amortization compliance (SJC) - Asset Management</v>
          </cell>
        </row>
        <row r="1112">
          <cell r="F1112" t="str">
            <v>EMASS (SJC) - e-mail internal check</v>
          </cell>
        </row>
        <row r="1113">
          <cell r="F1113" t="str">
            <v>CVOC (CS Team)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Shopfloor management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 B2B (SEHK)</v>
          </cell>
        </row>
        <row r="1131">
          <cell r="F1131" t="str">
            <v>Country site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Management</v>
          </cell>
        </row>
        <row r="1146">
          <cell r="F1146" t="str">
            <v>GAMMA (SESS) - Semiconductor yield management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process management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Country site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(China)</v>
          </cell>
        </row>
        <row r="1213">
          <cell r="F1213" t="str">
            <v>CMAS (China) - Price and sales analysis</v>
          </cell>
        </row>
        <row r="1214">
          <cell r="F1214" t="str">
            <v>MCS (China) - Merchandising Control System</v>
          </cell>
        </row>
        <row r="1215">
          <cell r="F1215" t="str">
            <v>RMS (China) - SBSC return management</v>
          </cell>
        </row>
        <row r="1216">
          <cell r="F1216" t="str">
            <v>CRM-CM (China)</v>
          </cell>
        </row>
        <row r="1217">
          <cell r="F1217" t="str">
            <v>SAP SVC (China) - SBSC</v>
          </cell>
        </row>
        <row r="1218">
          <cell r="F1218" t="str">
            <v>SAP (China) - SCIC</v>
          </cell>
        </row>
        <row r="1219">
          <cell r="F1219" t="str">
            <v>RDW (China) - Regional Data Warehouse</v>
          </cell>
        </row>
        <row r="1220">
          <cell r="F1220" t="str">
            <v>SIMS (China) - SBSC</v>
          </cell>
        </row>
        <row r="1221">
          <cell r="F1221" t="str">
            <v>SIMS (China) - SCIC</v>
          </cell>
        </row>
        <row r="1222">
          <cell r="F1222" t="str">
            <v>SIMS (China)</v>
          </cell>
        </row>
        <row r="1223">
          <cell r="F1223" t="str">
            <v>e-Office (China)</v>
          </cell>
        </row>
        <row r="1224">
          <cell r="F1224" t="str">
            <v>GSBN (China)</v>
          </cell>
        </row>
        <row r="1225">
          <cell r="F1225" t="str">
            <v>LMS (China) - New product lauching management</v>
          </cell>
        </row>
        <row r="1226">
          <cell r="F1226" t="str">
            <v>Samsung Monitor Partner Relationshipe Website (China)</v>
          </cell>
        </row>
        <row r="1227">
          <cell r="F1227" t="str">
            <v>Samsung MP3 (China)</v>
          </cell>
        </row>
        <row r="1228">
          <cell r="F1228" t="str">
            <v>Samsung notebook dealer website (China)</v>
          </cell>
        </row>
        <row r="1229">
          <cell r="F1229" t="str">
            <v>Samsung Online Magazine (China)</v>
          </cell>
        </row>
        <row r="1230">
          <cell r="F1230" t="str">
            <v>Samsung Online Marketing Analysis System (China)</v>
          </cell>
        </row>
        <row r="1231">
          <cell r="F1231" t="str">
            <v>Samsung Printer (China)</v>
          </cell>
        </row>
        <row r="1232">
          <cell r="F1232" t="str">
            <v>SFC (China)</v>
          </cell>
        </row>
        <row r="1233">
          <cell r="F1233" t="str">
            <v>Samsung Family (China)</v>
          </cell>
        </row>
        <row r="1234">
          <cell r="F1234" t="str">
            <v>Samsung E-Marketing (China)</v>
          </cell>
        </row>
        <row r="1235">
          <cell r="F1235" t="str">
            <v>Samsung Electronics Service Center (China)</v>
          </cell>
        </row>
        <row r="1236">
          <cell r="F1236" t="str">
            <v>Samsung Digitalman (China)</v>
          </cell>
        </row>
        <row r="1237">
          <cell r="F1237" t="str">
            <v>Samsung Club (China)</v>
          </cell>
        </row>
        <row r="1238">
          <cell r="F1238" t="str">
            <v>Samsung Shopping Mall (China)</v>
          </cell>
        </row>
        <row r="1239">
          <cell r="F1239" t="str">
            <v>Samsung Sales Promotion web site (China)</v>
          </cell>
        </row>
        <row r="1240">
          <cell r="F1240" t="str">
            <v>China Samsung (China)</v>
          </cell>
        </row>
        <row r="1241">
          <cell r="F1241" t="str">
            <v>China Monitor Website (China)</v>
          </cell>
        </row>
        <row r="1242">
          <cell r="F1242" t="str">
            <v>CCTV (China)</v>
          </cell>
        </row>
        <row r="1243">
          <cell r="F1243" t="str">
            <v>MCS (China) - Merchandising Control System_OLD</v>
          </cell>
        </row>
        <row r="1244">
          <cell r="F1244" t="str">
            <v>a3s (China)</v>
          </cell>
        </row>
        <row r="1245">
          <cell r="F1245" t="str">
            <v>GSPN (China)</v>
          </cell>
        </row>
        <row r="1246">
          <cell r="F1246" t="str">
            <v>GSBN (SESY)</v>
          </cell>
        </row>
        <row r="1247">
          <cell r="F1247" t="str">
            <v>Country site (China) - Chi</v>
          </cell>
        </row>
        <row r="1248">
          <cell r="F1248" t="str">
            <v>China Headquarters Recruit Site (China)</v>
          </cell>
        </row>
        <row r="1249">
          <cell r="F1249" t="str">
            <v>Semiconductor web site (China)</v>
          </cell>
        </row>
        <row r="1250">
          <cell r="F1250" t="str">
            <v>www.iro.samsung.com (China)</v>
          </cell>
        </row>
        <row r="1251">
          <cell r="F1251" t="str">
            <v>YEPP Suppoters Website (China)</v>
          </cell>
        </row>
        <row r="1252">
          <cell r="F1252" t="str">
            <v>STS (China)</v>
          </cell>
        </row>
        <row r="1253">
          <cell r="F1253" t="str">
            <v>STLS (China)</v>
          </cell>
        </row>
        <row r="1254">
          <cell r="F1254" t="str">
            <v>LCD web site (China)</v>
          </cell>
        </row>
        <row r="1255">
          <cell r="F1255" t="str">
            <v>SIS (China) - SAMSUNG Internet Service</v>
          </cell>
        </row>
        <row r="1256">
          <cell r="F1256" t="str">
            <v>Printer Website (China)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Country site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Country site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shopfloor management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Country site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Country site (SELA) - Panama</v>
          </cell>
        </row>
        <row r="1304">
          <cell r="F1304" t="str">
            <v>APS-DF (Central &amp; South America)</v>
          </cell>
        </row>
        <row r="1305">
          <cell r="F1305" t="str">
            <v>CRM-CM (Central &amp; South America)</v>
          </cell>
        </row>
        <row r="1306">
          <cell r="F1306" t="str">
            <v>MCS (Central &amp; South America) - Merchandising Control System</v>
          </cell>
        </row>
        <row r="1307">
          <cell r="F1307" t="str">
            <v>CRM-CIC (Central &amp; South America)</v>
          </cell>
        </row>
        <row r="1308">
          <cell r="F1308" t="str">
            <v>SAP (Central &amp; South America) - SEASA</v>
          </cell>
        </row>
        <row r="1309">
          <cell r="F1309" t="str">
            <v>RDW (Central &amp; South America) - Regional Data Warehouse</v>
          </cell>
        </row>
        <row r="1310">
          <cell r="F1310" t="str">
            <v>RSDW (SEDA)</v>
          </cell>
        </row>
        <row r="1311">
          <cell r="F1311" t="str">
            <v>RSDW (Central &amp; South America)</v>
          </cell>
        </row>
        <row r="1312">
          <cell r="F1312" t="str">
            <v>SIMS (Central &amp; South America)</v>
          </cell>
        </row>
        <row r="1313">
          <cell r="F1313" t="str">
            <v>e-Office (Central &amp; South America)</v>
          </cell>
        </row>
        <row r="1314">
          <cell r="F1314" t="str">
            <v>Local M-Net (SEDA)</v>
          </cell>
        </row>
        <row r="1315">
          <cell r="F1315" t="str">
            <v>Local M-net (Central &amp; South America)</v>
          </cell>
        </row>
        <row r="1316">
          <cell r="F1316" t="str">
            <v>Club Samsung Per？ (Central &amp; South America)</v>
          </cell>
        </row>
        <row r="1317">
          <cell r="F1317" t="str">
            <v>Country site (Central &amp; South America) - Peru</v>
          </cell>
        </row>
        <row r="1318">
          <cell r="F1318" t="str">
            <v>SamsungNet (Central &amp; South America)</v>
          </cell>
        </row>
        <row r="1319">
          <cell r="F1319" t="str">
            <v>Country site (Central &amp; South America) - Argentina</v>
          </cell>
        </row>
        <row r="1320">
          <cell r="F1320" t="str">
            <v>TDIS (GCS) - Training &amp; Distributor Information System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Return management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Country site (SSA) - South Africa</v>
          </cell>
        </row>
        <row r="1338">
          <cell r="F1338" t="str">
            <v>SKP (SSA)</v>
          </cell>
        </row>
        <row r="1339">
          <cell r="F1339" t="str">
            <v>MCS (Central Asia) - Merchandising Control System</v>
          </cell>
        </row>
        <row r="1340">
          <cell r="F1340" t="str">
            <v>CRM-CM (Central Asia)</v>
          </cell>
        </row>
        <row r="1341">
          <cell r="F1341" t="str">
            <v>RDW (Central Asia) - Regional Data Warehouse</v>
          </cell>
        </row>
        <row r="1342">
          <cell r="F1342" t="str">
            <v>SIMS (Central Asia)</v>
          </cell>
        </row>
        <row r="1343">
          <cell r="F1343" t="str">
            <v>e-Office (Central Asia)</v>
          </cell>
        </row>
        <row r="1344">
          <cell r="F1344" t="str">
            <v>SFC (Central Asia) - Turkey</v>
          </cell>
        </row>
        <row r="1345">
          <cell r="F1345" t="str">
            <v>Country site (Central Asia) - Turkey</v>
          </cell>
        </row>
        <row r="1346">
          <cell r="F1346" t="str">
            <v>SFC (Central Asia) - MEA &amp; Africa</v>
          </cell>
        </row>
        <row r="1347">
          <cell r="F1347" t="str">
            <v>Country site (Central Asia) - Iran</v>
          </cell>
        </row>
        <row r="1348">
          <cell r="F1348" t="str">
            <v>HQ web site (Central Asia)</v>
          </cell>
        </row>
        <row r="1349">
          <cell r="F1349" t="str">
            <v>GSPN (Central Asia)</v>
          </cell>
        </row>
        <row r="1350">
          <cell r="F1350" t="str">
            <v>Country site (Central Asia) - UAE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1-2.Form_IF layout(1)"/>
      <sheetName val="1-2.Form_IF layout(2)"/>
      <sheetName val="1-2.Form_IF layout(3)"/>
      <sheetName val="1-2.Form_IF layout(4)"/>
      <sheetName val="1-2.Form_IF layout(4R)"/>
      <sheetName val="1-3. Reference_Applicatio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표"/>
      <sheetName val="작성방법"/>
      <sheetName val="인터페이스목록(양식)"/>
      <sheetName val="인터페이스목록(샘플)"/>
      <sheetName val="대상시스템(NON-ERP)"/>
      <sheetName val="대상시스템(ERP)"/>
      <sheetName val="참조_정보분류"/>
      <sheetName val="조직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E6" t="str">
            <v>캠페인정보</v>
          </cell>
        </row>
        <row r="7">
          <cell r="E7" t="str">
            <v>출시계획정보</v>
          </cell>
        </row>
        <row r="8">
          <cell r="E8" t="str">
            <v>출시후반응정보</v>
          </cell>
        </row>
        <row r="9">
          <cell r="E9" t="str">
            <v>판매유통준비현황정보</v>
          </cell>
        </row>
        <row r="10">
          <cell r="E10" t="str">
            <v>판매활동관리정보</v>
          </cell>
        </row>
        <row r="11">
          <cell r="E11" t="str">
            <v>운송계획정보(M)</v>
          </cell>
        </row>
        <row r="12">
          <cell r="E12" t="str">
            <v>입고계획정보(M)</v>
          </cell>
        </row>
        <row r="13">
          <cell r="E13" t="str">
            <v>재고계획정보</v>
          </cell>
        </row>
        <row r="14">
          <cell r="E14" t="str">
            <v>창고운영계획정보</v>
          </cell>
        </row>
        <row r="15">
          <cell r="E15" t="str">
            <v>출고계획정보</v>
          </cell>
        </row>
        <row r="16">
          <cell r="E16" t="str">
            <v>운송지시정보</v>
          </cell>
        </row>
        <row r="17">
          <cell r="E17" t="str">
            <v>Booking Request 정보</v>
          </cell>
        </row>
        <row r="18">
          <cell r="E18" t="str">
            <v>Shipping Request 정보</v>
          </cell>
        </row>
        <row r="19">
          <cell r="E19" t="str">
            <v>물류 L/T 정보(M)</v>
          </cell>
        </row>
        <row r="20">
          <cell r="E20" t="str">
            <v>광고효과분석정보</v>
          </cell>
        </row>
        <row r="21">
          <cell r="E21" t="str">
            <v>물류거점정보</v>
          </cell>
        </row>
        <row r="22">
          <cell r="E22" t="str">
            <v>물류표준단위정보</v>
          </cell>
        </row>
        <row r="23">
          <cell r="E23" t="str">
            <v>안전재고정보</v>
          </cell>
        </row>
        <row r="24">
          <cell r="E24" t="str">
            <v>운임가격예측정보</v>
          </cell>
        </row>
        <row r="25">
          <cell r="E25" t="str">
            <v>창고 Capa 정보</v>
          </cell>
        </row>
        <row r="26">
          <cell r="E26" t="str">
            <v>항차일정정보(M)</v>
          </cell>
        </row>
        <row r="27">
          <cell r="E27" t="str">
            <v>Storage Location 정보</v>
          </cell>
        </row>
        <row r="28">
          <cell r="E28" t="str">
            <v>운송실적정보</v>
          </cell>
        </row>
        <row r="29">
          <cell r="E29" t="str">
            <v>입고실적정보</v>
          </cell>
        </row>
        <row r="30">
          <cell r="E30" t="str">
            <v>재고실적정보</v>
          </cell>
        </row>
        <row r="31">
          <cell r="E31" t="str">
            <v>창고운영실적정보</v>
          </cell>
        </row>
        <row r="32">
          <cell r="E32" t="str">
            <v>출고실적정보</v>
          </cell>
        </row>
        <row r="33">
          <cell r="E33" t="str">
            <v>재고이전정보</v>
          </cell>
        </row>
        <row r="34">
          <cell r="E34" t="str">
            <v>적치/보관정보</v>
          </cell>
        </row>
        <row r="35">
          <cell r="E35" t="str">
            <v>선적서류정보</v>
          </cell>
        </row>
        <row r="36">
          <cell r="E36" t="str">
            <v>통관현황정보</v>
          </cell>
        </row>
        <row r="37">
          <cell r="E37" t="str">
            <v>L/C정보</v>
          </cell>
        </row>
        <row r="38">
          <cell r="E38" t="str">
            <v>도착예정정보(M)</v>
          </cell>
        </row>
        <row r="39">
          <cell r="E39" t="str">
            <v>배차정보</v>
          </cell>
        </row>
        <row r="40">
          <cell r="E40" t="str">
            <v>운송현황정보</v>
          </cell>
        </row>
        <row r="41">
          <cell r="E41" t="str">
            <v>Shipping Notification 정보</v>
          </cell>
        </row>
        <row r="42">
          <cell r="E42" t="str">
            <v>선적사전통지(ASN)정보</v>
          </cell>
        </row>
        <row r="43">
          <cell r="E43" t="str">
            <v>실물도착정보</v>
          </cell>
        </row>
        <row r="44">
          <cell r="E44" t="str">
            <v>입고검사정보</v>
          </cell>
        </row>
        <row r="45">
          <cell r="E45" t="str">
            <v>자재반품정보</v>
          </cell>
        </row>
        <row r="46">
          <cell r="E46" t="str">
            <v>Goods Receipt 정보(M)</v>
          </cell>
        </row>
        <row r="47">
          <cell r="E47" t="str">
            <v>물류출하검사정보</v>
          </cell>
        </row>
        <row r="48">
          <cell r="E48" t="str">
            <v>Goods Issue 정보</v>
          </cell>
        </row>
        <row r="49">
          <cell r="E49" t="str">
            <v>Shipping 정보</v>
          </cell>
        </row>
        <row r="50">
          <cell r="E50" t="str">
            <v>물류 Invoice 정보</v>
          </cell>
        </row>
        <row r="51">
          <cell r="E51" t="str">
            <v>물류대금지불정보</v>
          </cell>
        </row>
        <row r="52">
          <cell r="E52" t="str">
            <v>통관비용정보</v>
          </cell>
        </row>
        <row r="53">
          <cell r="E53" t="str">
            <v>물류 Claim 정보</v>
          </cell>
        </row>
        <row r="54">
          <cell r="E54" t="str">
            <v>서비스레벨정보</v>
          </cell>
        </row>
        <row r="55">
          <cell r="E55" t="str">
            <v>부진/불용재고정보</v>
          </cell>
        </row>
        <row r="56">
          <cell r="E56" t="str">
            <v>재고 Aging 현황정보</v>
          </cell>
        </row>
        <row r="57">
          <cell r="E57" t="str">
            <v>재고유실정보</v>
          </cell>
        </row>
        <row r="58">
          <cell r="E58" t="str">
            <v>Write-Off 정보</v>
          </cell>
        </row>
        <row r="59">
          <cell r="E59" t="str">
            <v>업체보유재고(M)</v>
          </cell>
        </row>
        <row r="60">
          <cell r="E60" t="str">
            <v>유통제품재고(M)</v>
          </cell>
        </row>
        <row r="61">
          <cell r="E61" t="str">
            <v>In-Transit 자재재고정보</v>
          </cell>
        </row>
        <row r="62">
          <cell r="E62" t="str">
            <v>In-Transit 제품재고정보(M)</v>
          </cell>
        </row>
        <row r="63">
          <cell r="E63" t="str">
            <v>On-Hand 자재재고정보(M)</v>
          </cell>
        </row>
        <row r="64">
          <cell r="E64" t="str">
            <v>미분류</v>
          </cell>
        </row>
        <row r="65">
          <cell r="E65" t="str">
            <v>과제기본정보(M)</v>
          </cell>
        </row>
        <row r="66">
          <cell r="E66" t="str">
            <v>과제심사정보</v>
          </cell>
        </row>
        <row r="67">
          <cell r="E67" t="str">
            <v>과제위험관리현황정보</v>
          </cell>
        </row>
        <row r="68">
          <cell r="E68" t="str">
            <v>과제인력현황정보</v>
          </cell>
        </row>
        <row r="69">
          <cell r="E69" t="str">
            <v>과제진척현황정보</v>
          </cell>
        </row>
        <row r="70">
          <cell r="E70" t="str">
            <v>과제추진비용정보</v>
          </cell>
        </row>
        <row r="71">
          <cell r="E71" t="str">
            <v>협력사설계연계정보(M)</v>
          </cell>
        </row>
        <row r="72">
          <cell r="E72" t="str">
            <v>공정설계정보</v>
          </cell>
        </row>
        <row r="73">
          <cell r="E73" t="str">
            <v>기구설계정보</v>
          </cell>
        </row>
        <row r="74">
          <cell r="E74" t="str">
            <v>디자인설계정보</v>
          </cell>
        </row>
        <row r="75">
          <cell r="E75" t="str">
            <v>부품설계정보</v>
          </cell>
        </row>
        <row r="76">
          <cell r="E76" t="str">
            <v>회로설계정보</v>
          </cell>
        </row>
        <row r="77">
          <cell r="E77" t="str">
            <v>SW설계정보</v>
          </cell>
        </row>
        <row r="78">
          <cell r="E78" t="str">
            <v>UI설계정보</v>
          </cell>
        </row>
        <row r="79">
          <cell r="E79" t="str">
            <v>개발실적정보</v>
          </cell>
        </row>
        <row r="80">
          <cell r="E80" t="str">
            <v>개발제품원가정보</v>
          </cell>
        </row>
        <row r="81">
          <cell r="E81" t="str">
            <v>개발제품품질정보</v>
          </cell>
        </row>
        <row r="82">
          <cell r="E82" t="str">
            <v>설계변경(ECN)정보(M)</v>
          </cell>
        </row>
        <row r="83">
          <cell r="E83" t="str">
            <v>형상관리정보</v>
          </cell>
        </row>
        <row r="84">
          <cell r="E84" t="str">
            <v>경영계획정보</v>
          </cell>
        </row>
        <row r="85">
          <cell r="E85" t="str">
            <v>경영방침및전략정보</v>
          </cell>
        </row>
        <row r="86">
          <cell r="E86" t="str">
            <v>속보정보</v>
          </cell>
        </row>
        <row r="87">
          <cell r="E87" t="str">
            <v>실행계획정보</v>
          </cell>
        </row>
        <row r="88">
          <cell r="E88" t="str">
            <v>예산관리정보</v>
          </cell>
        </row>
        <row r="89">
          <cell r="E89" t="str">
            <v>예산편성정보</v>
          </cell>
        </row>
        <row r="90">
          <cell r="E90" t="str">
            <v>운영예산정보</v>
          </cell>
        </row>
        <row r="91">
          <cell r="E91" t="str">
            <v>인력운영계획정보</v>
          </cell>
        </row>
        <row r="92">
          <cell r="E92" t="str">
            <v>자금시장동향정보</v>
          </cell>
        </row>
        <row r="93">
          <cell r="E93" t="str">
            <v>재무운영계획정보</v>
          </cell>
        </row>
        <row r="94">
          <cell r="E94" t="str">
            <v>환율정보</v>
          </cell>
        </row>
        <row r="95">
          <cell r="E95" t="str">
            <v>경영진단정보</v>
          </cell>
        </row>
        <row r="96">
          <cell r="E96" t="str">
            <v>경영혁신과제정보</v>
          </cell>
        </row>
        <row r="97">
          <cell r="E97" t="str">
            <v>경영혁신정보</v>
          </cell>
        </row>
        <row r="98">
          <cell r="E98" t="str">
            <v>신규사업정보</v>
          </cell>
        </row>
        <row r="99">
          <cell r="E99" t="str">
            <v>Investor Relations 정보</v>
          </cell>
        </row>
        <row r="100">
          <cell r="E100" t="str">
            <v>경영성과관리정보</v>
          </cell>
        </row>
        <row r="101">
          <cell r="E101" t="str">
            <v>손익정보</v>
          </cell>
        </row>
        <row r="102">
          <cell r="E102" t="str">
            <v>Early Warning 정보</v>
          </cell>
        </row>
        <row r="103">
          <cell r="E103" t="str">
            <v>감사정보</v>
          </cell>
        </row>
        <row r="104">
          <cell r="E104" t="str">
            <v>소송정보</v>
          </cell>
        </row>
        <row r="105">
          <cell r="E105" t="str">
            <v>인허가정보</v>
          </cell>
        </row>
        <row r="106">
          <cell r="E106" t="str">
            <v>특허정보</v>
          </cell>
        </row>
        <row r="107">
          <cell r="E107" t="str">
            <v>Company 정보(M)</v>
          </cell>
        </row>
        <row r="108">
          <cell r="E108" t="str">
            <v>Division 정보</v>
          </cell>
        </row>
        <row r="109">
          <cell r="E109" t="str">
            <v>Organization 정보(M)</v>
          </cell>
        </row>
        <row r="110">
          <cell r="E110" t="str">
            <v>Plant 정보</v>
          </cell>
        </row>
        <row r="111">
          <cell r="E111" t="str">
            <v>국가정보</v>
          </cell>
        </row>
        <row r="112">
          <cell r="E112" t="str">
            <v>출장정보</v>
          </cell>
        </row>
        <row r="113">
          <cell r="E113" t="str">
            <v>품의결재정보</v>
          </cell>
        </row>
        <row r="114">
          <cell r="E114" t="str">
            <v>사용자계정/보안관리정보</v>
          </cell>
        </row>
        <row r="115">
          <cell r="E115" t="str">
            <v>IT시스템정보</v>
          </cell>
        </row>
        <row r="116">
          <cell r="E116" t="str">
            <v>IT프로젝트정보</v>
          </cell>
        </row>
        <row r="117">
          <cell r="E117" t="str">
            <v>경력관리정보</v>
          </cell>
        </row>
        <row r="118">
          <cell r="E118" t="str">
            <v>교육관리정보</v>
          </cell>
        </row>
        <row r="119">
          <cell r="E119" t="str">
            <v>KM정보</v>
          </cell>
        </row>
        <row r="120">
          <cell r="E120" t="str">
            <v>사원정보</v>
          </cell>
        </row>
        <row r="121">
          <cell r="E121" t="str">
            <v>인력운영정보</v>
          </cell>
        </row>
        <row r="122">
          <cell r="E122" t="str">
            <v>세금정보</v>
          </cell>
        </row>
        <row r="123">
          <cell r="E123" t="str">
            <v>리스크관리정보</v>
          </cell>
        </row>
        <row r="124">
          <cell r="E124" t="str">
            <v>입출금정보</v>
          </cell>
        </row>
        <row r="125">
          <cell r="E125" t="str">
            <v>자금수지정보</v>
          </cell>
        </row>
        <row r="126">
          <cell r="E126" t="str">
            <v>자금운용정보</v>
          </cell>
        </row>
        <row r="127">
          <cell r="E127" t="str">
            <v>차입금정보</v>
          </cell>
        </row>
        <row r="128">
          <cell r="E128" t="str">
            <v>채권(A/R)관리정보</v>
          </cell>
        </row>
        <row r="129">
          <cell r="E129" t="str">
            <v>채무(A/P)관리정보</v>
          </cell>
        </row>
        <row r="130">
          <cell r="E130" t="str">
            <v>현금정보</v>
          </cell>
        </row>
        <row r="131">
          <cell r="E131" t="str">
            <v>Credit 관리 정보</v>
          </cell>
        </row>
        <row r="132">
          <cell r="E132" t="str">
            <v>고정자산정보</v>
          </cell>
        </row>
        <row r="133">
          <cell r="E133" t="str">
            <v>재고자산정보</v>
          </cell>
        </row>
        <row r="134">
          <cell r="E134" t="str">
            <v>투자자산정보</v>
          </cell>
        </row>
        <row r="135">
          <cell r="E135" t="str">
            <v>투자정보</v>
          </cell>
        </row>
        <row r="136">
          <cell r="E136" t="str">
            <v>결산정보</v>
          </cell>
        </row>
        <row r="137">
          <cell r="E137" t="str">
            <v>경비정보</v>
          </cell>
        </row>
        <row r="138">
          <cell r="E138" t="str">
            <v>계정정보(M)</v>
          </cell>
        </row>
        <row r="139">
          <cell r="E139" t="str">
            <v>원가관리정보</v>
          </cell>
        </row>
        <row r="140">
          <cell r="E140" t="str">
            <v>인건비정보</v>
          </cell>
        </row>
        <row r="141">
          <cell r="E141" t="str">
            <v>재무제표정보</v>
          </cell>
        </row>
        <row r="142">
          <cell r="E142" t="str">
            <v>채권(A/R)현황정보</v>
          </cell>
        </row>
        <row r="143">
          <cell r="E143" t="str">
            <v>채무(A/P)현황정보</v>
          </cell>
        </row>
        <row r="144">
          <cell r="E144" t="str">
            <v>구매이력정보</v>
          </cell>
        </row>
        <row r="145">
          <cell r="E145" t="str">
            <v>접촉이력정보</v>
          </cell>
        </row>
        <row r="146">
          <cell r="E146" t="str">
            <v>Offer 이력정보</v>
          </cell>
        </row>
        <row r="147">
          <cell r="E147" t="str">
            <v>상담이력정보</v>
          </cell>
        </row>
        <row r="148">
          <cell r="E148" t="str">
            <v>서비스이력정보</v>
          </cell>
        </row>
        <row r="149">
          <cell r="E149" t="str">
            <v>고객마스터정보(M)</v>
          </cell>
        </row>
        <row r="150">
          <cell r="E150" t="str">
            <v>잠재고객정보</v>
          </cell>
        </row>
        <row r="151">
          <cell r="E151" t="str">
            <v>고객가치정보</v>
          </cell>
        </row>
        <row r="152">
          <cell r="E152" t="str">
            <v>임가공/용역계약정보</v>
          </cell>
        </row>
        <row r="153">
          <cell r="E153" t="str">
            <v>P/O 잔량정보</v>
          </cell>
        </row>
        <row r="154">
          <cell r="E154" t="str">
            <v>P/O Response 정보(M)</v>
          </cell>
        </row>
        <row r="155">
          <cell r="E155" t="str">
            <v>P/O(구매)정보(M)</v>
          </cell>
        </row>
        <row r="156">
          <cell r="E156" t="str">
            <v>납품예시정보(M)</v>
          </cell>
        </row>
        <row r="157">
          <cell r="E157" t="str">
            <v>납품지시(D/O)정보(M)</v>
          </cell>
        </row>
        <row r="158">
          <cell r="E158" t="str">
            <v>구매견적정보</v>
          </cell>
        </row>
        <row r="159">
          <cell r="E159" t="str">
            <v>구매입찰정보</v>
          </cell>
        </row>
        <row r="160">
          <cell r="E160" t="str">
            <v>Quota Arrangement 정보</v>
          </cell>
        </row>
        <row r="161">
          <cell r="E161" t="str">
            <v>Source List 정보</v>
          </cell>
        </row>
        <row r="162">
          <cell r="E162" t="str">
            <v>구매 Invoice 정보(M)</v>
          </cell>
        </row>
        <row r="163">
          <cell r="E163" t="str">
            <v>구매대금지불정보(M)</v>
          </cell>
        </row>
        <row r="164">
          <cell r="E164" t="str">
            <v>구매실적정보</v>
          </cell>
        </row>
        <row r="165">
          <cell r="E165" t="str">
            <v>반품실적정보</v>
          </cell>
        </row>
        <row r="166">
          <cell r="E166" t="str">
            <v>구매계획정보</v>
          </cell>
        </row>
        <row r="167">
          <cell r="E167" t="str">
            <v>구매요청정보</v>
          </cell>
        </row>
        <row r="168">
          <cell r="E168" t="str">
            <v>Purchasing Group정보</v>
          </cell>
        </row>
        <row r="169">
          <cell r="E169" t="str">
            <v>구매 L/T 정보(M)</v>
          </cell>
        </row>
        <row r="170">
          <cell r="E170" t="str">
            <v>자재구매단가(Info Record)정보(M)</v>
          </cell>
        </row>
        <row r="171">
          <cell r="E171" t="str">
            <v>자재소요량예측정보(M)</v>
          </cell>
        </row>
        <row r="172">
          <cell r="E172" t="str">
            <v>제품구매단가(Info Record)정보</v>
          </cell>
        </row>
        <row r="173">
          <cell r="E173" t="str">
            <v>협력업체 RTF 정보(M)</v>
          </cell>
        </row>
        <row r="174">
          <cell r="E174" t="str">
            <v>시생산정보</v>
          </cell>
        </row>
        <row r="175">
          <cell r="E175" t="str">
            <v>시제품평가정보</v>
          </cell>
        </row>
        <row r="176">
          <cell r="E176" t="str">
            <v>마케팅실적정보</v>
          </cell>
        </row>
        <row r="177">
          <cell r="E177" t="str">
            <v>가격전략수립정보</v>
          </cell>
        </row>
        <row r="178">
          <cell r="E178" t="str">
            <v>고객전략수립정보</v>
          </cell>
        </row>
        <row r="179">
          <cell r="E179" t="str">
            <v>유통전략수립정보</v>
          </cell>
        </row>
        <row r="180">
          <cell r="E180" t="str">
            <v>전략시나리오선정정보</v>
          </cell>
        </row>
        <row r="181">
          <cell r="E181" t="str">
            <v>제품전략수립정보</v>
          </cell>
        </row>
        <row r="182">
          <cell r="E182" t="str">
            <v>Line-Up 정보</v>
          </cell>
        </row>
        <row r="183">
          <cell r="E183" t="str">
            <v>PLC계획정보</v>
          </cell>
        </row>
        <row r="184">
          <cell r="E184" t="str">
            <v>상품화기획정보</v>
          </cell>
        </row>
        <row r="185">
          <cell r="E185" t="str">
            <v>상품화의뢰정보</v>
          </cell>
        </row>
        <row r="186">
          <cell r="E186" t="str">
            <v>신제품수요정보</v>
          </cell>
        </row>
        <row r="187">
          <cell r="E187" t="str">
            <v>가격동향정보</v>
          </cell>
        </row>
        <row r="188">
          <cell r="E188" t="str">
            <v>가격분석정보</v>
          </cell>
        </row>
        <row r="189">
          <cell r="E189" t="str">
            <v>가격정책정보</v>
          </cell>
        </row>
        <row r="190">
          <cell r="E190" t="str">
            <v>고객 Targeting 정보</v>
          </cell>
        </row>
        <row r="191">
          <cell r="E191" t="str">
            <v>고객군매력도정보</v>
          </cell>
        </row>
        <row r="192">
          <cell r="E192" t="str">
            <v>고객세분화정보</v>
          </cell>
        </row>
        <row r="193">
          <cell r="E193" t="str">
            <v>제품포지셔닝정보</v>
          </cell>
        </row>
        <row r="194">
          <cell r="E194" t="str">
            <v>타겟고객군선정정보</v>
          </cell>
        </row>
        <row r="195">
          <cell r="E195" t="str">
            <v>포트폴리오분석정보</v>
          </cell>
        </row>
        <row r="196">
          <cell r="E196" t="str">
            <v>경제동향정보</v>
          </cell>
        </row>
        <row r="197">
          <cell r="E197" t="str">
            <v>기술동향정보</v>
          </cell>
        </row>
        <row r="198">
          <cell r="E198" t="str">
            <v>시장동향정보</v>
          </cell>
        </row>
        <row r="199">
          <cell r="E199" t="str">
            <v>광고/판촉계획정보</v>
          </cell>
        </row>
        <row r="200">
          <cell r="E200" t="str">
            <v>광고전략정보</v>
          </cell>
        </row>
        <row r="201">
          <cell r="E201" t="str">
            <v>On-Hand 제품재고정보(M)</v>
          </cell>
        </row>
        <row r="202">
          <cell r="E202" t="str">
            <v>미분류</v>
          </cell>
        </row>
        <row r="203">
          <cell r="E203" t="str">
            <v>반품비용정보</v>
          </cell>
        </row>
        <row r="204">
          <cell r="E204" t="str">
            <v>서비스단가정보</v>
          </cell>
        </row>
        <row r="205">
          <cell r="E205" t="str">
            <v>Warranty 비용정보</v>
          </cell>
        </row>
        <row r="206">
          <cell r="E206" t="str">
            <v>서비스실적정보</v>
          </cell>
        </row>
        <row r="207">
          <cell r="E207" t="str">
            <v>서비스품질정보</v>
          </cell>
        </row>
        <row r="208">
          <cell r="E208" t="str">
            <v>재발방지계획정보</v>
          </cell>
        </row>
        <row r="209">
          <cell r="E209" t="str">
            <v>제품품질개선제안정보</v>
          </cell>
        </row>
        <row r="210">
          <cell r="E210" t="str">
            <v>서비스/Contact Center Contents정보</v>
          </cell>
        </row>
        <row r="211">
          <cell r="E211" t="str">
            <v>CS Contents 정보</v>
          </cell>
        </row>
        <row r="212">
          <cell r="E212" t="str">
            <v>PVI Contents 정보</v>
          </cell>
        </row>
        <row r="213">
          <cell r="E213" t="str">
            <v>SNA/SA 정보</v>
          </cell>
        </row>
        <row r="214">
          <cell r="E214" t="str">
            <v>고객/협력업체제안정보</v>
          </cell>
        </row>
        <row r="215">
          <cell r="E215" t="str">
            <v>고객Claim정보</v>
          </cell>
        </row>
        <row r="216">
          <cell r="E216" t="str">
            <v>전문상담정보</v>
          </cell>
        </row>
        <row r="217">
          <cell r="E217" t="str">
            <v>서비스결과정보</v>
          </cell>
        </row>
        <row r="218">
          <cell r="E218" t="str">
            <v>서비스내역정보</v>
          </cell>
        </row>
        <row r="219">
          <cell r="E219" t="str">
            <v>서비스의뢰정보</v>
          </cell>
        </row>
        <row r="220">
          <cell r="E220" t="str">
            <v>서비스이관정보</v>
          </cell>
        </row>
        <row r="221">
          <cell r="E221" t="str">
            <v>서비스처리현황정보</v>
          </cell>
        </row>
        <row r="222">
          <cell r="E222" t="str">
            <v>금형사용정보</v>
          </cell>
        </row>
        <row r="223">
          <cell r="E223" t="str">
            <v>금형승인정보</v>
          </cell>
        </row>
        <row r="224">
          <cell r="E224" t="str">
            <v>금형이력정보(M)</v>
          </cell>
        </row>
        <row r="225">
          <cell r="E225" t="str">
            <v>금형폐기정보</v>
          </cell>
        </row>
        <row r="226">
          <cell r="E226" t="str">
            <v>금형마스터정보</v>
          </cell>
        </row>
        <row r="227">
          <cell r="E227" t="str">
            <v>금형사용업체정보</v>
          </cell>
        </row>
        <row r="228">
          <cell r="E228" t="str">
            <v>금형제작업체정보</v>
          </cell>
        </row>
        <row r="229">
          <cell r="E229" t="str">
            <v>금형CAPA 정보(M)</v>
          </cell>
        </row>
        <row r="230">
          <cell r="E230" t="str">
            <v>일반상담정보</v>
          </cell>
        </row>
        <row r="231">
          <cell r="E231" t="str">
            <v>자재가격정보</v>
          </cell>
        </row>
        <row r="232">
          <cell r="E232" t="str">
            <v>자재마스터정보(M)</v>
          </cell>
        </row>
        <row r="233">
          <cell r="E233" t="str">
            <v>자재사양정보</v>
          </cell>
        </row>
        <row r="234">
          <cell r="E234" t="str">
            <v>주요자재 부품정보</v>
          </cell>
        </row>
        <row r="235">
          <cell r="E235" t="str">
            <v>주요자재 List 정보(M)</v>
          </cell>
        </row>
        <row r="236">
          <cell r="E236" t="str">
            <v>생산실적정보(M)</v>
          </cell>
        </row>
        <row r="237">
          <cell r="E237" t="str">
            <v>생산출하실적정보</v>
          </cell>
        </row>
        <row r="238">
          <cell r="E238" t="str">
            <v>외주실적정보</v>
          </cell>
        </row>
        <row r="239">
          <cell r="E239" t="str">
            <v>재공(WIP)현황정보</v>
          </cell>
        </row>
        <row r="240">
          <cell r="E240" t="str">
            <v>유실(자재유실/설비유실)정보(M)</v>
          </cell>
        </row>
        <row r="241">
          <cell r="E241" t="str">
            <v>설비운영실적정보</v>
          </cell>
        </row>
        <row r="242">
          <cell r="E242" t="str">
            <v>설비자재재고정보</v>
          </cell>
        </row>
        <row r="243">
          <cell r="E243" t="str">
            <v>설비정비정보</v>
          </cell>
        </row>
        <row r="244">
          <cell r="E244" t="str">
            <v>대체자재정보</v>
          </cell>
        </row>
        <row r="245">
          <cell r="E245" t="str">
            <v>설비마스터정보(M)</v>
          </cell>
        </row>
        <row r="246">
          <cell r="E246" t="str">
            <v>설비BOM정보</v>
          </cell>
        </row>
        <row r="247">
          <cell r="E247" t="str">
            <v>단기생산계획(FP)정보(M)</v>
          </cell>
        </row>
        <row r="248">
          <cell r="E248" t="str">
            <v>외주생산계획정보</v>
          </cell>
        </row>
        <row r="249">
          <cell r="E249" t="str">
            <v>중장기생산계획정보</v>
          </cell>
        </row>
        <row r="250">
          <cell r="E250" t="str">
            <v>공정가동계획정보</v>
          </cell>
        </row>
        <row r="251">
          <cell r="E251" t="str">
            <v>공정표(Routing)정보</v>
          </cell>
        </row>
        <row r="252">
          <cell r="E252" t="str">
            <v>달력(Calendar)정보(M)</v>
          </cell>
        </row>
        <row r="253">
          <cell r="E253" t="str">
            <v>생산우선순위정보</v>
          </cell>
        </row>
        <row r="254">
          <cell r="E254" t="str">
            <v>생산CAPA정보</v>
          </cell>
        </row>
        <row r="255">
          <cell r="E255" t="str">
            <v>인력투입계획정보(M)</v>
          </cell>
        </row>
        <row r="256">
          <cell r="E256" t="str">
            <v>임가공 L/T 정보</v>
          </cell>
        </row>
        <row r="257">
          <cell r="E257" t="str">
            <v>제조 L/T 정보</v>
          </cell>
        </row>
        <row r="258">
          <cell r="E258" t="str">
            <v>Tact Time(라인CAPA)정보(M)</v>
          </cell>
        </row>
        <row r="259">
          <cell r="E259" t="str">
            <v>작업지시(Production Order)정보</v>
          </cell>
        </row>
        <row r="260">
          <cell r="E260" t="str">
            <v>공정자재품질정보</v>
          </cell>
        </row>
        <row r="261">
          <cell r="E261" t="str">
            <v>공정품질정보</v>
          </cell>
        </row>
        <row r="262">
          <cell r="E262" t="str">
            <v>자재불출및투입정보</v>
          </cell>
        </row>
        <row r="263">
          <cell r="E263" t="str">
            <v>폐기물유해물질처리정보</v>
          </cell>
        </row>
        <row r="264">
          <cell r="E264" t="str">
            <v>Lot Tracking 정보</v>
          </cell>
        </row>
        <row r="265">
          <cell r="E265" t="str">
            <v>외주품질정보</v>
          </cell>
        </row>
        <row r="266">
          <cell r="E266" t="str">
            <v>제품반품정보</v>
          </cell>
        </row>
        <row r="267">
          <cell r="E267" t="str">
            <v>제품출하검사(OQC)정보(M)</v>
          </cell>
        </row>
        <row r="268">
          <cell r="E268" t="str">
            <v>제품가격정보</v>
          </cell>
        </row>
        <row r="269">
          <cell r="E269" t="str">
            <v>제품마스터정보(M)</v>
          </cell>
        </row>
        <row r="270">
          <cell r="E270" t="str">
            <v>제품매뉴얼정보</v>
          </cell>
        </row>
        <row r="271">
          <cell r="E271" t="str">
            <v>제품사양정보</v>
          </cell>
        </row>
        <row r="272">
          <cell r="E272" t="str">
            <v>EOP 정보(M)</v>
          </cell>
        </row>
        <row r="273">
          <cell r="E273" t="str">
            <v>EOS 정보(M)</v>
          </cell>
        </row>
        <row r="274">
          <cell r="E274" t="str">
            <v>RTS 정보(M)</v>
          </cell>
        </row>
        <row r="275">
          <cell r="E275" t="str">
            <v>SRA 정보(M)</v>
          </cell>
        </row>
        <row r="276">
          <cell r="E276" t="str">
            <v>BOM등록정보(M)</v>
          </cell>
        </row>
        <row r="277">
          <cell r="E277" t="str">
            <v>BOM변경정보</v>
          </cell>
        </row>
        <row r="278">
          <cell r="E278" t="str">
            <v>수배-BOM 정보(M)</v>
          </cell>
        </row>
        <row r="279">
          <cell r="E279" t="str">
            <v>E-BOM 정보(M)</v>
          </cell>
        </row>
        <row r="280">
          <cell r="E280" t="str">
            <v>M-BOM 정보(M)</v>
          </cell>
        </row>
        <row r="281">
          <cell r="E281" t="str">
            <v>SVC-BOM 정보(M)</v>
          </cell>
        </row>
        <row r="282">
          <cell r="E282" t="str">
            <v>생산요청정보</v>
          </cell>
        </row>
        <row r="283">
          <cell r="E283" t="str">
            <v>수요예측정보(M)</v>
          </cell>
        </row>
        <row r="284">
          <cell r="E284" t="str">
            <v>RTF정보(M)</v>
          </cell>
        </row>
        <row r="285">
          <cell r="E285" t="str">
            <v>판매목표정보</v>
          </cell>
        </row>
        <row r="286">
          <cell r="E286" t="str">
            <v>Order Fcst 정보(M)</v>
          </cell>
        </row>
        <row r="287">
          <cell r="E287" t="str">
            <v>Sales Fcst 정보(M)</v>
          </cell>
        </row>
        <row r="288">
          <cell r="E288" t="str">
            <v>SOP 정보(M)</v>
          </cell>
        </row>
        <row r="289">
          <cell r="E289" t="str">
            <v>주문취소/반품정보</v>
          </cell>
        </row>
        <row r="290">
          <cell r="E290" t="str">
            <v>판매 Invoice 정보</v>
          </cell>
        </row>
        <row r="291">
          <cell r="E291" t="str">
            <v>판매대금지불정보</v>
          </cell>
        </row>
        <row r="292">
          <cell r="E292" t="str">
            <v>납기약속(ATP)정보</v>
          </cell>
        </row>
        <row r="293">
          <cell r="E293" t="str">
            <v>납기현황정보</v>
          </cell>
        </row>
        <row r="294">
          <cell r="E294" t="str">
            <v>납품요청정보</v>
          </cell>
        </row>
        <row r="295">
          <cell r="E295" t="str">
            <v>납품확인정보(M)</v>
          </cell>
        </row>
        <row r="296">
          <cell r="E296" t="str">
            <v>Allocation 정보(M)</v>
          </cell>
        </row>
        <row r="297">
          <cell r="E297" t="str">
            <v>D/O정보(M)</v>
          </cell>
        </row>
        <row r="298">
          <cell r="E298" t="str">
            <v>판매가격정보</v>
          </cell>
        </row>
        <row r="299">
          <cell r="E299" t="str">
            <v>판매계약조건정보</v>
          </cell>
        </row>
        <row r="300">
          <cell r="E300" t="str">
            <v>판매입찰/견적정보</v>
          </cell>
        </row>
        <row r="301">
          <cell r="E301" t="str">
            <v>판매주문(S/O)정보(M)</v>
          </cell>
        </row>
        <row r="302">
          <cell r="E302" t="str">
            <v>Credit Memo(Note) 정보</v>
          </cell>
        </row>
        <row r="303">
          <cell r="E303" t="str">
            <v>Debit Memo (Note) 정보</v>
          </cell>
        </row>
        <row r="304">
          <cell r="E304" t="str">
            <v>P/O(판매)정보(M)</v>
          </cell>
        </row>
        <row r="305">
          <cell r="E305" t="str">
            <v>판매실적정보(M)</v>
          </cell>
        </row>
        <row r="306">
          <cell r="E306" t="str">
            <v>협력업체판매실적정보</v>
          </cell>
        </row>
        <row r="307">
          <cell r="E307" t="str">
            <v>공급업체상세품목정보</v>
          </cell>
        </row>
        <row r="308">
          <cell r="E308" t="str">
            <v>자산대여현황정보</v>
          </cell>
        </row>
        <row r="309">
          <cell r="E309" t="str">
            <v>판매제품품목정보</v>
          </cell>
        </row>
        <row r="310">
          <cell r="E310" t="str">
            <v>협력업체계약관계정보</v>
          </cell>
        </row>
        <row r="311">
          <cell r="E311" t="str">
            <v>협력업체실적정보</v>
          </cell>
        </row>
        <row r="312">
          <cell r="E312" t="str">
            <v>서비스교육정보</v>
          </cell>
        </row>
        <row r="313">
          <cell r="E313" t="str">
            <v>판매활동지원정보</v>
          </cell>
        </row>
        <row r="314">
          <cell r="E314" t="str">
            <v>품질교육정보</v>
          </cell>
        </row>
        <row r="315">
          <cell r="E315" t="str">
            <v>협업시스템지원정보</v>
          </cell>
        </row>
        <row r="316">
          <cell r="E316" t="str">
            <v>협력업체 CAPA 정보</v>
          </cell>
        </row>
        <row r="317">
          <cell r="E317" t="str">
            <v>협력업체간관계정보</v>
          </cell>
        </row>
        <row r="318">
          <cell r="E318" t="str">
            <v>협력업체마스터정보(M)</v>
          </cell>
        </row>
        <row r="319">
          <cell r="E319" t="str">
            <v>신규업체소싱정보</v>
          </cell>
        </row>
        <row r="320">
          <cell r="E320" t="str">
            <v>협력업체평가정보</v>
          </cell>
        </row>
      </sheetData>
      <sheetData sheetId="8">
        <row r="3">
          <cell r="D3" t="str">
            <v>리빙프라자</v>
          </cell>
        </row>
        <row r="4">
          <cell r="D4" t="str">
            <v>세크론</v>
          </cell>
        </row>
        <row r="5">
          <cell r="D5" t="str">
            <v>로지텍</v>
          </cell>
        </row>
        <row r="6">
          <cell r="D6" t="str">
            <v>세메스</v>
          </cell>
        </row>
        <row r="7">
          <cell r="D7" t="str">
            <v>서울통신</v>
          </cell>
        </row>
        <row r="8">
          <cell r="D8" t="str">
            <v>광주전자</v>
          </cell>
        </row>
        <row r="9">
          <cell r="D9" t="str">
            <v>S-LCD</v>
          </cell>
        </row>
        <row r="10">
          <cell r="D10" t="str">
            <v>전자서비스</v>
          </cell>
        </row>
        <row r="11">
          <cell r="D11" t="str">
            <v>스테코</v>
          </cell>
        </row>
        <row r="12">
          <cell r="D12" t="str">
            <v>생활가전총괄지원</v>
          </cell>
        </row>
        <row r="13">
          <cell r="D13" t="str">
            <v>시스템가전사업부</v>
          </cell>
        </row>
        <row r="14">
          <cell r="D14" t="str">
            <v>세탁기사업부</v>
          </cell>
        </row>
        <row r="15">
          <cell r="D15" t="str">
            <v>전자렌지사업팀</v>
          </cell>
        </row>
        <row r="16">
          <cell r="D16" t="str">
            <v>디지털비데오</v>
          </cell>
        </row>
        <row r="17">
          <cell r="D17" t="str">
            <v>DM연구소</v>
          </cell>
        </row>
        <row r="18">
          <cell r="D18" t="str">
            <v>VD사업부</v>
          </cell>
        </row>
        <row r="19">
          <cell r="D19" t="str">
            <v>DM총괄지원</v>
          </cell>
        </row>
        <row r="20">
          <cell r="D20" t="str">
            <v>컴퓨터시스템</v>
          </cell>
        </row>
        <row r="21">
          <cell r="D21" t="str">
            <v>디지털프린팅</v>
          </cell>
        </row>
        <row r="22">
          <cell r="D22" t="str">
            <v>STORAGE사업부</v>
          </cell>
        </row>
        <row r="23">
          <cell r="D23" t="str">
            <v>OMS운영팀</v>
          </cell>
        </row>
        <row r="24">
          <cell r="D24" t="str">
            <v>DS총괄지원</v>
          </cell>
        </row>
        <row r="25">
          <cell r="D25" t="str">
            <v>메모리사업부</v>
          </cell>
        </row>
        <row r="26">
          <cell r="D26" t="str">
            <v>S.LSI 사업부</v>
          </cell>
        </row>
        <row r="27">
          <cell r="D27" t="str">
            <v>DP센터</v>
          </cell>
        </row>
        <row r="28">
          <cell r="D28" t="str">
            <v>수원지원센터</v>
          </cell>
        </row>
        <row r="29">
          <cell r="D29" t="str">
            <v>CS경영센터</v>
          </cell>
        </row>
        <row r="30">
          <cell r="D30" t="str">
            <v>국내영업</v>
          </cell>
        </row>
        <row r="31">
          <cell r="D31" t="str">
            <v>M/D사업</v>
          </cell>
        </row>
        <row r="32">
          <cell r="D32" t="str">
            <v>종합기술원</v>
          </cell>
        </row>
        <row r="33">
          <cell r="D33" t="str">
            <v>디자인경영센터</v>
          </cell>
        </row>
        <row r="34">
          <cell r="D34" t="str">
            <v>DS센터</v>
          </cell>
        </row>
        <row r="35">
          <cell r="D35" t="str">
            <v>AM LCD</v>
          </cell>
        </row>
        <row r="36">
          <cell r="D36" t="str">
            <v>LCD총괄 지원</v>
          </cell>
        </row>
        <row r="37">
          <cell r="D37" t="str">
            <v>본사지원</v>
          </cell>
        </row>
        <row r="38">
          <cell r="D38" t="str">
            <v>해외지원</v>
          </cell>
        </row>
        <row r="39">
          <cell r="D39" t="str">
            <v>메카연구소</v>
          </cell>
        </row>
        <row r="40">
          <cell r="D40" t="str">
            <v>기술총괄지원</v>
          </cell>
        </row>
        <row r="41">
          <cell r="D41" t="str">
            <v>생명과학연구소</v>
          </cell>
        </row>
        <row r="42">
          <cell r="D42" t="str">
            <v>경영지원실</v>
          </cell>
        </row>
        <row r="43">
          <cell r="D43" t="str">
            <v>구미지원센터</v>
          </cell>
        </row>
        <row r="44">
          <cell r="D44" t="str">
            <v>통신연구소</v>
          </cell>
        </row>
        <row r="45">
          <cell r="D45" t="str">
            <v>네트웍</v>
          </cell>
        </row>
        <row r="46">
          <cell r="D46" t="str">
            <v>무선</v>
          </cell>
        </row>
        <row r="47">
          <cell r="D47" t="str">
            <v>광</v>
          </cell>
        </row>
        <row r="48">
          <cell r="D48" t="str">
            <v>SAMEX</v>
          </cell>
        </row>
        <row r="49">
          <cell r="D49" t="str">
            <v>SAS</v>
          </cell>
        </row>
        <row r="50">
          <cell r="D50" t="str">
            <v>SEA</v>
          </cell>
        </row>
        <row r="51">
          <cell r="D51" t="str">
            <v>SECA</v>
          </cell>
        </row>
        <row r="52">
          <cell r="D52" t="str">
            <v>SELAMI</v>
          </cell>
        </row>
        <row r="53">
          <cell r="D53" t="str">
            <v>SEM</v>
          </cell>
        </row>
        <row r="54">
          <cell r="D54" t="str">
            <v>SII</v>
          </cell>
        </row>
        <row r="55">
          <cell r="D55" t="str">
            <v>SISA</v>
          </cell>
        </row>
        <row r="56">
          <cell r="D56" t="str">
            <v>SRC</v>
          </cell>
        </row>
        <row r="57">
          <cell r="D57" t="str">
            <v>SSI</v>
          </cell>
        </row>
        <row r="58">
          <cell r="D58" t="str">
            <v>STA</v>
          </cell>
        </row>
        <row r="59">
          <cell r="D59" t="str">
            <v>SAMCOL</v>
          </cell>
        </row>
        <row r="60">
          <cell r="D60" t="str">
            <v>SEASA</v>
          </cell>
        </row>
        <row r="61">
          <cell r="D61" t="str">
            <v>SECH</v>
          </cell>
        </row>
        <row r="62">
          <cell r="D62" t="str">
            <v>SEDA</v>
          </cell>
        </row>
        <row r="63">
          <cell r="D63" t="str">
            <v>SELAPA</v>
          </cell>
        </row>
        <row r="64">
          <cell r="D64" t="str">
            <v>SAPL</v>
          </cell>
        </row>
        <row r="65">
          <cell r="D65" t="str">
            <v>SAVINA</v>
          </cell>
        </row>
        <row r="66">
          <cell r="D66" t="str">
            <v>SDMA</v>
          </cell>
        </row>
        <row r="67">
          <cell r="D67" t="str">
            <v>SEAU</v>
          </cell>
        </row>
        <row r="68">
          <cell r="D68" t="str">
            <v>SEIN</v>
          </cell>
        </row>
        <row r="69">
          <cell r="D69" t="str">
            <v>SEMA</v>
          </cell>
        </row>
        <row r="70">
          <cell r="D70" t="str">
            <v>SEPCO</v>
          </cell>
        </row>
        <row r="71">
          <cell r="D71" t="str">
            <v>SEPHIL</v>
          </cell>
        </row>
        <row r="72">
          <cell r="D72" t="str">
            <v>SIEL</v>
          </cell>
        </row>
        <row r="73">
          <cell r="D73" t="str">
            <v>SISO</v>
          </cell>
        </row>
        <row r="74">
          <cell r="D74" t="str">
            <v>SME</v>
          </cell>
        </row>
        <row r="75">
          <cell r="D75" t="str">
            <v>STI</v>
          </cell>
        </row>
        <row r="76">
          <cell r="D76" t="str">
            <v>STIN</v>
          </cell>
        </row>
        <row r="77">
          <cell r="D77" t="str">
            <v>TSE</v>
          </cell>
        </row>
        <row r="78">
          <cell r="D78" t="str">
            <v>SCT</v>
          </cell>
        </row>
        <row r="79">
          <cell r="D79" t="str">
            <v>SEK</v>
          </cell>
        </row>
        <row r="80">
          <cell r="D80" t="str">
            <v>SEO</v>
          </cell>
        </row>
        <row r="81">
          <cell r="D81" t="str">
            <v>SER</v>
          </cell>
        </row>
        <row r="82">
          <cell r="D82" t="str">
            <v>SERC</v>
          </cell>
        </row>
        <row r="83">
          <cell r="D83" t="str">
            <v>SEU</v>
          </cell>
        </row>
        <row r="84">
          <cell r="D84" t="str">
            <v>SRSC</v>
          </cell>
        </row>
        <row r="85">
          <cell r="D85" t="str">
            <v>BST</v>
          </cell>
        </row>
        <row r="86">
          <cell r="D86" t="str">
            <v>HSEN</v>
          </cell>
        </row>
        <row r="87">
          <cell r="D87" t="str">
            <v>SBSC</v>
          </cell>
        </row>
        <row r="88">
          <cell r="D88" t="str">
            <v>SCIC</v>
          </cell>
        </row>
        <row r="89">
          <cell r="D89" t="str">
            <v>SCRC</v>
          </cell>
        </row>
        <row r="90">
          <cell r="D90" t="str">
            <v>SEHF</v>
          </cell>
        </row>
        <row r="91">
          <cell r="D91" t="str">
            <v>SEHK</v>
          </cell>
        </row>
        <row r="92">
          <cell r="D92" t="str">
            <v>SEHZ</v>
          </cell>
        </row>
        <row r="93">
          <cell r="D93" t="str">
            <v>SESC</v>
          </cell>
        </row>
        <row r="94">
          <cell r="D94" t="str">
            <v>SESL</v>
          </cell>
        </row>
        <row r="95">
          <cell r="D95" t="str">
            <v>SESS</v>
          </cell>
        </row>
        <row r="96">
          <cell r="D96" t="str">
            <v>SET</v>
          </cell>
        </row>
        <row r="97">
          <cell r="D97" t="str">
            <v>SSCR</v>
          </cell>
        </row>
        <row r="98">
          <cell r="D98" t="str">
            <v>SSDP</v>
          </cell>
        </row>
        <row r="99">
          <cell r="D99" t="str">
            <v>SSEC</v>
          </cell>
        </row>
        <row r="100">
          <cell r="D100" t="str">
            <v>SSKMT</v>
          </cell>
        </row>
        <row r="101">
          <cell r="D101" t="str">
            <v>SSM(SBSCMC)</v>
          </cell>
        </row>
        <row r="102">
          <cell r="D102" t="str">
            <v>SSS</v>
          </cell>
        </row>
        <row r="103">
          <cell r="D103" t="str">
            <v>TSEC</v>
          </cell>
        </row>
        <row r="104">
          <cell r="D104" t="str">
            <v>TSED</v>
          </cell>
        </row>
        <row r="105">
          <cell r="D105" t="str">
            <v>TSTC</v>
          </cell>
        </row>
        <row r="106">
          <cell r="D106" t="str">
            <v>TTSEC</v>
          </cell>
        </row>
        <row r="107">
          <cell r="D107" t="str">
            <v>SGE</v>
          </cell>
        </row>
        <row r="108">
          <cell r="D108" t="str">
            <v>SSA</v>
          </cell>
        </row>
        <row r="109">
          <cell r="D109" t="str">
            <v>SEP</v>
          </cell>
        </row>
        <row r="110">
          <cell r="D110" t="str">
            <v>SEAG</v>
          </cell>
        </row>
        <row r="111">
          <cell r="D111" t="str">
            <v>SEBN</v>
          </cell>
        </row>
        <row r="112">
          <cell r="D112" t="str">
            <v>SEBN-B</v>
          </cell>
        </row>
        <row r="113">
          <cell r="D113" t="str">
            <v>SEF</v>
          </cell>
        </row>
        <row r="114">
          <cell r="D114" t="str">
            <v>SEG</v>
          </cell>
        </row>
        <row r="115">
          <cell r="D115" t="str">
            <v>SEH</v>
          </cell>
        </row>
        <row r="116">
          <cell r="D116" t="str">
            <v>SEH-CZECH</v>
          </cell>
        </row>
        <row r="117">
          <cell r="D117" t="str">
            <v>SEHG</v>
          </cell>
        </row>
        <row r="118">
          <cell r="D118" t="str">
            <v>SEI</v>
          </cell>
        </row>
        <row r="119">
          <cell r="D119" t="str">
            <v>SELS</v>
          </cell>
        </row>
        <row r="120">
          <cell r="D120" t="str">
            <v>SENA</v>
          </cell>
        </row>
        <row r="121">
          <cell r="D121" t="str">
            <v>SEPOL</v>
          </cell>
        </row>
        <row r="122">
          <cell r="D122" t="str">
            <v>SESA</v>
          </cell>
        </row>
        <row r="123">
          <cell r="D123" t="str">
            <v>SESK</v>
          </cell>
        </row>
        <row r="124">
          <cell r="D124" t="str">
            <v>SEUK</v>
          </cell>
        </row>
        <row r="125">
          <cell r="D125" t="str">
            <v>SSEG</v>
          </cell>
        </row>
        <row r="126">
          <cell r="D126" t="str">
            <v>SSEL</v>
          </cell>
        </row>
        <row r="127">
          <cell r="D127" t="str">
            <v>STBN</v>
          </cell>
        </row>
        <row r="128">
          <cell r="D128" t="str">
            <v>SJC</v>
          </cell>
        </row>
        <row r="129">
          <cell r="D129" t="str">
            <v>SYRI</v>
          </cell>
        </row>
        <row r="136">
          <cell r="C136" t="str">
            <v>경영지원</v>
          </cell>
        </row>
        <row r="137">
          <cell r="C137" t="str">
            <v>구주총괄</v>
          </cell>
        </row>
        <row r="138">
          <cell r="C138" t="str">
            <v>기술총괄</v>
          </cell>
        </row>
        <row r="139">
          <cell r="C139" t="str">
            <v>기타</v>
          </cell>
        </row>
        <row r="140">
          <cell r="C140" t="str">
            <v>디지털미디어총괄</v>
          </cell>
        </row>
        <row r="141">
          <cell r="C141" t="str">
            <v>미주총괄</v>
          </cell>
        </row>
        <row r="142">
          <cell r="C142" t="str">
            <v>반도체총괄</v>
          </cell>
        </row>
        <row r="143">
          <cell r="C143" t="str">
            <v>생활가전총괄</v>
          </cell>
        </row>
        <row r="144">
          <cell r="C144" t="str">
            <v>아주총괄</v>
          </cell>
        </row>
        <row r="145">
          <cell r="C145" t="str">
            <v>일본총괄</v>
          </cell>
        </row>
        <row r="146">
          <cell r="C146" t="str">
            <v>자회사</v>
          </cell>
        </row>
        <row r="147">
          <cell r="C147" t="str">
            <v>정보통신총괄</v>
          </cell>
        </row>
        <row r="148">
          <cell r="C148" t="str">
            <v>중국총괄</v>
          </cell>
        </row>
        <row r="149">
          <cell r="C149" t="str">
            <v>중남미총괄</v>
          </cell>
        </row>
        <row r="150">
          <cell r="C150" t="str">
            <v>중아총괄</v>
          </cell>
        </row>
        <row r="151">
          <cell r="C151" t="str">
            <v>CIS총괄</v>
          </cell>
        </row>
        <row r="152">
          <cell r="C152" t="str">
            <v>LCD 총괄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표"/>
      <sheetName val="작성방법"/>
      <sheetName val="인터페이스정의서(양식)"/>
      <sheetName val="인터페이스정의서 (샘플)"/>
      <sheetName val="참조_정보분류"/>
    </sheetNames>
    <sheetDataSet>
      <sheetData sheetId="0"/>
      <sheetData sheetId="1"/>
      <sheetData sheetId="2"/>
      <sheetData sheetId="3"/>
      <sheetData sheetId="4"/>
      <sheetData sheetId="5">
        <row r="6">
          <cell r="E6" t="str">
            <v>캠페인정보</v>
          </cell>
        </row>
        <row r="7">
          <cell r="E7" t="str">
            <v>출시계획정보</v>
          </cell>
        </row>
        <row r="8">
          <cell r="E8" t="str">
            <v>출시후반응정보</v>
          </cell>
        </row>
        <row r="9">
          <cell r="E9" t="str">
            <v>판매유통준비현황정보</v>
          </cell>
        </row>
        <row r="10">
          <cell r="E10" t="str">
            <v>판매활동관리정보</v>
          </cell>
        </row>
        <row r="11">
          <cell r="E11" t="str">
            <v>운송계획정보(M)</v>
          </cell>
        </row>
        <row r="12">
          <cell r="E12" t="str">
            <v>입고계획정보(M)</v>
          </cell>
        </row>
        <row r="13">
          <cell r="E13" t="str">
            <v>재고계획정보</v>
          </cell>
        </row>
        <row r="14">
          <cell r="E14" t="str">
            <v>창고운영계획정보</v>
          </cell>
        </row>
        <row r="15">
          <cell r="E15" t="str">
            <v>출고계획정보</v>
          </cell>
        </row>
        <row r="16">
          <cell r="E16" t="str">
            <v>운송지시정보</v>
          </cell>
        </row>
        <row r="17">
          <cell r="E17" t="str">
            <v>Booking Request 정보</v>
          </cell>
        </row>
        <row r="18">
          <cell r="E18" t="str">
            <v>Shipping Request 정보</v>
          </cell>
        </row>
        <row r="19">
          <cell r="E19" t="str">
            <v>물류 L/T 정보(M)</v>
          </cell>
        </row>
        <row r="20">
          <cell r="E20" t="str">
            <v>광고효과분석정보</v>
          </cell>
        </row>
        <row r="21">
          <cell r="E21" t="str">
            <v>물류거점정보</v>
          </cell>
        </row>
        <row r="22">
          <cell r="E22" t="str">
            <v>물류표준단위정보</v>
          </cell>
        </row>
        <row r="23">
          <cell r="E23" t="str">
            <v>안전재고정보</v>
          </cell>
        </row>
        <row r="24">
          <cell r="E24" t="str">
            <v>운임가격예측정보</v>
          </cell>
        </row>
        <row r="25">
          <cell r="E25" t="str">
            <v>창고 Capa 정보</v>
          </cell>
        </row>
        <row r="26">
          <cell r="E26" t="str">
            <v>항차일정정보(M)</v>
          </cell>
        </row>
        <row r="27">
          <cell r="E27" t="str">
            <v>Storage Location 정보</v>
          </cell>
        </row>
        <row r="28">
          <cell r="E28" t="str">
            <v>운송실적정보</v>
          </cell>
        </row>
        <row r="29">
          <cell r="E29" t="str">
            <v>입고실적정보</v>
          </cell>
        </row>
        <row r="30">
          <cell r="E30" t="str">
            <v>재고실적정보</v>
          </cell>
        </row>
        <row r="31">
          <cell r="E31" t="str">
            <v>창고운영실적정보</v>
          </cell>
        </row>
        <row r="32">
          <cell r="E32" t="str">
            <v>출고실적정보</v>
          </cell>
        </row>
        <row r="33">
          <cell r="E33" t="str">
            <v>재고이전정보</v>
          </cell>
        </row>
        <row r="34">
          <cell r="E34" t="str">
            <v>적치/보관정보</v>
          </cell>
        </row>
        <row r="35">
          <cell r="E35" t="str">
            <v>선적서류정보</v>
          </cell>
        </row>
        <row r="36">
          <cell r="E36" t="str">
            <v>통관현황정보</v>
          </cell>
        </row>
        <row r="37">
          <cell r="E37" t="str">
            <v>L/C정보</v>
          </cell>
        </row>
        <row r="38">
          <cell r="E38" t="str">
            <v>도착예정정보(M)</v>
          </cell>
        </row>
        <row r="39">
          <cell r="E39" t="str">
            <v>배차정보</v>
          </cell>
        </row>
        <row r="40">
          <cell r="E40" t="str">
            <v>운송현황정보</v>
          </cell>
        </row>
        <row r="41">
          <cell r="E41" t="str">
            <v>Shipping Notification 정보</v>
          </cell>
        </row>
        <row r="42">
          <cell r="E42" t="str">
            <v>선적사전통지(ASN)정보</v>
          </cell>
        </row>
        <row r="43">
          <cell r="E43" t="str">
            <v>실물도착정보</v>
          </cell>
        </row>
        <row r="44">
          <cell r="E44" t="str">
            <v>입고검사정보</v>
          </cell>
        </row>
        <row r="45">
          <cell r="E45" t="str">
            <v>자재반품정보</v>
          </cell>
        </row>
        <row r="46">
          <cell r="E46" t="str">
            <v>Goods Receipt 정보(M)</v>
          </cell>
        </row>
        <row r="47">
          <cell r="E47" t="str">
            <v>물류출하검사정보</v>
          </cell>
        </row>
        <row r="48">
          <cell r="E48" t="str">
            <v>Goods Issue 정보</v>
          </cell>
        </row>
        <row r="49">
          <cell r="E49" t="str">
            <v>Shipping 정보</v>
          </cell>
        </row>
        <row r="50">
          <cell r="E50" t="str">
            <v>물류 Invoice 정보</v>
          </cell>
        </row>
        <row r="51">
          <cell r="E51" t="str">
            <v>물류대금지불정보</v>
          </cell>
        </row>
        <row r="52">
          <cell r="E52" t="str">
            <v>통관비용정보</v>
          </cell>
        </row>
        <row r="53">
          <cell r="E53" t="str">
            <v>물류 Claim 정보</v>
          </cell>
        </row>
        <row r="54">
          <cell r="E54" t="str">
            <v>서비스레벨정보</v>
          </cell>
        </row>
        <row r="55">
          <cell r="E55" t="str">
            <v>부진/불용재고정보</v>
          </cell>
        </row>
        <row r="56">
          <cell r="E56" t="str">
            <v>재고 Aging 현황정보</v>
          </cell>
        </row>
        <row r="57">
          <cell r="E57" t="str">
            <v>재고유실정보</v>
          </cell>
        </row>
        <row r="58">
          <cell r="E58" t="str">
            <v>Write-Off 정보</v>
          </cell>
        </row>
        <row r="59">
          <cell r="E59" t="str">
            <v>업체보유재고(M)</v>
          </cell>
        </row>
        <row r="60">
          <cell r="E60" t="str">
            <v>유통제품재고(M)</v>
          </cell>
        </row>
        <row r="61">
          <cell r="E61" t="str">
            <v>In-Transit 자재재고정보</v>
          </cell>
        </row>
        <row r="62">
          <cell r="E62" t="str">
            <v>In-Transit 제품재고정보(M)</v>
          </cell>
        </row>
        <row r="63">
          <cell r="E63" t="str">
            <v>On-Hand 자재재고정보(M)</v>
          </cell>
        </row>
        <row r="64">
          <cell r="E64" t="str">
            <v>미분류</v>
          </cell>
        </row>
        <row r="65">
          <cell r="E65" t="str">
            <v>과제기본정보(M)</v>
          </cell>
        </row>
        <row r="66">
          <cell r="E66" t="str">
            <v>과제심사정보</v>
          </cell>
        </row>
        <row r="67">
          <cell r="E67" t="str">
            <v>과제위험관리현황정보</v>
          </cell>
        </row>
        <row r="68">
          <cell r="E68" t="str">
            <v>과제인력현황정보</v>
          </cell>
        </row>
        <row r="69">
          <cell r="E69" t="str">
            <v>과제진척현황정보</v>
          </cell>
        </row>
        <row r="70">
          <cell r="E70" t="str">
            <v>과제추진비용정보</v>
          </cell>
        </row>
        <row r="71">
          <cell r="E71" t="str">
            <v>협력사설계연계정보(M)</v>
          </cell>
        </row>
        <row r="72">
          <cell r="E72" t="str">
            <v>공정설계정보</v>
          </cell>
        </row>
        <row r="73">
          <cell r="E73" t="str">
            <v>기구설계정보</v>
          </cell>
        </row>
        <row r="74">
          <cell r="E74" t="str">
            <v>디자인설계정보</v>
          </cell>
        </row>
        <row r="75">
          <cell r="E75" t="str">
            <v>부품설계정보</v>
          </cell>
        </row>
        <row r="76">
          <cell r="E76" t="str">
            <v>회로설계정보</v>
          </cell>
        </row>
        <row r="77">
          <cell r="E77" t="str">
            <v>SW설계정보</v>
          </cell>
        </row>
        <row r="78">
          <cell r="E78" t="str">
            <v>UI설계정보</v>
          </cell>
        </row>
        <row r="79">
          <cell r="E79" t="str">
            <v>개발실적정보</v>
          </cell>
        </row>
        <row r="80">
          <cell r="E80" t="str">
            <v>개발제품원가정보</v>
          </cell>
        </row>
        <row r="81">
          <cell r="E81" t="str">
            <v>개발제품품질정보</v>
          </cell>
        </row>
        <row r="82">
          <cell r="E82" t="str">
            <v>설계변경(ECN)정보(M)</v>
          </cell>
        </row>
        <row r="83">
          <cell r="E83" t="str">
            <v>형상관리정보</v>
          </cell>
        </row>
        <row r="84">
          <cell r="E84" t="str">
            <v>경영계획정보</v>
          </cell>
        </row>
        <row r="85">
          <cell r="E85" t="str">
            <v>경영방침및전략정보</v>
          </cell>
        </row>
        <row r="86">
          <cell r="E86" t="str">
            <v>속보정보</v>
          </cell>
        </row>
        <row r="87">
          <cell r="E87" t="str">
            <v>실행계획정보</v>
          </cell>
        </row>
        <row r="88">
          <cell r="E88" t="str">
            <v>예산관리정보</v>
          </cell>
        </row>
        <row r="89">
          <cell r="E89" t="str">
            <v>예산편성정보</v>
          </cell>
        </row>
        <row r="90">
          <cell r="E90" t="str">
            <v>운영예산정보</v>
          </cell>
        </row>
        <row r="91">
          <cell r="E91" t="str">
            <v>인력운영계획정보</v>
          </cell>
        </row>
        <row r="92">
          <cell r="E92" t="str">
            <v>자금시장동향정보</v>
          </cell>
        </row>
        <row r="93">
          <cell r="E93" t="str">
            <v>재무운영계획정보</v>
          </cell>
        </row>
        <row r="94">
          <cell r="E94" t="str">
            <v>환율정보</v>
          </cell>
        </row>
        <row r="95">
          <cell r="E95" t="str">
            <v>경영진단정보</v>
          </cell>
        </row>
        <row r="96">
          <cell r="E96" t="str">
            <v>경영혁신과제정보</v>
          </cell>
        </row>
        <row r="97">
          <cell r="E97" t="str">
            <v>경영혁신정보</v>
          </cell>
        </row>
        <row r="98">
          <cell r="E98" t="str">
            <v>신규사업정보</v>
          </cell>
        </row>
        <row r="99">
          <cell r="E99" t="str">
            <v>Investor Relations 정보</v>
          </cell>
        </row>
        <row r="100">
          <cell r="E100" t="str">
            <v>경영성과관리정보</v>
          </cell>
        </row>
        <row r="101">
          <cell r="E101" t="str">
            <v>손익정보</v>
          </cell>
        </row>
        <row r="102">
          <cell r="E102" t="str">
            <v>Early Warning 정보</v>
          </cell>
        </row>
        <row r="103">
          <cell r="E103" t="str">
            <v>감사정보</v>
          </cell>
        </row>
        <row r="104">
          <cell r="E104" t="str">
            <v>소송정보</v>
          </cell>
        </row>
        <row r="105">
          <cell r="E105" t="str">
            <v>인허가정보</v>
          </cell>
        </row>
        <row r="106">
          <cell r="E106" t="str">
            <v>특허정보</v>
          </cell>
        </row>
        <row r="107">
          <cell r="E107" t="str">
            <v>Company 정보(M)</v>
          </cell>
        </row>
        <row r="108">
          <cell r="E108" t="str">
            <v>Division 정보</v>
          </cell>
        </row>
        <row r="109">
          <cell r="E109" t="str">
            <v>Organization 정보(M)</v>
          </cell>
        </row>
        <row r="110">
          <cell r="E110" t="str">
            <v>Plant 정보</v>
          </cell>
        </row>
        <row r="111">
          <cell r="E111" t="str">
            <v>국가정보</v>
          </cell>
        </row>
        <row r="112">
          <cell r="E112" t="str">
            <v>출장정보</v>
          </cell>
        </row>
        <row r="113">
          <cell r="E113" t="str">
            <v>품의결재정보</v>
          </cell>
        </row>
        <row r="114">
          <cell r="E114" t="str">
            <v>사용자계정/보안관리정보</v>
          </cell>
        </row>
        <row r="115">
          <cell r="E115" t="str">
            <v>IT시스템정보</v>
          </cell>
        </row>
        <row r="116">
          <cell r="E116" t="str">
            <v>IT프로젝트정보</v>
          </cell>
        </row>
        <row r="117">
          <cell r="E117" t="str">
            <v>경력관리정보</v>
          </cell>
        </row>
        <row r="118">
          <cell r="E118" t="str">
            <v>교육관리정보</v>
          </cell>
        </row>
        <row r="119">
          <cell r="E119" t="str">
            <v>KM정보</v>
          </cell>
        </row>
        <row r="120">
          <cell r="E120" t="str">
            <v>사원정보</v>
          </cell>
        </row>
        <row r="121">
          <cell r="E121" t="str">
            <v>인력운영정보</v>
          </cell>
        </row>
        <row r="122">
          <cell r="E122" t="str">
            <v>세금정보</v>
          </cell>
        </row>
        <row r="123">
          <cell r="E123" t="str">
            <v>리스크관리정보</v>
          </cell>
        </row>
        <row r="124">
          <cell r="E124" t="str">
            <v>입출금정보</v>
          </cell>
        </row>
        <row r="125">
          <cell r="E125" t="str">
            <v>자금수지정보</v>
          </cell>
        </row>
        <row r="126">
          <cell r="E126" t="str">
            <v>자금운용정보</v>
          </cell>
        </row>
        <row r="127">
          <cell r="E127" t="str">
            <v>차입금정보</v>
          </cell>
        </row>
        <row r="128">
          <cell r="E128" t="str">
            <v>채권(A/R)관리정보</v>
          </cell>
        </row>
        <row r="129">
          <cell r="E129" t="str">
            <v>채무(A/P)관리정보</v>
          </cell>
        </row>
        <row r="130">
          <cell r="E130" t="str">
            <v>현금정보</v>
          </cell>
        </row>
        <row r="131">
          <cell r="E131" t="str">
            <v>Credit 관리 정보</v>
          </cell>
        </row>
        <row r="132">
          <cell r="E132" t="str">
            <v>고정자산정보</v>
          </cell>
        </row>
        <row r="133">
          <cell r="E133" t="str">
            <v>재고자산정보</v>
          </cell>
        </row>
        <row r="134">
          <cell r="E134" t="str">
            <v>투자자산정보</v>
          </cell>
        </row>
        <row r="135">
          <cell r="E135" t="str">
            <v>투자정보</v>
          </cell>
        </row>
        <row r="136">
          <cell r="E136" t="str">
            <v>결산정보</v>
          </cell>
        </row>
        <row r="137">
          <cell r="E137" t="str">
            <v>경비정보</v>
          </cell>
        </row>
        <row r="138">
          <cell r="E138" t="str">
            <v>계정정보(M)</v>
          </cell>
        </row>
        <row r="139">
          <cell r="E139" t="str">
            <v>원가관리정보</v>
          </cell>
        </row>
        <row r="140">
          <cell r="E140" t="str">
            <v>인건비정보</v>
          </cell>
        </row>
        <row r="141">
          <cell r="E141" t="str">
            <v>재무제표정보</v>
          </cell>
        </row>
        <row r="142">
          <cell r="E142" t="str">
            <v>채권(A/R)현황정보</v>
          </cell>
        </row>
        <row r="143">
          <cell r="E143" t="str">
            <v>채무(A/P)현황정보</v>
          </cell>
        </row>
        <row r="144">
          <cell r="E144" t="str">
            <v>구매이력정보</v>
          </cell>
        </row>
        <row r="145">
          <cell r="E145" t="str">
            <v>접촉이력정보</v>
          </cell>
        </row>
        <row r="146">
          <cell r="E146" t="str">
            <v>Offer 이력정보</v>
          </cell>
        </row>
        <row r="147">
          <cell r="E147" t="str">
            <v>상담이력정보</v>
          </cell>
        </row>
        <row r="148">
          <cell r="E148" t="str">
            <v>서비스이력정보</v>
          </cell>
        </row>
        <row r="149">
          <cell r="E149" t="str">
            <v>고객마스터정보(M)</v>
          </cell>
        </row>
        <row r="150">
          <cell r="E150" t="str">
            <v>잠재고객정보</v>
          </cell>
        </row>
        <row r="151">
          <cell r="E151" t="str">
            <v>고객가치정보</v>
          </cell>
        </row>
        <row r="152">
          <cell r="E152" t="str">
            <v>임가공/용역계약정보</v>
          </cell>
        </row>
        <row r="153">
          <cell r="E153" t="str">
            <v>P/O 잔량정보</v>
          </cell>
        </row>
        <row r="154">
          <cell r="E154" t="str">
            <v>P/O Response 정보(M)</v>
          </cell>
        </row>
        <row r="155">
          <cell r="E155" t="str">
            <v>P/O(구매)정보(M)</v>
          </cell>
        </row>
        <row r="156">
          <cell r="E156" t="str">
            <v>납품예시정보(M)</v>
          </cell>
        </row>
        <row r="157">
          <cell r="E157" t="str">
            <v>납품지시(D/O)정보(M)</v>
          </cell>
        </row>
        <row r="158">
          <cell r="E158" t="str">
            <v>구매견적정보</v>
          </cell>
        </row>
        <row r="159">
          <cell r="E159" t="str">
            <v>구매입찰정보</v>
          </cell>
        </row>
        <row r="160">
          <cell r="E160" t="str">
            <v>Quota Arrangement 정보</v>
          </cell>
        </row>
        <row r="161">
          <cell r="E161" t="str">
            <v>Source List 정보</v>
          </cell>
        </row>
        <row r="162">
          <cell r="E162" t="str">
            <v>구매 Invoice 정보(M)</v>
          </cell>
        </row>
        <row r="163">
          <cell r="E163" t="str">
            <v>구매대금지불정보(M)</v>
          </cell>
        </row>
        <row r="164">
          <cell r="E164" t="str">
            <v>구매실적정보</v>
          </cell>
        </row>
        <row r="165">
          <cell r="E165" t="str">
            <v>반품실적정보</v>
          </cell>
        </row>
        <row r="166">
          <cell r="E166" t="str">
            <v>구매계획정보</v>
          </cell>
        </row>
        <row r="167">
          <cell r="E167" t="str">
            <v>구매요청정보</v>
          </cell>
        </row>
        <row r="168">
          <cell r="E168" t="str">
            <v>Purchasing Group정보</v>
          </cell>
        </row>
        <row r="169">
          <cell r="E169" t="str">
            <v>구매 L/T 정보(M)</v>
          </cell>
        </row>
        <row r="170">
          <cell r="E170" t="str">
            <v>자재구매단가(Info Record)정보(M)</v>
          </cell>
        </row>
        <row r="171">
          <cell r="E171" t="str">
            <v>자재소요량예측정보(M)</v>
          </cell>
        </row>
        <row r="172">
          <cell r="E172" t="str">
            <v>제품구매단가(Info Record)정보</v>
          </cell>
        </row>
        <row r="173">
          <cell r="E173" t="str">
            <v>협력업체 RTF 정보(M)</v>
          </cell>
        </row>
        <row r="174">
          <cell r="E174" t="str">
            <v>시생산정보</v>
          </cell>
        </row>
        <row r="175">
          <cell r="E175" t="str">
            <v>시제품평가정보</v>
          </cell>
        </row>
        <row r="176">
          <cell r="E176" t="str">
            <v>마케팅실적정보</v>
          </cell>
        </row>
        <row r="177">
          <cell r="E177" t="str">
            <v>가격전략수립정보</v>
          </cell>
        </row>
        <row r="178">
          <cell r="E178" t="str">
            <v>고객전략수립정보</v>
          </cell>
        </row>
        <row r="179">
          <cell r="E179" t="str">
            <v>유통전략수립정보</v>
          </cell>
        </row>
        <row r="180">
          <cell r="E180" t="str">
            <v>전략시나리오선정정보</v>
          </cell>
        </row>
        <row r="181">
          <cell r="E181" t="str">
            <v>제품전략수립정보</v>
          </cell>
        </row>
        <row r="182">
          <cell r="E182" t="str">
            <v>Line-Up 정보</v>
          </cell>
        </row>
        <row r="183">
          <cell r="E183" t="str">
            <v>PLC계획정보</v>
          </cell>
        </row>
        <row r="184">
          <cell r="E184" t="str">
            <v>상품화기획정보</v>
          </cell>
        </row>
        <row r="185">
          <cell r="E185" t="str">
            <v>상품화의뢰정보</v>
          </cell>
        </row>
        <row r="186">
          <cell r="E186" t="str">
            <v>신제품수요정보</v>
          </cell>
        </row>
        <row r="187">
          <cell r="E187" t="str">
            <v>가격동향정보</v>
          </cell>
        </row>
        <row r="188">
          <cell r="E188" t="str">
            <v>가격분석정보</v>
          </cell>
        </row>
        <row r="189">
          <cell r="E189" t="str">
            <v>가격정책정보</v>
          </cell>
        </row>
        <row r="190">
          <cell r="E190" t="str">
            <v>고객 Targeting 정보</v>
          </cell>
        </row>
        <row r="191">
          <cell r="E191" t="str">
            <v>고객군매력도정보</v>
          </cell>
        </row>
        <row r="192">
          <cell r="E192" t="str">
            <v>고객세분화정보</v>
          </cell>
        </row>
        <row r="193">
          <cell r="E193" t="str">
            <v>제품포지셔닝정보</v>
          </cell>
        </row>
        <row r="194">
          <cell r="E194" t="str">
            <v>타겟고객군선정정보</v>
          </cell>
        </row>
        <row r="195">
          <cell r="E195" t="str">
            <v>포트폴리오분석정보</v>
          </cell>
        </row>
        <row r="196">
          <cell r="E196" t="str">
            <v>경제동향정보</v>
          </cell>
        </row>
        <row r="197">
          <cell r="E197" t="str">
            <v>기술동향정보</v>
          </cell>
        </row>
        <row r="198">
          <cell r="E198" t="str">
            <v>시장동향정보</v>
          </cell>
        </row>
        <row r="199">
          <cell r="E199" t="str">
            <v>광고/판촉계획정보</v>
          </cell>
        </row>
        <row r="200">
          <cell r="E200" t="str">
            <v>광고전략정보</v>
          </cell>
        </row>
        <row r="201">
          <cell r="E201" t="str">
            <v>On-Hand 제품재고정보(M)</v>
          </cell>
        </row>
        <row r="202">
          <cell r="E202" t="str">
            <v>미분류</v>
          </cell>
        </row>
        <row r="203">
          <cell r="E203" t="str">
            <v>반품비용정보</v>
          </cell>
        </row>
        <row r="204">
          <cell r="E204" t="str">
            <v>서비스단가정보</v>
          </cell>
        </row>
        <row r="205">
          <cell r="E205" t="str">
            <v>Warranty 비용정보</v>
          </cell>
        </row>
        <row r="206">
          <cell r="E206" t="str">
            <v>서비스실적정보</v>
          </cell>
        </row>
        <row r="207">
          <cell r="E207" t="str">
            <v>서비스품질정보</v>
          </cell>
        </row>
        <row r="208">
          <cell r="E208" t="str">
            <v>재발방지계획정보</v>
          </cell>
        </row>
        <row r="209">
          <cell r="E209" t="str">
            <v>제품품질개선제안정보</v>
          </cell>
        </row>
        <row r="210">
          <cell r="E210" t="str">
            <v>서비스/Contact Center Contents정보</v>
          </cell>
        </row>
        <row r="211">
          <cell r="E211" t="str">
            <v>CS Contents 정보</v>
          </cell>
        </row>
        <row r="212">
          <cell r="E212" t="str">
            <v>PVI Contents 정보</v>
          </cell>
        </row>
        <row r="213">
          <cell r="E213" t="str">
            <v>SNA/SA 정보</v>
          </cell>
        </row>
        <row r="214">
          <cell r="E214" t="str">
            <v>고객/협력업체제안정보</v>
          </cell>
        </row>
        <row r="215">
          <cell r="E215" t="str">
            <v>고객Claim정보</v>
          </cell>
        </row>
        <row r="216">
          <cell r="E216" t="str">
            <v>전문상담정보</v>
          </cell>
        </row>
        <row r="217">
          <cell r="E217" t="str">
            <v>서비스결과정보</v>
          </cell>
        </row>
        <row r="218">
          <cell r="E218" t="str">
            <v>서비스내역정보</v>
          </cell>
        </row>
        <row r="219">
          <cell r="E219" t="str">
            <v>서비스의뢰정보</v>
          </cell>
        </row>
        <row r="220">
          <cell r="E220" t="str">
            <v>서비스이관정보</v>
          </cell>
        </row>
        <row r="221">
          <cell r="E221" t="str">
            <v>서비스처리현황정보</v>
          </cell>
        </row>
        <row r="222">
          <cell r="E222" t="str">
            <v>금형사용정보</v>
          </cell>
        </row>
        <row r="223">
          <cell r="E223" t="str">
            <v>금형승인정보</v>
          </cell>
        </row>
        <row r="224">
          <cell r="E224" t="str">
            <v>금형이력정보(M)</v>
          </cell>
        </row>
        <row r="225">
          <cell r="E225" t="str">
            <v>금형폐기정보</v>
          </cell>
        </row>
        <row r="226">
          <cell r="E226" t="str">
            <v>금형마스터정보</v>
          </cell>
        </row>
        <row r="227">
          <cell r="E227" t="str">
            <v>금형사용업체정보</v>
          </cell>
        </row>
        <row r="228">
          <cell r="E228" t="str">
            <v>금형제작업체정보</v>
          </cell>
        </row>
        <row r="229">
          <cell r="E229" t="str">
            <v>금형CAPA 정보(M)</v>
          </cell>
        </row>
        <row r="230">
          <cell r="E230" t="str">
            <v>일반상담정보</v>
          </cell>
        </row>
        <row r="231">
          <cell r="E231" t="str">
            <v>자재가격정보</v>
          </cell>
        </row>
        <row r="232">
          <cell r="E232" t="str">
            <v>자재마스터정보(M)</v>
          </cell>
        </row>
        <row r="233">
          <cell r="E233" t="str">
            <v>자재사양정보</v>
          </cell>
        </row>
        <row r="234">
          <cell r="E234" t="str">
            <v>주요자재 부품정보</v>
          </cell>
        </row>
        <row r="235">
          <cell r="E235" t="str">
            <v>주요자재 List 정보(M)</v>
          </cell>
        </row>
        <row r="236">
          <cell r="E236" t="str">
            <v>생산실적정보(M)</v>
          </cell>
        </row>
        <row r="237">
          <cell r="E237" t="str">
            <v>생산출하실적정보</v>
          </cell>
        </row>
        <row r="238">
          <cell r="E238" t="str">
            <v>외주실적정보</v>
          </cell>
        </row>
        <row r="239">
          <cell r="E239" t="str">
            <v>재공(WIP)현황정보</v>
          </cell>
        </row>
        <row r="240">
          <cell r="E240" t="str">
            <v>유실(자재유실/설비유실)정보(M)</v>
          </cell>
        </row>
        <row r="241">
          <cell r="E241" t="str">
            <v>설비운영실적정보</v>
          </cell>
        </row>
        <row r="242">
          <cell r="E242" t="str">
            <v>설비자재재고정보</v>
          </cell>
        </row>
        <row r="243">
          <cell r="E243" t="str">
            <v>설비정비정보</v>
          </cell>
        </row>
        <row r="244">
          <cell r="E244" t="str">
            <v>대체자재정보</v>
          </cell>
        </row>
        <row r="245">
          <cell r="E245" t="str">
            <v>설비마스터정보(M)</v>
          </cell>
        </row>
        <row r="246">
          <cell r="E246" t="str">
            <v>설비BOM정보</v>
          </cell>
        </row>
        <row r="247">
          <cell r="E247" t="str">
            <v>단기생산계획(FP)정보(M)</v>
          </cell>
        </row>
        <row r="248">
          <cell r="E248" t="str">
            <v>외주생산계획정보</v>
          </cell>
        </row>
        <row r="249">
          <cell r="E249" t="str">
            <v>중장기생산계획정보</v>
          </cell>
        </row>
        <row r="250">
          <cell r="E250" t="str">
            <v>공정가동계획정보</v>
          </cell>
        </row>
        <row r="251">
          <cell r="E251" t="str">
            <v>공정표(Routing)정보</v>
          </cell>
        </row>
        <row r="252">
          <cell r="E252" t="str">
            <v>달력(Calendar)정보(M)</v>
          </cell>
        </row>
        <row r="253">
          <cell r="E253" t="str">
            <v>생산우선순위정보</v>
          </cell>
        </row>
        <row r="254">
          <cell r="E254" t="str">
            <v>생산CAPA정보</v>
          </cell>
        </row>
        <row r="255">
          <cell r="E255" t="str">
            <v>인력투입계획정보(M)</v>
          </cell>
        </row>
        <row r="256">
          <cell r="E256" t="str">
            <v>임가공 L/T 정보</v>
          </cell>
        </row>
        <row r="257">
          <cell r="E257" t="str">
            <v>제조 L/T 정보</v>
          </cell>
        </row>
        <row r="258">
          <cell r="E258" t="str">
            <v>Tact Time(라인CAPA)정보(M)</v>
          </cell>
        </row>
        <row r="259">
          <cell r="E259" t="str">
            <v>작업지시(Production Order)정보</v>
          </cell>
        </row>
        <row r="260">
          <cell r="E260" t="str">
            <v>공정자재품질정보</v>
          </cell>
        </row>
        <row r="261">
          <cell r="E261" t="str">
            <v>공정품질정보</v>
          </cell>
        </row>
        <row r="262">
          <cell r="E262" t="str">
            <v>자재불출및투입정보</v>
          </cell>
        </row>
        <row r="263">
          <cell r="E263" t="str">
            <v>폐기물유해물질처리정보</v>
          </cell>
        </row>
        <row r="264">
          <cell r="E264" t="str">
            <v>Lot Tracking 정보</v>
          </cell>
        </row>
        <row r="265">
          <cell r="E265" t="str">
            <v>외주품질정보</v>
          </cell>
        </row>
        <row r="266">
          <cell r="E266" t="str">
            <v>제품반품정보</v>
          </cell>
        </row>
        <row r="267">
          <cell r="E267" t="str">
            <v>제품출하검사(OQC)정보(M)</v>
          </cell>
        </row>
        <row r="268">
          <cell r="E268" t="str">
            <v>제품가격정보</v>
          </cell>
        </row>
        <row r="269">
          <cell r="E269" t="str">
            <v>제품마스터정보(M)</v>
          </cell>
        </row>
        <row r="270">
          <cell r="E270" t="str">
            <v>제품매뉴얼정보</v>
          </cell>
        </row>
        <row r="271">
          <cell r="E271" t="str">
            <v>제품사양정보</v>
          </cell>
        </row>
        <row r="272">
          <cell r="E272" t="str">
            <v>EOP 정보(M)</v>
          </cell>
        </row>
        <row r="273">
          <cell r="E273" t="str">
            <v>EOS 정보(M)</v>
          </cell>
        </row>
        <row r="274">
          <cell r="E274" t="str">
            <v>RTS 정보(M)</v>
          </cell>
        </row>
        <row r="275">
          <cell r="E275" t="str">
            <v>SRA 정보(M)</v>
          </cell>
        </row>
        <row r="276">
          <cell r="E276" t="str">
            <v>BOM등록정보(M)</v>
          </cell>
        </row>
        <row r="277">
          <cell r="E277" t="str">
            <v>BOM변경정보</v>
          </cell>
        </row>
        <row r="278">
          <cell r="E278" t="str">
            <v>수배-BOM 정보(M)</v>
          </cell>
        </row>
        <row r="279">
          <cell r="E279" t="str">
            <v>E-BOM 정보(M)</v>
          </cell>
        </row>
        <row r="280">
          <cell r="E280" t="str">
            <v>M-BOM 정보(M)</v>
          </cell>
        </row>
        <row r="281">
          <cell r="E281" t="str">
            <v>SVC-BOM 정보(M)</v>
          </cell>
        </row>
        <row r="282">
          <cell r="E282" t="str">
            <v>생산요청정보</v>
          </cell>
        </row>
        <row r="283">
          <cell r="E283" t="str">
            <v>수요예측정보(M)</v>
          </cell>
        </row>
        <row r="284">
          <cell r="E284" t="str">
            <v>RTF정보(M)</v>
          </cell>
        </row>
        <row r="285">
          <cell r="E285" t="str">
            <v>판매목표정보</v>
          </cell>
        </row>
        <row r="286">
          <cell r="E286" t="str">
            <v>Order Fcst 정보(M)</v>
          </cell>
        </row>
        <row r="287">
          <cell r="E287" t="str">
            <v>Sales Fcst 정보(M)</v>
          </cell>
        </row>
        <row r="288">
          <cell r="E288" t="str">
            <v>SOP 정보(M)</v>
          </cell>
        </row>
        <row r="289">
          <cell r="E289" t="str">
            <v>주문취소/반품정보</v>
          </cell>
        </row>
        <row r="290">
          <cell r="E290" t="str">
            <v>판매 Invoice 정보</v>
          </cell>
        </row>
        <row r="291">
          <cell r="E291" t="str">
            <v>판매대금지불정보</v>
          </cell>
        </row>
        <row r="292">
          <cell r="E292" t="str">
            <v>납기약속(ATP)정보</v>
          </cell>
        </row>
        <row r="293">
          <cell r="E293" t="str">
            <v>납기현황정보</v>
          </cell>
        </row>
        <row r="294">
          <cell r="E294" t="str">
            <v>납품요청정보</v>
          </cell>
        </row>
        <row r="295">
          <cell r="E295" t="str">
            <v>납품확인정보(M)</v>
          </cell>
        </row>
        <row r="296">
          <cell r="E296" t="str">
            <v>Allocation 정보(M)</v>
          </cell>
        </row>
        <row r="297">
          <cell r="E297" t="str">
            <v>D/O정보(M)</v>
          </cell>
        </row>
        <row r="298">
          <cell r="E298" t="str">
            <v>판매가격정보</v>
          </cell>
        </row>
        <row r="299">
          <cell r="E299" t="str">
            <v>판매계약조건정보</v>
          </cell>
        </row>
        <row r="300">
          <cell r="E300" t="str">
            <v>판매입찰/견적정보</v>
          </cell>
        </row>
        <row r="301">
          <cell r="E301" t="str">
            <v>판매주문(S/O)정보(M)</v>
          </cell>
        </row>
        <row r="302">
          <cell r="E302" t="str">
            <v>Credit Memo(Note) 정보</v>
          </cell>
        </row>
        <row r="303">
          <cell r="E303" t="str">
            <v>Debit Memo (Note) 정보</v>
          </cell>
        </row>
        <row r="304">
          <cell r="E304" t="str">
            <v>P/O(판매)정보(M)</v>
          </cell>
        </row>
        <row r="305">
          <cell r="E305" t="str">
            <v>판매실적정보(M)</v>
          </cell>
        </row>
        <row r="306">
          <cell r="E306" t="str">
            <v>협력업체판매실적정보</v>
          </cell>
        </row>
        <row r="307">
          <cell r="E307" t="str">
            <v>공급업체상세품목정보</v>
          </cell>
        </row>
        <row r="308">
          <cell r="E308" t="str">
            <v>자산대여현황정보</v>
          </cell>
        </row>
        <row r="309">
          <cell r="E309" t="str">
            <v>판매제품품목정보</v>
          </cell>
        </row>
        <row r="310">
          <cell r="E310" t="str">
            <v>협력업체계약관계정보</v>
          </cell>
        </row>
        <row r="311">
          <cell r="E311" t="str">
            <v>협력업체실적정보</v>
          </cell>
        </row>
        <row r="312">
          <cell r="E312" t="str">
            <v>서비스교육정보</v>
          </cell>
        </row>
        <row r="313">
          <cell r="E313" t="str">
            <v>판매활동지원정보</v>
          </cell>
        </row>
        <row r="314">
          <cell r="E314" t="str">
            <v>품질교육정보</v>
          </cell>
        </row>
        <row r="315">
          <cell r="E315" t="str">
            <v>협업시스템지원정보</v>
          </cell>
        </row>
        <row r="316">
          <cell r="E316" t="str">
            <v>협력업체 CAPA 정보</v>
          </cell>
        </row>
        <row r="317">
          <cell r="E317" t="str">
            <v>협력업체간관계정보</v>
          </cell>
        </row>
        <row r="318">
          <cell r="E318" t="str">
            <v>협력업체마스터정보(M)</v>
          </cell>
        </row>
        <row r="319">
          <cell r="E319" t="str">
            <v>신규업체소싱정보</v>
          </cell>
        </row>
        <row r="320">
          <cell r="E320" t="str">
            <v>협력업체평가정보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 대상시스템 현황"/>
      <sheetName val="Sheet1"/>
      <sheetName val="참조_애플리케이션"/>
    </sheetNames>
    <sheetDataSet>
      <sheetData sheetId="0" refreshError="1"/>
      <sheetData sheetId="1" refreshError="1"/>
      <sheetData sheetId="2">
        <row r="6">
          <cell r="G6" t="str">
            <v>05P0091</v>
          </cell>
        </row>
        <row r="7">
          <cell r="G7" t="str">
            <v>02P0055</v>
          </cell>
        </row>
        <row r="8">
          <cell r="G8" t="str">
            <v>06P0669</v>
          </cell>
        </row>
        <row r="9">
          <cell r="G9" t="str">
            <v>02P0032</v>
          </cell>
        </row>
        <row r="12">
          <cell r="G12" t="str">
            <v>03P0474</v>
          </cell>
        </row>
        <row r="13">
          <cell r="G13" t="str">
            <v>02P0109</v>
          </cell>
        </row>
        <row r="14">
          <cell r="G14" t="str">
            <v>02P0219</v>
          </cell>
        </row>
        <row r="16">
          <cell r="G16" t="str">
            <v>03P0571</v>
          </cell>
        </row>
        <row r="19">
          <cell r="G19" t="str">
            <v>06P0513</v>
          </cell>
        </row>
        <row r="21">
          <cell r="G21" t="str">
            <v>02P0046</v>
          </cell>
        </row>
        <row r="22">
          <cell r="G22" t="str">
            <v>02P0042</v>
          </cell>
        </row>
        <row r="24">
          <cell r="G24" t="str">
            <v>05P0193</v>
          </cell>
        </row>
        <row r="26">
          <cell r="G26" t="str">
            <v>03P0521</v>
          </cell>
        </row>
        <row r="29">
          <cell r="G29" t="str">
            <v>02P0615</v>
          </cell>
        </row>
        <row r="30">
          <cell r="G30" t="str">
            <v>06P0042</v>
          </cell>
        </row>
        <row r="31">
          <cell r="G31" t="str">
            <v>06P0037</v>
          </cell>
        </row>
        <row r="32">
          <cell r="G32" t="str">
            <v>06P0026</v>
          </cell>
        </row>
        <row r="33">
          <cell r="G33" t="str">
            <v>06P0028</v>
          </cell>
        </row>
        <row r="34">
          <cell r="G34" t="str">
            <v>06P0092</v>
          </cell>
        </row>
        <row r="35">
          <cell r="G35" t="str">
            <v>02P0130</v>
          </cell>
        </row>
        <row r="36">
          <cell r="G36" t="str">
            <v>06P0046</v>
          </cell>
        </row>
        <row r="37">
          <cell r="G37" t="str">
            <v>06P0017</v>
          </cell>
        </row>
        <row r="38">
          <cell r="G38" t="str">
            <v>06P0031</v>
          </cell>
        </row>
        <row r="39">
          <cell r="G39" t="str">
            <v>06P0034</v>
          </cell>
        </row>
        <row r="40">
          <cell r="G40" t="str">
            <v>06P0287</v>
          </cell>
        </row>
        <row r="41">
          <cell r="G41" t="str">
            <v>06P0019</v>
          </cell>
        </row>
        <row r="42">
          <cell r="G42" t="str">
            <v>06P0334</v>
          </cell>
        </row>
        <row r="43">
          <cell r="G43" t="str">
            <v>06P0044</v>
          </cell>
        </row>
        <row r="44">
          <cell r="G44" t="str">
            <v>06P0043</v>
          </cell>
        </row>
        <row r="45">
          <cell r="G45" t="str">
            <v>02P0725</v>
          </cell>
        </row>
        <row r="46">
          <cell r="G46" t="str">
            <v>06P0038</v>
          </cell>
        </row>
        <row r="47">
          <cell r="G47" t="str">
            <v>06P0048</v>
          </cell>
        </row>
        <row r="48">
          <cell r="G48" t="str">
            <v>06P0033</v>
          </cell>
        </row>
        <row r="49">
          <cell r="G49" t="str">
            <v>02P0704</v>
          </cell>
        </row>
        <row r="50">
          <cell r="G50" t="str">
            <v>06P0288</v>
          </cell>
        </row>
        <row r="51">
          <cell r="G51" t="str">
            <v>06P0049</v>
          </cell>
        </row>
        <row r="52">
          <cell r="G52" t="str">
            <v>06P0021</v>
          </cell>
        </row>
        <row r="53">
          <cell r="G53" t="str">
            <v>02P0722</v>
          </cell>
        </row>
        <row r="54">
          <cell r="G54" t="str">
            <v>06P0022</v>
          </cell>
        </row>
        <row r="55">
          <cell r="G55" t="str">
            <v>06P0039</v>
          </cell>
        </row>
        <row r="56">
          <cell r="G56" t="str">
            <v>06P0041</v>
          </cell>
        </row>
        <row r="57">
          <cell r="G57" t="str">
            <v>06P0023</v>
          </cell>
        </row>
        <row r="58">
          <cell r="G58" t="str">
            <v>06P0029</v>
          </cell>
        </row>
        <row r="59">
          <cell r="G59" t="str">
            <v>06P0030</v>
          </cell>
        </row>
        <row r="60">
          <cell r="G60" t="str">
            <v>02P0713</v>
          </cell>
        </row>
        <row r="61">
          <cell r="G61" t="str">
            <v>06P0025</v>
          </cell>
        </row>
        <row r="62">
          <cell r="G62" t="str">
            <v>06P0027</v>
          </cell>
        </row>
        <row r="63">
          <cell r="G63" t="str">
            <v>06P0036</v>
          </cell>
        </row>
        <row r="64">
          <cell r="G64" t="str">
            <v>06P0014</v>
          </cell>
        </row>
        <row r="65">
          <cell r="G65" t="str">
            <v>06P0024</v>
          </cell>
        </row>
        <row r="66">
          <cell r="G66" t="str">
            <v>02P0712</v>
          </cell>
        </row>
        <row r="67">
          <cell r="G67" t="str">
            <v>06P0040</v>
          </cell>
        </row>
        <row r="68">
          <cell r="G68" t="str">
            <v>06P0020</v>
          </cell>
        </row>
        <row r="69">
          <cell r="G69" t="str">
            <v>06P0051</v>
          </cell>
        </row>
        <row r="70">
          <cell r="G70" t="str">
            <v>06P0053</v>
          </cell>
        </row>
        <row r="71">
          <cell r="G71" t="str">
            <v>06P0052</v>
          </cell>
        </row>
        <row r="72">
          <cell r="G72" t="str">
            <v>06P0054</v>
          </cell>
        </row>
        <row r="73">
          <cell r="G73" t="str">
            <v>02P0714</v>
          </cell>
        </row>
        <row r="74">
          <cell r="G74" t="str">
            <v>06P0016</v>
          </cell>
        </row>
        <row r="75">
          <cell r="G75" t="str">
            <v>06P0035</v>
          </cell>
        </row>
        <row r="76">
          <cell r="G76" t="str">
            <v>06P0018</v>
          </cell>
        </row>
        <row r="77">
          <cell r="G77" t="str">
            <v>06P0015</v>
          </cell>
        </row>
        <row r="78">
          <cell r="G78" t="str">
            <v>06P0091</v>
          </cell>
        </row>
        <row r="79">
          <cell r="G79" t="str">
            <v>06P0032</v>
          </cell>
        </row>
        <row r="80">
          <cell r="G80" t="str">
            <v>02P0082</v>
          </cell>
        </row>
        <row r="81">
          <cell r="G81" t="str">
            <v>06P0636</v>
          </cell>
        </row>
        <row r="83">
          <cell r="G83" t="str">
            <v>06P0622</v>
          </cell>
        </row>
        <row r="84">
          <cell r="G84" t="str">
            <v>05P0187</v>
          </cell>
        </row>
        <row r="85">
          <cell r="G85" t="str">
            <v>06P0652</v>
          </cell>
        </row>
        <row r="86">
          <cell r="G86" t="str">
            <v>05P0168</v>
          </cell>
        </row>
        <row r="87">
          <cell r="G87" t="str">
            <v>06P0005</v>
          </cell>
        </row>
        <row r="88">
          <cell r="G88" t="str">
            <v>02P0200</v>
          </cell>
        </row>
        <row r="89">
          <cell r="G89" t="str">
            <v>06P0632</v>
          </cell>
        </row>
        <row r="91">
          <cell r="G91" t="str">
            <v>02P0104</v>
          </cell>
        </row>
        <row r="93">
          <cell r="G93" t="str">
            <v>05P0087</v>
          </cell>
        </row>
        <row r="94">
          <cell r="G94" t="str">
            <v>07P0009</v>
          </cell>
        </row>
        <row r="95">
          <cell r="G95" t="str">
            <v>05P0004</v>
          </cell>
        </row>
        <row r="96">
          <cell r="G96" t="str">
            <v>06P0687</v>
          </cell>
        </row>
        <row r="97">
          <cell r="G97" t="str">
            <v>06P0193</v>
          </cell>
        </row>
        <row r="98">
          <cell r="G98" t="str">
            <v>06P0279</v>
          </cell>
        </row>
        <row r="100">
          <cell r="G100" t="str">
            <v>02P0019</v>
          </cell>
        </row>
        <row r="101">
          <cell r="G101" t="str">
            <v>06P0561</v>
          </cell>
        </row>
        <row r="106">
          <cell r="G106" t="str">
            <v>02P0022</v>
          </cell>
        </row>
        <row r="107">
          <cell r="G107" t="str">
            <v>02P0232</v>
          </cell>
        </row>
        <row r="108">
          <cell r="G108" t="str">
            <v>05P0090</v>
          </cell>
        </row>
        <row r="111">
          <cell r="G111" t="str">
            <v>06P0682</v>
          </cell>
        </row>
        <row r="112">
          <cell r="G112" t="str">
            <v>06P0680</v>
          </cell>
        </row>
        <row r="113">
          <cell r="G113" t="str">
            <v>06P0204</v>
          </cell>
        </row>
        <row r="115">
          <cell r="G115" t="str">
            <v>06P0001</v>
          </cell>
        </row>
        <row r="116">
          <cell r="G116" t="str">
            <v>02P0132</v>
          </cell>
        </row>
        <row r="117">
          <cell r="G117" t="str">
            <v>06P0128</v>
          </cell>
        </row>
        <row r="119">
          <cell r="G119" t="str">
            <v>06P0122</v>
          </cell>
        </row>
        <row r="120">
          <cell r="G120" t="str">
            <v>06P0136</v>
          </cell>
        </row>
        <row r="121">
          <cell r="G121" t="str">
            <v>06P0127</v>
          </cell>
        </row>
        <row r="123">
          <cell r="G123" t="str">
            <v>05P0006</v>
          </cell>
        </row>
        <row r="124">
          <cell r="G124" t="str">
            <v>05P0095</v>
          </cell>
        </row>
        <row r="125">
          <cell r="G125" t="str">
            <v>06P0191</v>
          </cell>
        </row>
        <row r="126">
          <cell r="G126" t="str">
            <v>06P0354</v>
          </cell>
        </row>
        <row r="127">
          <cell r="G127" t="str">
            <v>06P0684</v>
          </cell>
        </row>
        <row r="129">
          <cell r="G129" t="str">
            <v>06P0624</v>
          </cell>
        </row>
        <row r="132">
          <cell r="G132" t="str">
            <v>06P0129</v>
          </cell>
        </row>
        <row r="133">
          <cell r="G133" t="str">
            <v>06P0668</v>
          </cell>
        </row>
        <row r="137">
          <cell r="G137" t="str">
            <v>07P0004</v>
          </cell>
        </row>
        <row r="138">
          <cell r="G138" t="str">
            <v>02P0083</v>
          </cell>
        </row>
        <row r="139">
          <cell r="G139" t="str">
            <v>02P0090</v>
          </cell>
        </row>
        <row r="140">
          <cell r="G140" t="str">
            <v>02P0089</v>
          </cell>
        </row>
        <row r="141">
          <cell r="G141" t="str">
            <v>02P0086</v>
          </cell>
        </row>
        <row r="142">
          <cell r="G142" t="str">
            <v>02P0076</v>
          </cell>
        </row>
        <row r="143">
          <cell r="G143" t="str">
            <v>02P0194</v>
          </cell>
        </row>
        <row r="145">
          <cell r="G145" t="str">
            <v>06P0292</v>
          </cell>
        </row>
        <row r="146">
          <cell r="G146" t="str">
            <v>05P0181</v>
          </cell>
        </row>
        <row r="147">
          <cell r="G147" t="str">
            <v>05P0053</v>
          </cell>
        </row>
        <row r="150">
          <cell r="G150" t="str">
            <v>04P0073</v>
          </cell>
        </row>
        <row r="151">
          <cell r="G151" t="str">
            <v>03P0034</v>
          </cell>
        </row>
        <row r="152">
          <cell r="G152" t="str">
            <v>03P0499</v>
          </cell>
        </row>
        <row r="154">
          <cell r="G154" t="str">
            <v>02P0502</v>
          </cell>
        </row>
        <row r="157">
          <cell r="G157" t="str">
            <v>02P0506</v>
          </cell>
        </row>
        <row r="158">
          <cell r="G158" t="str">
            <v>02P0509</v>
          </cell>
        </row>
        <row r="160">
          <cell r="G160" t="str">
            <v>02P0514</v>
          </cell>
        </row>
        <row r="162">
          <cell r="G162" t="str">
            <v>02P0518</v>
          </cell>
        </row>
        <row r="163">
          <cell r="G163" t="str">
            <v>03P0011</v>
          </cell>
        </row>
        <row r="164">
          <cell r="G164" t="str">
            <v>03P0023</v>
          </cell>
        </row>
        <row r="165">
          <cell r="G165" t="str">
            <v>02P0116</v>
          </cell>
        </row>
        <row r="166">
          <cell r="G166" t="str">
            <v>02P0233</v>
          </cell>
        </row>
        <row r="169">
          <cell r="G169" t="str">
            <v>02P0078</v>
          </cell>
        </row>
        <row r="170">
          <cell r="G170" t="str">
            <v>02P0079</v>
          </cell>
        </row>
        <row r="171">
          <cell r="G171" t="str">
            <v>06P0336</v>
          </cell>
        </row>
        <row r="174">
          <cell r="G174" t="str">
            <v>07P0007</v>
          </cell>
        </row>
        <row r="175">
          <cell r="G175" t="str">
            <v>05P0074</v>
          </cell>
        </row>
        <row r="176">
          <cell r="G176" t="str">
            <v>02P0011</v>
          </cell>
        </row>
        <row r="177">
          <cell r="G177" t="str">
            <v>02P0189</v>
          </cell>
        </row>
        <row r="178">
          <cell r="G178" t="str">
            <v>04P0125</v>
          </cell>
        </row>
        <row r="180">
          <cell r="G180" t="str">
            <v>06P0184</v>
          </cell>
        </row>
        <row r="182">
          <cell r="G182" t="str">
            <v>06P0147</v>
          </cell>
        </row>
        <row r="183">
          <cell r="G183" t="str">
            <v>06P0007</v>
          </cell>
        </row>
        <row r="185">
          <cell r="G185" t="str">
            <v>05P0096</v>
          </cell>
        </row>
        <row r="186">
          <cell r="G186" t="str">
            <v>06P0010</v>
          </cell>
        </row>
        <row r="187">
          <cell r="G187" t="str">
            <v>02P0720</v>
          </cell>
        </row>
        <row r="189">
          <cell r="G189" t="str">
            <v>06P0506</v>
          </cell>
        </row>
        <row r="190">
          <cell r="G190" t="str">
            <v>02P0111</v>
          </cell>
        </row>
        <row r="191">
          <cell r="G191" t="str">
            <v>02P0108</v>
          </cell>
        </row>
        <row r="194">
          <cell r="G194" t="str">
            <v>02P0113</v>
          </cell>
        </row>
        <row r="196">
          <cell r="G196" t="str">
            <v>06P0304</v>
          </cell>
        </row>
        <row r="197">
          <cell r="G197" t="str">
            <v>06P0142</v>
          </cell>
        </row>
        <row r="199">
          <cell r="G199" t="str">
            <v>06P0171</v>
          </cell>
        </row>
        <row r="200">
          <cell r="G200" t="str">
            <v>06P0365</v>
          </cell>
        </row>
        <row r="203">
          <cell r="G203" t="str">
            <v>05P0182</v>
          </cell>
        </row>
        <row r="205">
          <cell r="G205" t="str">
            <v>05P0056</v>
          </cell>
        </row>
        <row r="206">
          <cell r="G206" t="str">
            <v>05P0185</v>
          </cell>
        </row>
        <row r="208">
          <cell r="G208" t="str">
            <v>02P0243</v>
          </cell>
        </row>
        <row r="209">
          <cell r="G209" t="str">
            <v>03P0489</v>
          </cell>
        </row>
        <row r="212">
          <cell r="G212" t="str">
            <v>06P0583</v>
          </cell>
        </row>
        <row r="216">
          <cell r="G216" t="str">
            <v>06P0661</v>
          </cell>
        </row>
        <row r="217">
          <cell r="G217" t="str">
            <v>05P0178</v>
          </cell>
        </row>
        <row r="219">
          <cell r="G219" t="str">
            <v>02P0147</v>
          </cell>
        </row>
        <row r="220">
          <cell r="G220" t="str">
            <v>02P0524</v>
          </cell>
        </row>
        <row r="222">
          <cell r="G222" t="str">
            <v>06P0113</v>
          </cell>
        </row>
        <row r="223">
          <cell r="G223" t="str">
            <v>04P0071</v>
          </cell>
        </row>
        <row r="225">
          <cell r="G225" t="str">
            <v>05P0099</v>
          </cell>
        </row>
        <row r="226">
          <cell r="G226" t="str">
            <v>06P0675</v>
          </cell>
        </row>
        <row r="227">
          <cell r="G227" t="str">
            <v>02P0018</v>
          </cell>
        </row>
        <row r="228">
          <cell r="G228" t="str">
            <v>06P0132</v>
          </cell>
        </row>
        <row r="229">
          <cell r="G229" t="str">
            <v>06P0130</v>
          </cell>
        </row>
        <row r="230">
          <cell r="G230" t="str">
            <v>02P0061</v>
          </cell>
        </row>
        <row r="231">
          <cell r="G231" t="str">
            <v>05P0021</v>
          </cell>
        </row>
        <row r="232">
          <cell r="G232" t="str">
            <v>06P0538</v>
          </cell>
        </row>
        <row r="237">
          <cell r="G237" t="str">
            <v>06P0699</v>
          </cell>
        </row>
        <row r="239">
          <cell r="G239" t="str">
            <v>04P0110</v>
          </cell>
        </row>
        <row r="241">
          <cell r="G241" t="str">
            <v>06P0689</v>
          </cell>
        </row>
        <row r="242">
          <cell r="G242" t="str">
            <v>04P0087</v>
          </cell>
        </row>
        <row r="243">
          <cell r="G243" t="str">
            <v>06P0673</v>
          </cell>
        </row>
        <row r="244">
          <cell r="G244" t="str">
            <v>06P0673</v>
          </cell>
        </row>
        <row r="251">
          <cell r="G251" t="str">
            <v>05P0049</v>
          </cell>
        </row>
        <row r="253">
          <cell r="G253" t="str">
            <v>03P0524</v>
          </cell>
        </row>
        <row r="256">
          <cell r="G256" t="str">
            <v>02P0158</v>
          </cell>
        </row>
        <row r="260">
          <cell r="G260" t="str">
            <v>04P0108</v>
          </cell>
        </row>
        <row r="261">
          <cell r="G261" t="str">
            <v>06P0355</v>
          </cell>
        </row>
        <row r="265">
          <cell r="G265" t="str">
            <v>02P0176</v>
          </cell>
        </row>
        <row r="268">
          <cell r="G268" t="str">
            <v>02P0525</v>
          </cell>
        </row>
        <row r="269">
          <cell r="G269" t="str">
            <v>02P0526</v>
          </cell>
        </row>
        <row r="270">
          <cell r="G270" t="str">
            <v>02P0527</v>
          </cell>
        </row>
        <row r="271">
          <cell r="G271" t="str">
            <v>02P0528</v>
          </cell>
        </row>
        <row r="272">
          <cell r="G272" t="str">
            <v>02P0529</v>
          </cell>
        </row>
        <row r="273">
          <cell r="G273" t="str">
            <v>06P0730</v>
          </cell>
        </row>
        <row r="274">
          <cell r="G274" t="str">
            <v>02P0530</v>
          </cell>
        </row>
        <row r="275">
          <cell r="G275" t="str">
            <v>06P0392</v>
          </cell>
        </row>
        <row r="277">
          <cell r="G277" t="str">
            <v>02P0532</v>
          </cell>
        </row>
        <row r="278">
          <cell r="G278" t="str">
            <v>02P0533</v>
          </cell>
        </row>
        <row r="279">
          <cell r="G279" t="str">
            <v>02P0534</v>
          </cell>
        </row>
        <row r="280">
          <cell r="G280" t="str">
            <v>02P0536</v>
          </cell>
        </row>
        <row r="281">
          <cell r="G281" t="str">
            <v>02P0538</v>
          </cell>
        </row>
        <row r="282">
          <cell r="G282" t="str">
            <v>02P0539</v>
          </cell>
        </row>
        <row r="285">
          <cell r="G285" t="str">
            <v>02P0540</v>
          </cell>
        </row>
        <row r="286">
          <cell r="G286" t="str">
            <v>06P0449</v>
          </cell>
        </row>
        <row r="287">
          <cell r="G287" t="str">
            <v>02P0541</v>
          </cell>
        </row>
        <row r="288">
          <cell r="G288" t="str">
            <v>06P0445</v>
          </cell>
        </row>
        <row r="290">
          <cell r="G290" t="str">
            <v>04P0109</v>
          </cell>
        </row>
        <row r="291">
          <cell r="G291" t="str">
            <v>02P0542</v>
          </cell>
        </row>
        <row r="292">
          <cell r="G292" t="str">
            <v>02P0543</v>
          </cell>
        </row>
        <row r="293">
          <cell r="G293" t="str">
            <v>02P0544</v>
          </cell>
        </row>
        <row r="294">
          <cell r="G294" t="str">
            <v>06P0422</v>
          </cell>
        </row>
        <row r="295">
          <cell r="G295" t="str">
            <v>04P0056</v>
          </cell>
        </row>
        <row r="303">
          <cell r="G303" t="str">
            <v>02P0157</v>
          </cell>
        </row>
        <row r="305">
          <cell r="G305" t="str">
            <v>02P0210</v>
          </cell>
        </row>
        <row r="306">
          <cell r="G306" t="str">
            <v>03P0478</v>
          </cell>
        </row>
        <row r="307">
          <cell r="G307" t="str">
            <v>02P0213</v>
          </cell>
        </row>
        <row r="308">
          <cell r="G308" t="str">
            <v>06P0477</v>
          </cell>
        </row>
        <row r="309">
          <cell r="G309" t="str">
            <v>02P0211</v>
          </cell>
        </row>
        <row r="310">
          <cell r="G310" t="str">
            <v>02P0208</v>
          </cell>
        </row>
        <row r="311">
          <cell r="G311" t="str">
            <v>04P0111</v>
          </cell>
        </row>
        <row r="312">
          <cell r="G312" t="str">
            <v>02P0206</v>
          </cell>
        </row>
        <row r="314">
          <cell r="G314" t="str">
            <v>03P0535</v>
          </cell>
        </row>
        <row r="316">
          <cell r="G316" t="str">
            <v>06P0595</v>
          </cell>
        </row>
        <row r="317">
          <cell r="G317" t="str">
            <v>04P0128</v>
          </cell>
        </row>
        <row r="320">
          <cell r="G320" t="str">
            <v>06P0126</v>
          </cell>
        </row>
        <row r="321">
          <cell r="G321" t="str">
            <v>06P0686</v>
          </cell>
        </row>
        <row r="322">
          <cell r="G322" t="str">
            <v>05P0100</v>
          </cell>
        </row>
        <row r="323">
          <cell r="G323" t="str">
            <v>02P0114</v>
          </cell>
        </row>
        <row r="330">
          <cell r="G330" t="str">
            <v>03P0510</v>
          </cell>
        </row>
        <row r="332">
          <cell r="G332" t="str">
            <v>03P0028</v>
          </cell>
        </row>
        <row r="333">
          <cell r="G333" t="str">
            <v>06P0737</v>
          </cell>
        </row>
        <row r="334">
          <cell r="G334" t="str">
            <v>07P0001</v>
          </cell>
        </row>
        <row r="336">
          <cell r="G336" t="str">
            <v>05P0047</v>
          </cell>
        </row>
        <row r="337">
          <cell r="G337" t="str">
            <v>06P0654</v>
          </cell>
        </row>
        <row r="339">
          <cell r="G339" t="str">
            <v>06P0647</v>
          </cell>
        </row>
        <row r="340">
          <cell r="G340" t="str">
            <v>05P0085</v>
          </cell>
        </row>
        <row r="341">
          <cell r="G341" t="str">
            <v>06P0589</v>
          </cell>
        </row>
        <row r="342">
          <cell r="G342" t="str">
            <v>06P0011</v>
          </cell>
        </row>
        <row r="343">
          <cell r="G343" t="str">
            <v>06P0504</v>
          </cell>
        </row>
        <row r="348">
          <cell r="G348" t="str">
            <v>06P0502</v>
          </cell>
        </row>
        <row r="349">
          <cell r="G349" t="str">
            <v>02P0159</v>
          </cell>
        </row>
        <row r="350">
          <cell r="G350" t="str">
            <v>06P0683</v>
          </cell>
        </row>
        <row r="352">
          <cell r="G352" t="str">
            <v>06P0650</v>
          </cell>
        </row>
        <row r="353">
          <cell r="G353" t="str">
            <v>06P0185</v>
          </cell>
        </row>
        <row r="354">
          <cell r="G354" t="str">
            <v>02P0069</v>
          </cell>
        </row>
        <row r="355">
          <cell r="G355" t="str">
            <v>06P0108</v>
          </cell>
        </row>
        <row r="356">
          <cell r="G356" t="str">
            <v>06P0107</v>
          </cell>
        </row>
        <row r="358">
          <cell r="G358" t="str">
            <v>02P0038</v>
          </cell>
        </row>
        <row r="360">
          <cell r="G360" t="str">
            <v>04P0199</v>
          </cell>
        </row>
        <row r="362">
          <cell r="G362" t="str">
            <v>05P0102</v>
          </cell>
        </row>
        <row r="363">
          <cell r="G363" t="str">
            <v>02P0558</v>
          </cell>
        </row>
        <row r="364">
          <cell r="G364" t="str">
            <v>02P0227</v>
          </cell>
        </row>
        <row r="366">
          <cell r="G366" t="str">
            <v>06P0110</v>
          </cell>
        </row>
        <row r="367">
          <cell r="G367" t="str">
            <v>05P0103</v>
          </cell>
        </row>
        <row r="368">
          <cell r="G368" t="str">
            <v>02P0272</v>
          </cell>
        </row>
        <row r="374">
          <cell r="G374" t="str">
            <v>02P0565</v>
          </cell>
        </row>
        <row r="375">
          <cell r="G375" t="str">
            <v>06P0664</v>
          </cell>
        </row>
        <row r="376">
          <cell r="G376" t="str">
            <v>02P0566</v>
          </cell>
        </row>
        <row r="377">
          <cell r="G377" t="str">
            <v>06P0667</v>
          </cell>
        </row>
        <row r="378">
          <cell r="G378" t="str">
            <v>06P0620</v>
          </cell>
        </row>
        <row r="379">
          <cell r="G379" t="str">
            <v>06P0665</v>
          </cell>
        </row>
        <row r="387">
          <cell r="G387" t="str">
            <v>06P0640</v>
          </cell>
        </row>
        <row r="388">
          <cell r="G388" t="str">
            <v>06P0663</v>
          </cell>
        </row>
        <row r="389">
          <cell r="G389" t="str">
            <v>06P0567</v>
          </cell>
        </row>
        <row r="390">
          <cell r="G390" t="str">
            <v>06P0666</v>
          </cell>
        </row>
        <row r="391">
          <cell r="G391" t="str">
            <v>06P0539</v>
          </cell>
        </row>
        <row r="392">
          <cell r="G392" t="str">
            <v>06P0619</v>
          </cell>
        </row>
        <row r="393">
          <cell r="G393" t="str">
            <v>02P0563</v>
          </cell>
        </row>
        <row r="394">
          <cell r="G394" t="str">
            <v>06P0251</v>
          </cell>
        </row>
        <row r="410">
          <cell r="G410" t="str">
            <v>06P0615</v>
          </cell>
        </row>
        <row r="412">
          <cell r="G412" t="str">
            <v>03P0574</v>
          </cell>
        </row>
        <row r="413">
          <cell r="G413" t="str">
            <v>02P0063</v>
          </cell>
        </row>
        <row r="414">
          <cell r="G414" t="str">
            <v>06P0646</v>
          </cell>
        </row>
        <row r="415">
          <cell r="G415" t="str">
            <v>06P0410</v>
          </cell>
        </row>
        <row r="416">
          <cell r="G416" t="str">
            <v>06P0199</v>
          </cell>
        </row>
        <row r="420">
          <cell r="G420" t="str">
            <v>04P0136</v>
          </cell>
        </row>
        <row r="421">
          <cell r="G421" t="str">
            <v>02P0133</v>
          </cell>
        </row>
        <row r="422">
          <cell r="G422" t="str">
            <v>02P0030</v>
          </cell>
        </row>
        <row r="424">
          <cell r="G424" t="str">
            <v>04P0086</v>
          </cell>
        </row>
        <row r="425">
          <cell r="G425" t="str">
            <v>06P0256</v>
          </cell>
        </row>
        <row r="426">
          <cell r="G426" t="str">
            <v>06P0284</v>
          </cell>
        </row>
        <row r="427">
          <cell r="G427" t="str">
            <v>05P0105</v>
          </cell>
        </row>
        <row r="429">
          <cell r="G429" t="str">
            <v>02P0271</v>
          </cell>
        </row>
        <row r="430">
          <cell r="G430" t="str">
            <v>03P0532</v>
          </cell>
        </row>
        <row r="431">
          <cell r="G431" t="str">
            <v>06P0577</v>
          </cell>
        </row>
        <row r="432">
          <cell r="G432" t="str">
            <v>06P0508</v>
          </cell>
        </row>
        <row r="433">
          <cell r="G433" t="str">
            <v>07P0008</v>
          </cell>
        </row>
        <row r="434">
          <cell r="G434" t="str">
            <v>02P0068</v>
          </cell>
        </row>
        <row r="435">
          <cell r="G435" t="str">
            <v>03P0506</v>
          </cell>
        </row>
        <row r="436">
          <cell r="G436" t="str">
            <v>04P0206</v>
          </cell>
        </row>
        <row r="437">
          <cell r="G437" t="str">
            <v>06P0674</v>
          </cell>
        </row>
        <row r="440">
          <cell r="G440" t="str">
            <v>05P0058</v>
          </cell>
        </row>
        <row r="441">
          <cell r="G441" t="str">
            <v>02P0191</v>
          </cell>
        </row>
        <row r="442">
          <cell r="G442" t="str">
            <v>04P0113</v>
          </cell>
        </row>
        <row r="443">
          <cell r="G443" t="str">
            <v>06P0676</v>
          </cell>
        </row>
        <row r="444">
          <cell r="G444" t="str">
            <v>02P0097</v>
          </cell>
        </row>
        <row r="445">
          <cell r="G445" t="str">
            <v>06P0742</v>
          </cell>
        </row>
        <row r="446">
          <cell r="G446" t="str">
            <v>05P0156</v>
          </cell>
        </row>
        <row r="447">
          <cell r="G447" t="str">
            <v>06P0009</v>
          </cell>
        </row>
        <row r="448">
          <cell r="G448" t="str">
            <v>02P0016</v>
          </cell>
        </row>
        <row r="451">
          <cell r="G451" t="str">
            <v>02P0120</v>
          </cell>
        </row>
        <row r="452">
          <cell r="G452" t="str">
            <v>05P0075</v>
          </cell>
        </row>
        <row r="454">
          <cell r="G454" t="str">
            <v>02P0196</v>
          </cell>
        </row>
        <row r="455">
          <cell r="G455" t="str">
            <v>02P0036</v>
          </cell>
        </row>
        <row r="456">
          <cell r="G456" t="str">
            <v>06P0277</v>
          </cell>
        </row>
        <row r="457">
          <cell r="G457" t="str">
            <v>02P0020</v>
          </cell>
        </row>
        <row r="459">
          <cell r="G459" t="str">
            <v>02P0131</v>
          </cell>
        </row>
        <row r="460">
          <cell r="G460" t="str">
            <v>05P0191</v>
          </cell>
        </row>
        <row r="463">
          <cell r="G463" t="str">
            <v>06P0003</v>
          </cell>
        </row>
        <row r="464">
          <cell r="G464" t="str">
            <v>06P0503</v>
          </cell>
        </row>
        <row r="469">
          <cell r="G469" t="str">
            <v>04P0201</v>
          </cell>
        </row>
        <row r="470">
          <cell r="G470" t="str">
            <v>06P0672</v>
          </cell>
        </row>
        <row r="472">
          <cell r="G472" t="str">
            <v>05P0065</v>
          </cell>
        </row>
        <row r="473">
          <cell r="G473" t="str">
            <v>06P0548</v>
          </cell>
        </row>
        <row r="474">
          <cell r="G474" t="str">
            <v>06P0350</v>
          </cell>
        </row>
        <row r="475">
          <cell r="G475" t="str">
            <v>06P0118</v>
          </cell>
        </row>
        <row r="476">
          <cell r="G476" t="str">
            <v>06P0507</v>
          </cell>
        </row>
        <row r="477">
          <cell r="G477" t="str">
            <v>06P0531</v>
          </cell>
        </row>
        <row r="480">
          <cell r="G480" t="str">
            <v>02P0203</v>
          </cell>
        </row>
        <row r="482">
          <cell r="G482" t="str">
            <v>06P0364</v>
          </cell>
        </row>
        <row r="484">
          <cell r="G484" t="str">
            <v>06P0359</v>
          </cell>
        </row>
        <row r="485">
          <cell r="G485" t="str">
            <v>05P0001</v>
          </cell>
        </row>
        <row r="486">
          <cell r="G486" t="str">
            <v>02P0100</v>
          </cell>
        </row>
        <row r="487">
          <cell r="G487" t="str">
            <v>03P0552</v>
          </cell>
        </row>
        <row r="490">
          <cell r="G490" t="str">
            <v>03P0019</v>
          </cell>
        </row>
        <row r="491">
          <cell r="G491" t="str">
            <v>04P0122</v>
          </cell>
        </row>
        <row r="492">
          <cell r="G492" t="str">
            <v>06P0626</v>
          </cell>
        </row>
        <row r="493">
          <cell r="G493" t="str">
            <v>06P0534</v>
          </cell>
        </row>
        <row r="495">
          <cell r="G495" t="str">
            <v>04P0106</v>
          </cell>
        </row>
        <row r="496">
          <cell r="G496" t="str">
            <v>06P0509</v>
          </cell>
        </row>
        <row r="497">
          <cell r="G497" t="str">
            <v>05P0166</v>
          </cell>
        </row>
        <row r="498">
          <cell r="G498" t="str">
            <v>05P0157</v>
          </cell>
        </row>
        <row r="499">
          <cell r="G499" t="str">
            <v>05P0174</v>
          </cell>
        </row>
        <row r="500">
          <cell r="G500" t="str">
            <v>06P0564</v>
          </cell>
        </row>
        <row r="501">
          <cell r="G501" t="str">
            <v>05P0173</v>
          </cell>
        </row>
        <row r="502">
          <cell r="G502" t="str">
            <v>05P0184</v>
          </cell>
        </row>
        <row r="506">
          <cell r="G506" t="str">
            <v>05P0066</v>
          </cell>
        </row>
        <row r="507">
          <cell r="G507" t="str">
            <v>03P0541</v>
          </cell>
        </row>
        <row r="509">
          <cell r="G509" t="str">
            <v>02P0904</v>
          </cell>
        </row>
        <row r="510">
          <cell r="G510" t="str">
            <v>06P0301</v>
          </cell>
        </row>
        <row r="511">
          <cell r="G511" t="str">
            <v>02P0583</v>
          </cell>
        </row>
        <row r="513">
          <cell r="G513" t="str">
            <v>05P0086</v>
          </cell>
        </row>
        <row r="514">
          <cell r="G514" t="str">
            <v>06P0662</v>
          </cell>
        </row>
        <row r="515">
          <cell r="G515" t="str">
            <v>02P0126</v>
          </cell>
        </row>
        <row r="516">
          <cell r="G516" t="str">
            <v>06P0335</v>
          </cell>
        </row>
        <row r="517">
          <cell r="G517" t="str">
            <v>02P0174</v>
          </cell>
        </row>
        <row r="518">
          <cell r="G518" t="str">
            <v>02P0006</v>
          </cell>
        </row>
        <row r="526">
          <cell r="G526" t="str">
            <v>02P0017</v>
          </cell>
        </row>
        <row r="527">
          <cell r="G527" t="str">
            <v>06P0281</v>
          </cell>
        </row>
        <row r="528">
          <cell r="G528" t="str">
            <v>06P0582</v>
          </cell>
        </row>
        <row r="529">
          <cell r="G529" t="str">
            <v>03P0513</v>
          </cell>
        </row>
        <row r="531">
          <cell r="G531" t="str">
            <v>06P0532</v>
          </cell>
        </row>
        <row r="533">
          <cell r="G533" t="str">
            <v>06P0259</v>
          </cell>
        </row>
        <row r="534">
          <cell r="G534" t="str">
            <v>05P0113</v>
          </cell>
        </row>
        <row r="535">
          <cell r="G535" t="str">
            <v>02P0224</v>
          </cell>
        </row>
        <row r="536">
          <cell r="G536" t="str">
            <v>06P0307</v>
          </cell>
        </row>
        <row r="537">
          <cell r="G537" t="str">
            <v>05P0072</v>
          </cell>
        </row>
        <row r="538">
          <cell r="G538" t="str">
            <v>05P0084</v>
          </cell>
        </row>
        <row r="539">
          <cell r="G539" t="str">
            <v>03P0005</v>
          </cell>
        </row>
        <row r="541">
          <cell r="G541" t="str">
            <v>04P0075</v>
          </cell>
        </row>
        <row r="542">
          <cell r="G542" t="str">
            <v>02P0598</v>
          </cell>
        </row>
        <row r="543">
          <cell r="G543" t="str">
            <v>03P0483</v>
          </cell>
        </row>
        <row r="544">
          <cell r="G544" t="str">
            <v>02P0150</v>
          </cell>
        </row>
        <row r="545">
          <cell r="G545" t="str">
            <v>04P0007</v>
          </cell>
        </row>
        <row r="548">
          <cell r="G548" t="str">
            <v>04P0010</v>
          </cell>
        </row>
        <row r="549">
          <cell r="G549" t="str">
            <v>05P0073</v>
          </cell>
        </row>
        <row r="551">
          <cell r="G551" t="str">
            <v>04P0187</v>
          </cell>
        </row>
        <row r="552">
          <cell r="G552" t="str">
            <v>02P0021</v>
          </cell>
        </row>
        <row r="553">
          <cell r="G553" t="str">
            <v>02P0908</v>
          </cell>
        </row>
        <row r="554">
          <cell r="G554" t="str">
            <v>04P0121</v>
          </cell>
        </row>
        <row r="555">
          <cell r="G555" t="str">
            <v>06P0543</v>
          </cell>
        </row>
        <row r="556">
          <cell r="G556" t="str">
            <v>02P0085</v>
          </cell>
        </row>
        <row r="557">
          <cell r="G557" t="str">
            <v>06P0653</v>
          </cell>
        </row>
        <row r="559">
          <cell r="G559" t="str">
            <v>04P0154</v>
          </cell>
        </row>
        <row r="560">
          <cell r="G560" t="str">
            <v>02P0183</v>
          </cell>
        </row>
        <row r="561">
          <cell r="G561" t="str">
            <v>05P0117</v>
          </cell>
        </row>
        <row r="563">
          <cell r="G563" t="str">
            <v>03P0337</v>
          </cell>
        </row>
        <row r="564">
          <cell r="G564" t="str">
            <v>04P0079</v>
          </cell>
        </row>
        <row r="565">
          <cell r="G565" t="str">
            <v>05P0183</v>
          </cell>
        </row>
        <row r="566">
          <cell r="G566" t="str">
            <v>06P0337</v>
          </cell>
        </row>
        <row r="567">
          <cell r="G567" t="str">
            <v>06P0485</v>
          </cell>
        </row>
        <row r="568">
          <cell r="G568" t="str">
            <v>06P0492</v>
          </cell>
        </row>
        <row r="569">
          <cell r="G569" t="str">
            <v>06P0482</v>
          </cell>
        </row>
        <row r="570">
          <cell r="G570" t="str">
            <v>06P0495</v>
          </cell>
        </row>
        <row r="571">
          <cell r="G571" t="str">
            <v>06P0731</v>
          </cell>
        </row>
        <row r="572">
          <cell r="G572" t="str">
            <v>06P0487</v>
          </cell>
        </row>
        <row r="573">
          <cell r="G573" t="str">
            <v>06P0480</v>
          </cell>
        </row>
        <row r="574">
          <cell r="G574" t="str">
            <v>06P0494</v>
          </cell>
        </row>
        <row r="575">
          <cell r="G575" t="str">
            <v>06P0496</v>
          </cell>
        </row>
        <row r="576">
          <cell r="G576" t="str">
            <v>06P0484</v>
          </cell>
        </row>
        <row r="577">
          <cell r="G577" t="str">
            <v>06P0489</v>
          </cell>
        </row>
        <row r="578">
          <cell r="G578" t="str">
            <v>06P0481</v>
          </cell>
        </row>
        <row r="579">
          <cell r="G579" t="str">
            <v>06P0491</v>
          </cell>
        </row>
        <row r="580">
          <cell r="G580" t="str">
            <v>06P0493</v>
          </cell>
        </row>
        <row r="581">
          <cell r="G581" t="str">
            <v>06P0488</v>
          </cell>
        </row>
        <row r="582">
          <cell r="G582" t="str">
            <v>06P0490</v>
          </cell>
        </row>
        <row r="583">
          <cell r="G583" t="str">
            <v>06P0486</v>
          </cell>
        </row>
        <row r="584">
          <cell r="G584" t="str">
            <v>06P0483</v>
          </cell>
        </row>
        <row r="586">
          <cell r="G586" t="str">
            <v>06P0499</v>
          </cell>
        </row>
        <row r="587">
          <cell r="G587" t="str">
            <v>02P0037</v>
          </cell>
        </row>
        <row r="588">
          <cell r="G588" t="str">
            <v>02P0026</v>
          </cell>
        </row>
        <row r="589">
          <cell r="G589" t="str">
            <v>02P0604</v>
          </cell>
        </row>
        <row r="590">
          <cell r="G590" t="str">
            <v>02P0603</v>
          </cell>
        </row>
        <row r="592">
          <cell r="G592" t="str">
            <v>06P0659</v>
          </cell>
        </row>
        <row r="593">
          <cell r="G593" t="str">
            <v>02P0605</v>
          </cell>
        </row>
        <row r="595">
          <cell r="G595" t="str">
            <v>02P0004</v>
          </cell>
        </row>
        <row r="596">
          <cell r="G596" t="str">
            <v>02P0148</v>
          </cell>
        </row>
        <row r="597">
          <cell r="G597" t="str">
            <v>03P0557</v>
          </cell>
        </row>
        <row r="599">
          <cell r="G599" t="str">
            <v>02P0152</v>
          </cell>
        </row>
        <row r="600">
          <cell r="G600" t="str">
            <v>02P0002</v>
          </cell>
        </row>
        <row r="601">
          <cell r="G601" t="str">
            <v>06P0671</v>
          </cell>
        </row>
        <row r="604">
          <cell r="G604" t="str">
            <v>02P0025</v>
          </cell>
        </row>
        <row r="605">
          <cell r="G605" t="str">
            <v>02P0192</v>
          </cell>
        </row>
        <row r="606">
          <cell r="G606" t="str">
            <v>03P0003</v>
          </cell>
        </row>
        <row r="647">
          <cell r="G647" t="str">
            <v>02P0212</v>
          </cell>
        </row>
        <row r="649">
          <cell r="G649" t="str">
            <v>04P0008</v>
          </cell>
        </row>
        <row r="651">
          <cell r="G651" t="str">
            <v>06P0633</v>
          </cell>
        </row>
        <row r="652">
          <cell r="G652" t="str">
            <v>06P0207</v>
          </cell>
        </row>
        <row r="653">
          <cell r="G653" t="str">
            <v>06P0681</v>
          </cell>
        </row>
        <row r="654">
          <cell r="G654" t="str">
            <v>06P0679</v>
          </cell>
        </row>
        <row r="657">
          <cell r="G657" t="str">
            <v>03P0480</v>
          </cell>
        </row>
        <row r="658">
          <cell r="G658" t="str">
            <v>02P0151</v>
          </cell>
        </row>
        <row r="659">
          <cell r="G659" t="str">
            <v>06P0162</v>
          </cell>
        </row>
        <row r="660">
          <cell r="G660" t="str">
            <v>06P0656</v>
          </cell>
        </row>
        <row r="661">
          <cell r="G661" t="str">
            <v>06P0290</v>
          </cell>
        </row>
        <row r="663">
          <cell r="G663" t="str">
            <v>02P0226</v>
          </cell>
        </row>
        <row r="664">
          <cell r="G664" t="str">
            <v>06P0182</v>
          </cell>
        </row>
        <row r="665">
          <cell r="G665" t="str">
            <v>06P0240</v>
          </cell>
        </row>
        <row r="667">
          <cell r="G667" t="str">
            <v>03P0491</v>
          </cell>
        </row>
        <row r="668">
          <cell r="G668" t="str">
            <v>02P0101</v>
          </cell>
        </row>
        <row r="669">
          <cell r="G669" t="str">
            <v>02P0103</v>
          </cell>
        </row>
        <row r="670">
          <cell r="G670" t="str">
            <v>02P0608</v>
          </cell>
        </row>
        <row r="672">
          <cell r="G672" t="str">
            <v>06P0670</v>
          </cell>
        </row>
        <row r="673">
          <cell r="G673" t="str">
            <v>06P0528</v>
          </cell>
        </row>
        <row r="674">
          <cell r="G674" t="str">
            <v>02P0066</v>
          </cell>
        </row>
        <row r="675">
          <cell r="G675" t="str">
            <v>02P0106</v>
          </cell>
        </row>
        <row r="676">
          <cell r="G676" t="str">
            <v>04P0068</v>
          </cell>
        </row>
        <row r="677">
          <cell r="G677" t="str">
            <v>03P0528</v>
          </cell>
        </row>
        <row r="679">
          <cell r="G679" t="str">
            <v>06P0630</v>
          </cell>
        </row>
        <row r="680">
          <cell r="G680" t="str">
            <v>06P0203</v>
          </cell>
        </row>
        <row r="684">
          <cell r="G684" t="str">
            <v>06P0638</v>
          </cell>
        </row>
        <row r="685">
          <cell r="G685" t="str">
            <v>02P0612</v>
          </cell>
        </row>
        <row r="686">
          <cell r="G686" t="str">
            <v>05P0159</v>
          </cell>
        </row>
        <row r="688">
          <cell r="G688" t="str">
            <v>05P0153</v>
          </cell>
        </row>
        <row r="690">
          <cell r="G690" t="str">
            <v>06P0101</v>
          </cell>
        </row>
        <row r="691">
          <cell r="G691" t="str">
            <v>02P0614</v>
          </cell>
        </row>
        <row r="692">
          <cell r="G692" t="str">
            <v>03P0485</v>
          </cell>
        </row>
        <row r="693">
          <cell r="G693" t="str">
            <v>03P0569</v>
          </cell>
        </row>
        <row r="694">
          <cell r="G694" t="str">
            <v>02P0193</v>
          </cell>
        </row>
        <row r="695">
          <cell r="G695" t="str">
            <v>07P0003</v>
          </cell>
        </row>
        <row r="696">
          <cell r="G696" t="str">
            <v>03P0561</v>
          </cell>
        </row>
        <row r="697">
          <cell r="G697" t="str">
            <v>02P0125</v>
          </cell>
        </row>
        <row r="699">
          <cell r="G699" t="str">
            <v>06P0353</v>
          </cell>
        </row>
        <row r="700">
          <cell r="G700" t="str">
            <v>03P0562</v>
          </cell>
        </row>
        <row r="702">
          <cell r="G702" t="str">
            <v>04P0139</v>
          </cell>
        </row>
        <row r="703">
          <cell r="G703" t="str">
            <v>02P0054</v>
          </cell>
        </row>
        <row r="704">
          <cell r="G704" t="str">
            <v>02P0075</v>
          </cell>
        </row>
        <row r="706">
          <cell r="G706" t="str">
            <v>04P0093</v>
          </cell>
        </row>
        <row r="711">
          <cell r="G711" t="str">
            <v>05P0123</v>
          </cell>
        </row>
        <row r="712">
          <cell r="G712" t="str">
            <v>02P0217</v>
          </cell>
        </row>
        <row r="713">
          <cell r="G713" t="str">
            <v>04P0118</v>
          </cell>
        </row>
        <row r="714">
          <cell r="G714" t="str">
            <v>03P0519</v>
          </cell>
        </row>
        <row r="715">
          <cell r="G715" t="str">
            <v>06P0289</v>
          </cell>
        </row>
        <row r="716">
          <cell r="G716" t="str">
            <v>05P0054</v>
          </cell>
        </row>
        <row r="718">
          <cell r="G718" t="str">
            <v>05P0176</v>
          </cell>
        </row>
        <row r="719">
          <cell r="G719" t="str">
            <v>06P0409</v>
          </cell>
        </row>
        <row r="720">
          <cell r="G720" t="str">
            <v>06P0554</v>
          </cell>
        </row>
        <row r="721">
          <cell r="G721" t="str">
            <v>02P0043</v>
          </cell>
        </row>
        <row r="729">
          <cell r="G729" t="str">
            <v>05P0124</v>
          </cell>
        </row>
        <row r="730">
          <cell r="G730" t="str">
            <v>05P0145</v>
          </cell>
        </row>
        <row r="731">
          <cell r="G731" t="str">
            <v>05P0125</v>
          </cell>
        </row>
        <row r="732">
          <cell r="G732" t="str">
            <v>04P0107</v>
          </cell>
        </row>
        <row r="734">
          <cell r="G734" t="str">
            <v>02P0623</v>
          </cell>
        </row>
        <row r="735">
          <cell r="G735" t="str">
            <v>02P0619</v>
          </cell>
        </row>
        <row r="736">
          <cell r="G736" t="str">
            <v>06P0095</v>
          </cell>
        </row>
        <row r="738">
          <cell r="G738" t="str">
            <v>06P0368</v>
          </cell>
        </row>
        <row r="739">
          <cell r="G739" t="str">
            <v>02P0624</v>
          </cell>
        </row>
        <row r="740">
          <cell r="G740" t="str">
            <v>02P0622</v>
          </cell>
        </row>
        <row r="748">
          <cell r="G748" t="str">
            <v>05P0070</v>
          </cell>
        </row>
        <row r="750">
          <cell r="G750" t="str">
            <v>05P0018</v>
          </cell>
        </row>
        <row r="751">
          <cell r="G751" t="str">
            <v>02P0053</v>
          </cell>
        </row>
        <row r="752">
          <cell r="G752" t="str">
            <v>02P0171</v>
          </cell>
        </row>
        <row r="753">
          <cell r="G753" t="str">
            <v>02P0173</v>
          </cell>
        </row>
        <row r="754">
          <cell r="G754" t="str">
            <v>02P0172</v>
          </cell>
        </row>
        <row r="755">
          <cell r="G755" t="str">
            <v>06P0389</v>
          </cell>
        </row>
        <row r="757">
          <cell r="G757" t="str">
            <v>05P0128</v>
          </cell>
        </row>
        <row r="758">
          <cell r="G758" t="str">
            <v>02P0031</v>
          </cell>
        </row>
        <row r="760">
          <cell r="G760" t="str">
            <v>05P0051</v>
          </cell>
        </row>
        <row r="761">
          <cell r="G761" t="str">
            <v>02P0129</v>
          </cell>
        </row>
        <row r="762">
          <cell r="G762" t="str">
            <v>06P0735</v>
          </cell>
        </row>
        <row r="763">
          <cell r="G763" t="str">
            <v>06P0167</v>
          </cell>
        </row>
        <row r="764">
          <cell r="G764" t="str">
            <v>06P0349</v>
          </cell>
        </row>
        <row r="765">
          <cell r="G765" t="str">
            <v>03P0560</v>
          </cell>
        </row>
        <row r="766">
          <cell r="G766" t="str">
            <v>05P0055</v>
          </cell>
        </row>
        <row r="768">
          <cell r="G768" t="str">
            <v>06P0740</v>
          </cell>
        </row>
        <row r="770">
          <cell r="G770" t="str">
            <v>04P0092</v>
          </cell>
        </row>
        <row r="771">
          <cell r="G771" t="str">
            <v>04P0001</v>
          </cell>
        </row>
        <row r="772">
          <cell r="G772" t="str">
            <v>02P0096</v>
          </cell>
        </row>
        <row r="773">
          <cell r="G773" t="str">
            <v>03P0033</v>
          </cell>
        </row>
        <row r="774">
          <cell r="G774" t="str">
            <v>02P0123</v>
          </cell>
        </row>
        <row r="775">
          <cell r="G775" t="str">
            <v>02P0230</v>
          </cell>
        </row>
        <row r="777">
          <cell r="G777" t="str">
            <v>06P0120</v>
          </cell>
        </row>
        <row r="778">
          <cell r="G778" t="str">
            <v>06P0163</v>
          </cell>
        </row>
        <row r="779">
          <cell r="G779" t="str">
            <v>02P0092</v>
          </cell>
        </row>
        <row r="782">
          <cell r="G782" t="str">
            <v>05P0130</v>
          </cell>
        </row>
        <row r="784">
          <cell r="G784" t="str">
            <v>02P0124</v>
          </cell>
        </row>
        <row r="787">
          <cell r="G787" t="str">
            <v>06P0135</v>
          </cell>
        </row>
        <row r="788">
          <cell r="G788" t="str">
            <v>06P0677</v>
          </cell>
        </row>
        <row r="791">
          <cell r="G791" t="str">
            <v>06P0261</v>
          </cell>
        </row>
        <row r="792">
          <cell r="G792" t="str">
            <v>05P0057</v>
          </cell>
        </row>
        <row r="793">
          <cell r="G793" t="str">
            <v>06P0115</v>
          </cell>
        </row>
        <row r="795">
          <cell r="G795" t="str">
            <v>06P0360</v>
          </cell>
        </row>
        <row r="796">
          <cell r="G796" t="str">
            <v>02P0253</v>
          </cell>
        </row>
        <row r="810">
          <cell r="G810" t="str">
            <v>05P0067</v>
          </cell>
        </row>
        <row r="811">
          <cell r="G811" t="str">
            <v>02P0517</v>
          </cell>
        </row>
        <row r="812">
          <cell r="G812" t="str">
            <v>05P0014</v>
          </cell>
        </row>
        <row r="813">
          <cell r="G813" t="str">
            <v>02P0198</v>
          </cell>
        </row>
        <row r="818">
          <cell r="G818" t="str">
            <v>04P0012</v>
          </cell>
        </row>
        <row r="819">
          <cell r="G819" t="str">
            <v>04P0069</v>
          </cell>
        </row>
        <row r="822">
          <cell r="G822" t="str">
            <v>05P0150</v>
          </cell>
        </row>
        <row r="824">
          <cell r="G824" t="str">
            <v>03P0554</v>
          </cell>
        </row>
        <row r="827">
          <cell r="G827" t="str">
            <v>05P0022</v>
          </cell>
        </row>
        <row r="830">
          <cell r="G830" t="str">
            <v>06P0300</v>
          </cell>
        </row>
        <row r="831">
          <cell r="G831" t="str">
            <v>06P0206</v>
          </cell>
        </row>
        <row r="832">
          <cell r="G832" t="str">
            <v>06P0158</v>
          </cell>
        </row>
        <row r="833">
          <cell r="G833" t="str">
            <v>02P0110</v>
          </cell>
        </row>
        <row r="834">
          <cell r="G834" t="str">
            <v>06P0187</v>
          </cell>
        </row>
        <row r="837">
          <cell r="G837" t="str">
            <v>04P0155</v>
          </cell>
        </row>
        <row r="838">
          <cell r="G838" t="str">
            <v>07P0005</v>
          </cell>
        </row>
        <row r="839">
          <cell r="G839" t="str">
            <v>06P0006</v>
          </cell>
        </row>
        <row r="840">
          <cell r="G840" t="str">
            <v>02P0680</v>
          </cell>
        </row>
        <row r="841">
          <cell r="G841" t="str">
            <v>02P0653</v>
          </cell>
        </row>
        <row r="842">
          <cell r="G842" t="str">
            <v>06P0702</v>
          </cell>
        </row>
        <row r="843">
          <cell r="G843" t="str">
            <v>06P0530</v>
          </cell>
        </row>
        <row r="845">
          <cell r="G845" t="str">
            <v>02P0655</v>
          </cell>
        </row>
        <row r="846">
          <cell r="G846" t="str">
            <v>04P0032</v>
          </cell>
        </row>
        <row r="847">
          <cell r="G847" t="str">
            <v>04P0017</v>
          </cell>
        </row>
        <row r="849">
          <cell r="G849" t="str">
            <v>02P0669</v>
          </cell>
        </row>
        <row r="850">
          <cell r="G850" t="str">
            <v>03P0542</v>
          </cell>
        </row>
        <row r="852">
          <cell r="G852" t="str">
            <v>06P0655</v>
          </cell>
        </row>
        <row r="853">
          <cell r="G853" t="str">
            <v>05P0134</v>
          </cell>
        </row>
        <row r="854">
          <cell r="G854" t="str">
            <v>04P0090</v>
          </cell>
        </row>
        <row r="855">
          <cell r="G855" t="str">
            <v>05P0135</v>
          </cell>
        </row>
        <row r="856">
          <cell r="G856" t="str">
            <v>05P0155</v>
          </cell>
        </row>
        <row r="857">
          <cell r="G857" t="str">
            <v>06P0166</v>
          </cell>
        </row>
        <row r="859">
          <cell r="G859" t="str">
            <v>05P0161</v>
          </cell>
        </row>
        <row r="860">
          <cell r="G860" t="str">
            <v>04P0074</v>
          </cell>
        </row>
        <row r="862">
          <cell r="G862" t="str">
            <v>06P0468</v>
          </cell>
        </row>
        <row r="864">
          <cell r="G864" t="str">
            <v>06P0004</v>
          </cell>
        </row>
        <row r="866">
          <cell r="G866" t="str">
            <v>06P0140</v>
          </cell>
        </row>
        <row r="867">
          <cell r="G867" t="str">
            <v>05P0137</v>
          </cell>
        </row>
        <row r="869">
          <cell r="G869" t="str">
            <v>02P0153</v>
          </cell>
        </row>
        <row r="870">
          <cell r="G870" t="str">
            <v>06P0267</v>
          </cell>
        </row>
        <row r="872">
          <cell r="G872" t="str">
            <v>06P0103</v>
          </cell>
        </row>
        <row r="874">
          <cell r="G874" t="str">
            <v>03P0545</v>
          </cell>
        </row>
        <row r="875">
          <cell r="G875" t="str">
            <v>06P0601</v>
          </cell>
        </row>
        <row r="876">
          <cell r="G876" t="str">
            <v>05P0101</v>
          </cell>
        </row>
        <row r="878">
          <cell r="G878" t="str">
            <v>06P0150</v>
          </cell>
        </row>
        <row r="879">
          <cell r="G879" t="str">
            <v>05P0138</v>
          </cell>
        </row>
        <row r="881">
          <cell r="G881" t="str">
            <v>06P0104</v>
          </cell>
        </row>
        <row r="883">
          <cell r="G883" t="str">
            <v>06P0169</v>
          </cell>
        </row>
        <row r="885">
          <cell r="G885" t="str">
            <v>06P0093</v>
          </cell>
        </row>
        <row r="886">
          <cell r="G886" t="str">
            <v>06P0119</v>
          </cell>
        </row>
        <row r="887">
          <cell r="G887" t="str">
            <v>06P0247</v>
          </cell>
        </row>
        <row r="889">
          <cell r="G889" t="str">
            <v>06P0105</v>
          </cell>
        </row>
        <row r="890">
          <cell r="G890" t="str">
            <v>06P0094</v>
          </cell>
        </row>
        <row r="891">
          <cell r="G891" t="str">
            <v>06P0097</v>
          </cell>
        </row>
        <row r="893">
          <cell r="G893" t="str">
            <v>06P0152</v>
          </cell>
        </row>
        <row r="894">
          <cell r="G894" t="str">
            <v>06P0328</v>
          </cell>
        </row>
        <row r="895">
          <cell r="G895" t="str">
            <v>06P0151</v>
          </cell>
        </row>
        <row r="897">
          <cell r="G897" t="str">
            <v>02P0234</v>
          </cell>
        </row>
        <row r="898">
          <cell r="G898" t="str">
            <v>06P0183</v>
          </cell>
        </row>
        <row r="899">
          <cell r="G899" t="str">
            <v>06P0144</v>
          </cell>
        </row>
        <row r="902">
          <cell r="G902" t="str">
            <v>03P0479</v>
          </cell>
        </row>
        <row r="903">
          <cell r="G903" t="str">
            <v>06P0263</v>
          </cell>
        </row>
        <row r="906">
          <cell r="G906" t="str">
            <v>02P0060</v>
          </cell>
        </row>
        <row r="907">
          <cell r="G907" t="str">
            <v>02P0163</v>
          </cell>
        </row>
        <row r="909">
          <cell r="G909" t="str">
            <v>02P0167</v>
          </cell>
        </row>
        <row r="910">
          <cell r="G910" t="str">
            <v>02P0045</v>
          </cell>
        </row>
        <row r="911">
          <cell r="G911" t="str">
            <v>02P0064</v>
          </cell>
        </row>
        <row r="913">
          <cell r="G913" t="str">
            <v>02P0245</v>
          </cell>
        </row>
        <row r="914">
          <cell r="G914" t="str">
            <v>02P0044</v>
          </cell>
        </row>
        <row r="915">
          <cell r="G915" t="str">
            <v>02P0145</v>
          </cell>
        </row>
        <row r="916">
          <cell r="G916" t="str">
            <v>02P0166</v>
          </cell>
        </row>
        <row r="917">
          <cell r="G917" t="str">
            <v>02P0144</v>
          </cell>
        </row>
        <row r="918">
          <cell r="G918" t="str">
            <v>02P0143</v>
          </cell>
        </row>
        <row r="919">
          <cell r="G919" t="str">
            <v>02P0742</v>
          </cell>
        </row>
        <row r="920">
          <cell r="G920" t="str">
            <v>02P0745</v>
          </cell>
        </row>
        <row r="921">
          <cell r="G921" t="str">
            <v>02P0139</v>
          </cell>
        </row>
        <row r="922">
          <cell r="G922" t="str">
            <v>02P0168</v>
          </cell>
        </row>
        <row r="923">
          <cell r="G923" t="str">
            <v>06P0501</v>
          </cell>
        </row>
        <row r="924">
          <cell r="G924" t="str">
            <v>02P0736</v>
          </cell>
        </row>
        <row r="925">
          <cell r="G925" t="str">
            <v>02P0052</v>
          </cell>
        </row>
        <row r="926">
          <cell r="G926" t="str">
            <v>02P0039</v>
          </cell>
        </row>
        <row r="927">
          <cell r="G927" t="str">
            <v>02P0162</v>
          </cell>
        </row>
        <row r="928">
          <cell r="G928" t="str">
            <v>02P0142</v>
          </cell>
        </row>
        <row r="929">
          <cell r="G929" t="str">
            <v>02P0737</v>
          </cell>
        </row>
        <row r="930">
          <cell r="G930" t="str">
            <v>02P0738</v>
          </cell>
        </row>
        <row r="931">
          <cell r="G931" t="str">
            <v>02P0739</v>
          </cell>
        </row>
        <row r="932">
          <cell r="G932" t="str">
            <v>02P0740</v>
          </cell>
        </row>
        <row r="933">
          <cell r="G933" t="str">
            <v>02P0741</v>
          </cell>
        </row>
        <row r="934">
          <cell r="G934" t="str">
            <v>02P0743</v>
          </cell>
        </row>
        <row r="935">
          <cell r="G935" t="str">
            <v>02P0744</v>
          </cell>
        </row>
        <row r="936">
          <cell r="G936" t="str">
            <v>02P0735</v>
          </cell>
        </row>
        <row r="937">
          <cell r="G937" t="str">
            <v>02P0746</v>
          </cell>
        </row>
        <row r="938">
          <cell r="G938" t="str">
            <v>02P0747</v>
          </cell>
        </row>
        <row r="939">
          <cell r="G939" t="str">
            <v>02P0748</v>
          </cell>
        </row>
        <row r="940">
          <cell r="G940" t="str">
            <v>02P0749</v>
          </cell>
        </row>
        <row r="941">
          <cell r="G941" t="str">
            <v>04P0062</v>
          </cell>
        </row>
        <row r="942">
          <cell r="G942" t="str">
            <v>02P0750</v>
          </cell>
        </row>
        <row r="943">
          <cell r="G943" t="str">
            <v>02P0751</v>
          </cell>
        </row>
        <row r="944">
          <cell r="G944" t="str">
            <v>02P0752</v>
          </cell>
        </row>
        <row r="945">
          <cell r="G945" t="str">
            <v>02P0753</v>
          </cell>
        </row>
        <row r="946">
          <cell r="G946" t="str">
            <v>02P0754</v>
          </cell>
        </row>
        <row r="947">
          <cell r="G947" t="str">
            <v>02P0755</v>
          </cell>
        </row>
        <row r="948">
          <cell r="G948" t="str">
            <v>02P0756</v>
          </cell>
        </row>
        <row r="949">
          <cell r="G949" t="str">
            <v>02P0757</v>
          </cell>
        </row>
        <row r="950">
          <cell r="G950" t="str">
            <v>02P0758</v>
          </cell>
        </row>
        <row r="951">
          <cell r="G951" t="str">
            <v>02P0759</v>
          </cell>
        </row>
        <row r="952">
          <cell r="G952" t="str">
            <v>02P0760</v>
          </cell>
        </row>
        <row r="953">
          <cell r="G953" t="str">
            <v>02P0762</v>
          </cell>
        </row>
        <row r="954">
          <cell r="G954" t="str">
            <v>02P0763</v>
          </cell>
        </row>
        <row r="955">
          <cell r="G955" t="str">
            <v>02P0764</v>
          </cell>
        </row>
        <row r="956">
          <cell r="G956" t="str">
            <v>02P0765</v>
          </cell>
        </row>
        <row r="957">
          <cell r="G957" t="str">
            <v>02P0766</v>
          </cell>
        </row>
        <row r="959">
          <cell r="G959" t="str">
            <v>02P0768</v>
          </cell>
        </row>
        <row r="960">
          <cell r="G960" t="str">
            <v>02P0769</v>
          </cell>
        </row>
        <row r="961">
          <cell r="G961" t="str">
            <v>02P0770</v>
          </cell>
        </row>
        <row r="962">
          <cell r="G962" t="str">
            <v>02P0771</v>
          </cell>
        </row>
        <row r="963">
          <cell r="G963" t="str">
            <v>02P0772</v>
          </cell>
        </row>
        <row r="965">
          <cell r="G965" t="str">
            <v>02P0774</v>
          </cell>
        </row>
        <row r="966">
          <cell r="G966" t="str">
            <v>02P0775</v>
          </cell>
        </row>
        <row r="967">
          <cell r="G967" t="str">
            <v>02P0776</v>
          </cell>
        </row>
        <row r="968">
          <cell r="G968" t="str">
            <v>02P0777</v>
          </cell>
        </row>
        <row r="969">
          <cell r="G969" t="str">
            <v>02P0778</v>
          </cell>
        </row>
        <row r="970">
          <cell r="G970" t="str">
            <v>02P0779</v>
          </cell>
        </row>
        <row r="971">
          <cell r="G971" t="str">
            <v>02P0780</v>
          </cell>
        </row>
        <row r="972">
          <cell r="G972" t="str">
            <v>02P0781</v>
          </cell>
        </row>
        <row r="973">
          <cell r="G973" t="str">
            <v>04P0063</v>
          </cell>
        </row>
        <row r="974">
          <cell r="G974" t="str">
            <v>02P0782</v>
          </cell>
        </row>
        <row r="975">
          <cell r="G975" t="str">
            <v>02P0761</v>
          </cell>
        </row>
        <row r="976">
          <cell r="G976" t="str">
            <v>02P0783</v>
          </cell>
        </row>
        <row r="977">
          <cell r="G977" t="str">
            <v>02P0784</v>
          </cell>
        </row>
        <row r="978">
          <cell r="G978" t="str">
            <v>02P0785</v>
          </cell>
        </row>
        <row r="979">
          <cell r="G979" t="str">
            <v>02P0786</v>
          </cell>
        </row>
        <row r="980">
          <cell r="G980" t="str">
            <v>02P0787</v>
          </cell>
        </row>
        <row r="981">
          <cell r="G981" t="str">
            <v>05P0188</v>
          </cell>
        </row>
        <row r="982">
          <cell r="G982" t="str">
            <v>04P0080</v>
          </cell>
        </row>
        <row r="983">
          <cell r="G983" t="str">
            <v>02P0788</v>
          </cell>
        </row>
        <row r="984">
          <cell r="G984" t="str">
            <v>04P0083</v>
          </cell>
        </row>
        <row r="985">
          <cell r="G985" t="str">
            <v>02P0796</v>
          </cell>
        </row>
        <row r="986">
          <cell r="G986" t="str">
            <v>02P0789</v>
          </cell>
        </row>
        <row r="987">
          <cell r="G987" t="str">
            <v>02P0790</v>
          </cell>
        </row>
        <row r="988">
          <cell r="G988" t="str">
            <v>02P0791</v>
          </cell>
        </row>
        <row r="989">
          <cell r="G989" t="str">
            <v>02P0792</v>
          </cell>
        </row>
        <row r="990">
          <cell r="G990" t="str">
            <v>02P0793</v>
          </cell>
        </row>
        <row r="991">
          <cell r="G991" t="str">
            <v>02P0794</v>
          </cell>
        </row>
        <row r="992">
          <cell r="G992" t="str">
            <v>02P0795</v>
          </cell>
        </row>
        <row r="994">
          <cell r="G994" t="str">
            <v>02P0797</v>
          </cell>
        </row>
        <row r="995">
          <cell r="G995" t="str">
            <v>06P0658</v>
          </cell>
        </row>
        <row r="996">
          <cell r="G996" t="str">
            <v>04P0081</v>
          </cell>
        </row>
        <row r="997">
          <cell r="G997" t="str">
            <v>02P0798</v>
          </cell>
        </row>
        <row r="998">
          <cell r="G998" t="str">
            <v>02P0799</v>
          </cell>
        </row>
        <row r="999">
          <cell r="G999" t="str">
            <v>02P0800</v>
          </cell>
        </row>
        <row r="1000">
          <cell r="G1000" t="str">
            <v>02P0801</v>
          </cell>
        </row>
        <row r="1001">
          <cell r="G1001" t="str">
            <v>04P0060</v>
          </cell>
        </row>
        <row r="1002">
          <cell r="G1002" t="str">
            <v>02P0140</v>
          </cell>
        </row>
        <row r="1003">
          <cell r="G1003" t="str">
            <v>02P0549</v>
          </cell>
        </row>
        <row r="1005">
          <cell r="G1005" t="str">
            <v>02P0732</v>
          </cell>
        </row>
        <row r="1006">
          <cell r="G1006" t="str">
            <v>02P0729</v>
          </cell>
        </row>
        <row r="1007">
          <cell r="G1007" t="str">
            <v>02P0728</v>
          </cell>
        </row>
        <row r="1008">
          <cell r="G1008" t="str">
            <v>02P0731</v>
          </cell>
        </row>
        <row r="1009">
          <cell r="G1009" t="str">
            <v>02P0733</v>
          </cell>
        </row>
        <row r="1010">
          <cell r="G1010" t="str">
            <v>02P0730</v>
          </cell>
        </row>
        <row r="1011">
          <cell r="G1011" t="str">
            <v>04P0084</v>
          </cell>
        </row>
        <row r="1012">
          <cell r="G1012" t="str">
            <v>04P0006</v>
          </cell>
        </row>
        <row r="1013">
          <cell r="G1013" t="str">
            <v>06P0388</v>
          </cell>
        </row>
        <row r="1016">
          <cell r="G1016" t="str">
            <v>02P0087</v>
          </cell>
        </row>
        <row r="1017">
          <cell r="G1017" t="str">
            <v>02P0215</v>
          </cell>
        </row>
        <row r="1018">
          <cell r="G1018" t="str">
            <v>06P0734</v>
          </cell>
        </row>
        <row r="1019">
          <cell r="G1019" t="str">
            <v>06P0631</v>
          </cell>
        </row>
        <row r="1021">
          <cell r="G1021" t="str">
            <v>02P0091</v>
          </cell>
        </row>
        <row r="1022">
          <cell r="G1022" t="str">
            <v>02P0095</v>
          </cell>
        </row>
        <row r="1023">
          <cell r="G1023" t="str">
            <v>06P0584</v>
          </cell>
        </row>
        <row r="1027">
          <cell r="G1027" t="str">
            <v>02P0218</v>
          </cell>
        </row>
        <row r="1028">
          <cell r="G1028" t="str">
            <v>06P0511</v>
          </cell>
        </row>
        <row r="1032">
          <cell r="G1032" t="str">
            <v>06P0161</v>
          </cell>
        </row>
        <row r="1033">
          <cell r="G1033" t="str">
            <v>06P0200</v>
          </cell>
        </row>
        <row r="1035">
          <cell r="G1035" t="str">
            <v>06P0059</v>
          </cell>
        </row>
        <row r="1036">
          <cell r="G1036" t="str">
            <v>06P0062</v>
          </cell>
        </row>
        <row r="1037">
          <cell r="G1037" t="str">
            <v>06P0075</v>
          </cell>
        </row>
        <row r="1038">
          <cell r="G1038" t="str">
            <v>02P0235</v>
          </cell>
        </row>
        <row r="1040">
          <cell r="G1040" t="str">
            <v>06P0079</v>
          </cell>
        </row>
        <row r="1041">
          <cell r="G1041" t="str">
            <v>06P0072</v>
          </cell>
        </row>
        <row r="1042">
          <cell r="G1042" t="str">
            <v>06P0076</v>
          </cell>
        </row>
        <row r="1043">
          <cell r="G1043" t="str">
            <v>06P0080</v>
          </cell>
        </row>
        <row r="1044">
          <cell r="G1044" t="str">
            <v>06P0074</v>
          </cell>
        </row>
        <row r="1045">
          <cell r="G1045" t="str">
            <v>06P0058</v>
          </cell>
        </row>
        <row r="1046">
          <cell r="G1046" t="str">
            <v>06P0064</v>
          </cell>
        </row>
        <row r="1047">
          <cell r="G1047" t="str">
            <v>06P0077</v>
          </cell>
        </row>
        <row r="1048">
          <cell r="G1048" t="str">
            <v>06P0085</v>
          </cell>
        </row>
        <row r="1049">
          <cell r="G1049" t="str">
            <v>06P0060</v>
          </cell>
        </row>
        <row r="1050">
          <cell r="G1050" t="str">
            <v>06P0061</v>
          </cell>
        </row>
        <row r="1051">
          <cell r="G1051" t="str">
            <v>06P0056</v>
          </cell>
        </row>
        <row r="1052">
          <cell r="G1052" t="str">
            <v>06P0063</v>
          </cell>
        </row>
        <row r="1053">
          <cell r="G1053" t="str">
            <v>06P0083</v>
          </cell>
        </row>
        <row r="1054">
          <cell r="G1054" t="str">
            <v>06P0065</v>
          </cell>
        </row>
        <row r="1055">
          <cell r="G1055" t="str">
            <v>06P0066</v>
          </cell>
        </row>
        <row r="1056">
          <cell r="G1056" t="str">
            <v>06P0067</v>
          </cell>
        </row>
        <row r="1057">
          <cell r="G1057" t="str">
            <v>06P0086</v>
          </cell>
        </row>
        <row r="1058">
          <cell r="G1058" t="str">
            <v>06P0070</v>
          </cell>
        </row>
        <row r="1059">
          <cell r="G1059" t="str">
            <v>06P0082</v>
          </cell>
        </row>
        <row r="1060">
          <cell r="G1060" t="str">
            <v>06P0057</v>
          </cell>
        </row>
        <row r="1061">
          <cell r="G1061" t="str">
            <v>06P0081</v>
          </cell>
        </row>
        <row r="1062">
          <cell r="G1062" t="str">
            <v>06P0068</v>
          </cell>
        </row>
        <row r="1063">
          <cell r="G1063" t="str">
            <v>06P0073</v>
          </cell>
        </row>
        <row r="1064">
          <cell r="G1064" t="str">
            <v>06P0071</v>
          </cell>
        </row>
        <row r="1065">
          <cell r="G1065" t="str">
            <v>06P0078</v>
          </cell>
        </row>
        <row r="1066">
          <cell r="G1066" t="str">
            <v>06P0084</v>
          </cell>
        </row>
        <row r="1067">
          <cell r="G1067" t="str">
            <v>06P0069</v>
          </cell>
        </row>
        <row r="1068">
          <cell r="G1068" t="str">
            <v>07P0002</v>
          </cell>
        </row>
        <row r="1071">
          <cell r="G1071" t="str">
            <v>04P0160</v>
          </cell>
        </row>
        <row r="1072">
          <cell r="G1072" t="str">
            <v>03P0572</v>
          </cell>
        </row>
        <row r="1074">
          <cell r="G1074" t="str">
            <v>04P0159</v>
          </cell>
        </row>
        <row r="1075">
          <cell r="G1075" t="str">
            <v>02P0008</v>
          </cell>
        </row>
        <row r="1076">
          <cell r="G1076" t="str">
            <v>06P0497</v>
          </cell>
        </row>
        <row r="1084">
          <cell r="G1084" t="str">
            <v>03P0531</v>
          </cell>
        </row>
        <row r="1086">
          <cell r="G1086" t="str">
            <v>02P0820</v>
          </cell>
        </row>
        <row r="1087">
          <cell r="G1087" t="str">
            <v>05P0048</v>
          </cell>
        </row>
        <row r="1088">
          <cell r="G1088" t="str">
            <v>02P0810</v>
          </cell>
        </row>
        <row r="1089">
          <cell r="G1089" t="str">
            <v>04P0024</v>
          </cell>
        </row>
        <row r="1090">
          <cell r="G1090" t="str">
            <v>06P0639</v>
          </cell>
        </row>
        <row r="1091">
          <cell r="G1091" t="str">
            <v>05P0052</v>
          </cell>
        </row>
        <row r="1092">
          <cell r="G1092" t="str">
            <v>04P0041</v>
          </cell>
        </row>
        <row r="1095">
          <cell r="G1095" t="str">
            <v>06P0452</v>
          </cell>
        </row>
        <row r="1096">
          <cell r="G1096" t="str">
            <v>05P0041</v>
          </cell>
        </row>
        <row r="1098">
          <cell r="G1098" t="str">
            <v>06P0008</v>
          </cell>
        </row>
        <row r="1100">
          <cell r="G1100" t="str">
            <v>05P0043</v>
          </cell>
        </row>
        <row r="1101">
          <cell r="G1101" t="str">
            <v>04P0072</v>
          </cell>
        </row>
        <row r="1151">
          <cell r="G1151" t="str">
            <v>05P0045</v>
          </cell>
        </row>
        <row r="1167">
          <cell r="G1167" t="str">
            <v>06P0087</v>
          </cell>
        </row>
        <row r="1168">
          <cell r="G1168" t="str">
            <v>02P0826</v>
          </cell>
        </row>
        <row r="1170">
          <cell r="G1170" t="str">
            <v>06P0196</v>
          </cell>
        </row>
        <row r="1172">
          <cell r="G1172" t="str">
            <v>05P0158</v>
          </cell>
        </row>
        <row r="1206">
          <cell r="G1206" t="str">
            <v>05P0189</v>
          </cell>
        </row>
        <row r="1207">
          <cell r="G1207" t="str">
            <v>06P0498</v>
          </cell>
        </row>
        <row r="1209">
          <cell r="G1209" t="str">
            <v>06P0309</v>
          </cell>
        </row>
        <row r="1211">
          <cell r="G1211" t="str">
            <v>02P0827</v>
          </cell>
        </row>
        <row r="1212">
          <cell r="G1212" t="str">
            <v>04P0009</v>
          </cell>
        </row>
        <row r="1213">
          <cell r="G1213" t="str">
            <v>06P0313</v>
          </cell>
        </row>
        <row r="1215">
          <cell r="G1215" t="str">
            <v>04P0179</v>
          </cell>
        </row>
        <row r="1216">
          <cell r="G1216" t="str">
            <v>06P0407</v>
          </cell>
        </row>
        <row r="1218">
          <cell r="G1218" t="str">
            <v>02P0182</v>
          </cell>
        </row>
        <row r="1223">
          <cell r="G1223" t="str">
            <v>02P0265</v>
          </cell>
        </row>
        <row r="1224">
          <cell r="G1224" t="str">
            <v>02P0832</v>
          </cell>
        </row>
        <row r="1225">
          <cell r="G1225" t="str">
            <v>02P0270</v>
          </cell>
        </row>
        <row r="1227">
          <cell r="G1227" t="str">
            <v>02P0258</v>
          </cell>
        </row>
        <row r="1229">
          <cell r="G1229" t="str">
            <v>02P0260</v>
          </cell>
        </row>
        <row r="1230">
          <cell r="G1230" t="str">
            <v>02P0262</v>
          </cell>
        </row>
        <row r="1231">
          <cell r="G1231" t="str">
            <v>02P0831</v>
          </cell>
        </row>
        <row r="1232">
          <cell r="G1232" t="str">
            <v>02P0833</v>
          </cell>
        </row>
        <row r="1233">
          <cell r="G1233" t="str">
            <v>02P0252</v>
          </cell>
        </row>
        <row r="1234">
          <cell r="G1234" t="str">
            <v>02P0266</v>
          </cell>
        </row>
        <row r="1235">
          <cell r="G1235" t="str">
            <v>05P0163</v>
          </cell>
        </row>
        <row r="1236">
          <cell r="G1236" t="str">
            <v>06P0338</v>
          </cell>
        </row>
        <row r="1238">
          <cell r="G1238" t="str">
            <v>03P0007</v>
          </cell>
        </row>
        <row r="1239">
          <cell r="G1239" t="str">
            <v>06P0133</v>
          </cell>
        </row>
        <row r="1240">
          <cell r="G1240" t="str">
            <v>06P0747</v>
          </cell>
        </row>
        <row r="1241">
          <cell r="G1241" t="str">
            <v>05P0164</v>
          </cell>
        </row>
        <row r="1242">
          <cell r="G1242" t="str">
            <v>06P0116</v>
          </cell>
        </row>
        <row r="1243">
          <cell r="G1243" t="str">
            <v>05P0089</v>
          </cell>
        </row>
        <row r="1244">
          <cell r="G1244" t="str">
            <v>06P0298</v>
          </cell>
        </row>
        <row r="1245">
          <cell r="G1245" t="str">
            <v>06P0303</v>
          </cell>
        </row>
        <row r="1246">
          <cell r="G1246" t="str">
            <v>06P0195</v>
          </cell>
        </row>
        <row r="1247">
          <cell r="G1247" t="str">
            <v>06P0327</v>
          </cell>
        </row>
        <row r="1248">
          <cell r="G1248" t="str">
            <v>06P0291</v>
          </cell>
        </row>
        <row r="1250">
          <cell r="G1250" t="str">
            <v>06P0660</v>
          </cell>
        </row>
        <row r="1252">
          <cell r="G1252" t="str">
            <v>06P0249</v>
          </cell>
        </row>
        <row r="1253">
          <cell r="G1253" t="str">
            <v>03P0009</v>
          </cell>
        </row>
        <row r="1254">
          <cell r="G1254" t="str">
            <v>04P0185</v>
          </cell>
        </row>
        <row r="1257">
          <cell r="G1257" t="str">
            <v>06P0537</v>
          </cell>
        </row>
        <row r="1259">
          <cell r="G1259" t="str">
            <v>02P0135</v>
          </cell>
        </row>
        <row r="1260">
          <cell r="G1260" t="str">
            <v>02P0010</v>
          </cell>
        </row>
        <row r="1261">
          <cell r="G1261" t="str">
            <v>06P0745</v>
          </cell>
        </row>
        <row r="1262">
          <cell r="G1262" t="str">
            <v>02P0098</v>
          </cell>
        </row>
        <row r="1263">
          <cell r="G1263" t="str">
            <v>05P0177</v>
          </cell>
        </row>
        <row r="1264">
          <cell r="G1264" t="str">
            <v>05P0186</v>
          </cell>
        </row>
        <row r="1266">
          <cell r="G1266" t="str">
            <v>06P0160</v>
          </cell>
        </row>
        <row r="1267">
          <cell r="G1267" t="str">
            <v>06P0738</v>
          </cell>
        </row>
        <row r="1269">
          <cell r="G1269" t="str">
            <v>06P0278</v>
          </cell>
        </row>
        <row r="1270">
          <cell r="G1270" t="str">
            <v>02P0835</v>
          </cell>
        </row>
        <row r="1271">
          <cell r="G1271" t="str">
            <v>06P0637</v>
          </cell>
        </row>
        <row r="1274">
          <cell r="G1274" t="str">
            <v>06P0266</v>
          </cell>
        </row>
        <row r="1276">
          <cell r="G1276" t="str">
            <v>06P0174</v>
          </cell>
        </row>
        <row r="1278">
          <cell r="G1278" t="str">
            <v>03P0476</v>
          </cell>
        </row>
        <row r="1279">
          <cell r="G1279" t="str">
            <v>02P0102</v>
          </cell>
        </row>
        <row r="1281">
          <cell r="G1281" t="str">
            <v>02P0216</v>
          </cell>
        </row>
        <row r="1282">
          <cell r="G1282" t="str">
            <v>02P0199</v>
          </cell>
        </row>
        <row r="1285">
          <cell r="G1285" t="str">
            <v>02P0155</v>
          </cell>
        </row>
        <row r="1286">
          <cell r="G1286" t="str">
            <v>03P0502</v>
          </cell>
        </row>
        <row r="1287">
          <cell r="G1287" t="str">
            <v>04P0115</v>
          </cell>
        </row>
        <row r="1288">
          <cell r="G1288" t="str">
            <v>02P0161</v>
          </cell>
        </row>
        <row r="1290">
          <cell r="G1290" t="str">
            <v>06P0678</v>
          </cell>
        </row>
        <row r="1293">
          <cell r="G1293" t="str">
            <v>06P0114</v>
          </cell>
        </row>
        <row r="1294">
          <cell r="G1294" t="str">
            <v>07P0006</v>
          </cell>
        </row>
        <row r="1296">
          <cell r="G1296" t="str">
            <v>06P0521</v>
          </cell>
        </row>
        <row r="1297">
          <cell r="G1297" t="str">
            <v>06P0688</v>
          </cell>
        </row>
        <row r="1298">
          <cell r="G1298" t="str">
            <v>02P0184</v>
          </cell>
        </row>
        <row r="1300">
          <cell r="G1300" t="str">
            <v>04P0003</v>
          </cell>
        </row>
        <row r="1301">
          <cell r="G1301" t="str">
            <v>06P0549</v>
          </cell>
        </row>
        <row r="1303">
          <cell r="G1303" t="str">
            <v>02P0840</v>
          </cell>
        </row>
        <row r="1304">
          <cell r="G1304" t="str">
            <v>04P0174</v>
          </cell>
        </row>
        <row r="1306">
          <cell r="G1306" t="str">
            <v>06P0553</v>
          </cell>
        </row>
        <row r="1311">
          <cell r="G1311" t="str">
            <v>06P0733</v>
          </cell>
        </row>
        <row r="1313">
          <cell r="G1313" t="str">
            <v>02P0903</v>
          </cell>
        </row>
        <row r="1315">
          <cell r="G1315" t="str">
            <v>06P0746</v>
          </cell>
        </row>
        <row r="1318">
          <cell r="G1318" t="str">
            <v>06P0739</v>
          </cell>
        </row>
        <row r="1319">
          <cell r="G1319" t="str">
            <v>03P0020</v>
          </cell>
        </row>
        <row r="1320">
          <cell r="G1320" t="str">
            <v>04P0200</v>
          </cell>
        </row>
        <row r="1321">
          <cell r="G1321" t="str">
            <v>05P0190</v>
          </cell>
        </row>
        <row r="1323">
          <cell r="G1323" t="str">
            <v>02P0841</v>
          </cell>
        </row>
        <row r="1324">
          <cell r="G1324" t="str">
            <v>06P0154</v>
          </cell>
        </row>
        <row r="1325">
          <cell r="G1325" t="str">
            <v>02P0074</v>
          </cell>
        </row>
        <row r="1327">
          <cell r="G1327" t="str">
            <v>02P0073</v>
          </cell>
        </row>
        <row r="1332">
          <cell r="G1332" t="str">
            <v>06P0306</v>
          </cell>
        </row>
        <row r="1333">
          <cell r="G1333" t="str">
            <v>06P0308</v>
          </cell>
        </row>
        <row r="1335">
          <cell r="G1335" t="str">
            <v>06P0145</v>
          </cell>
        </row>
        <row r="1337">
          <cell r="G1337" t="str">
            <v>03P0558</v>
          </cell>
        </row>
        <row r="1338">
          <cell r="G1338" t="str">
            <v>06P0131</v>
          </cell>
        </row>
        <row r="1339">
          <cell r="G1339" t="str">
            <v>06P0257</v>
          </cell>
        </row>
        <row r="1341">
          <cell r="G1341" t="str">
            <v>06P0248</v>
          </cell>
        </row>
        <row r="1342">
          <cell r="G1342" t="str">
            <v>06P0563</v>
          </cell>
        </row>
        <row r="1344">
          <cell r="G1344" t="str">
            <v>04P0097</v>
          </cell>
        </row>
        <row r="1345">
          <cell r="G1345" t="str">
            <v>04P0096</v>
          </cell>
        </row>
        <row r="1346">
          <cell r="G1346" t="str">
            <v>04P0119</v>
          </cell>
        </row>
        <row r="1347">
          <cell r="G1347" t="str">
            <v>06P0587</v>
          </cell>
        </row>
        <row r="1348">
          <cell r="G1348" t="str">
            <v>06P0580</v>
          </cell>
        </row>
        <row r="1349">
          <cell r="G1349" t="str">
            <v>04P0116</v>
          </cell>
        </row>
        <row r="1350">
          <cell r="G1350" t="str">
            <v>04P0133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자구매전략운영파트_송진미"/>
      <sheetName val="참조_애플리케이션"/>
    </sheetNames>
    <sheetDataSet>
      <sheetData sheetId="0" refreshError="1"/>
      <sheetData sheetId="1">
        <row r="6">
          <cell r="G6" t="str">
            <v>05P0091</v>
          </cell>
        </row>
        <row r="7">
          <cell r="G7" t="str">
            <v>02P0055</v>
          </cell>
        </row>
        <row r="8">
          <cell r="G8" t="str">
            <v>06P0669</v>
          </cell>
        </row>
        <row r="9">
          <cell r="G9" t="str">
            <v>02P0032</v>
          </cell>
        </row>
        <row r="12">
          <cell r="G12" t="str">
            <v>03P0474</v>
          </cell>
        </row>
        <row r="13">
          <cell r="G13" t="str">
            <v>02P0109</v>
          </cell>
        </row>
        <row r="14">
          <cell r="G14" t="str">
            <v>02P0219</v>
          </cell>
        </row>
        <row r="16">
          <cell r="G16" t="str">
            <v>03P0571</v>
          </cell>
        </row>
        <row r="19">
          <cell r="G19" t="str">
            <v>06P0513</v>
          </cell>
        </row>
        <row r="21">
          <cell r="G21" t="str">
            <v>02P0046</v>
          </cell>
        </row>
        <row r="22">
          <cell r="G22" t="str">
            <v>02P0042</v>
          </cell>
        </row>
        <row r="24">
          <cell r="G24" t="str">
            <v>05P0193</v>
          </cell>
        </row>
        <row r="26">
          <cell r="G26" t="str">
            <v>03P0521</v>
          </cell>
        </row>
        <row r="29">
          <cell r="G29" t="str">
            <v>02P0615</v>
          </cell>
        </row>
        <row r="30">
          <cell r="G30" t="str">
            <v>06P0042</v>
          </cell>
        </row>
        <row r="31">
          <cell r="G31" t="str">
            <v>06P0037</v>
          </cell>
        </row>
        <row r="32">
          <cell r="G32" t="str">
            <v>06P0026</v>
          </cell>
        </row>
        <row r="33">
          <cell r="G33" t="str">
            <v>06P0028</v>
          </cell>
        </row>
        <row r="34">
          <cell r="G34" t="str">
            <v>06P0092</v>
          </cell>
        </row>
        <row r="35">
          <cell r="G35" t="str">
            <v>02P0130</v>
          </cell>
        </row>
        <row r="36">
          <cell r="G36" t="str">
            <v>06P0046</v>
          </cell>
        </row>
        <row r="37">
          <cell r="G37" t="str">
            <v>06P0017</v>
          </cell>
        </row>
        <row r="38">
          <cell r="G38" t="str">
            <v>06P0031</v>
          </cell>
        </row>
        <row r="39">
          <cell r="G39" t="str">
            <v>06P0034</v>
          </cell>
        </row>
        <row r="40">
          <cell r="G40" t="str">
            <v>06P0287</v>
          </cell>
        </row>
        <row r="41">
          <cell r="G41" t="str">
            <v>06P0019</v>
          </cell>
        </row>
        <row r="42">
          <cell r="G42" t="str">
            <v>06P0334</v>
          </cell>
        </row>
        <row r="43">
          <cell r="G43" t="str">
            <v>06P0044</v>
          </cell>
        </row>
        <row r="44">
          <cell r="G44" t="str">
            <v>06P0043</v>
          </cell>
        </row>
        <row r="45">
          <cell r="G45" t="str">
            <v>02P0725</v>
          </cell>
        </row>
        <row r="46">
          <cell r="G46" t="str">
            <v>06P0038</v>
          </cell>
        </row>
        <row r="47">
          <cell r="G47" t="str">
            <v>06P0048</v>
          </cell>
        </row>
        <row r="48">
          <cell r="G48" t="str">
            <v>06P0033</v>
          </cell>
        </row>
        <row r="49">
          <cell r="G49" t="str">
            <v>02P0704</v>
          </cell>
        </row>
        <row r="50">
          <cell r="G50" t="str">
            <v>06P0288</v>
          </cell>
        </row>
        <row r="51">
          <cell r="G51" t="str">
            <v>06P0049</v>
          </cell>
        </row>
        <row r="52">
          <cell r="G52" t="str">
            <v>06P0021</v>
          </cell>
        </row>
        <row r="53">
          <cell r="G53" t="str">
            <v>02P0722</v>
          </cell>
        </row>
        <row r="54">
          <cell r="G54" t="str">
            <v>06P0022</v>
          </cell>
        </row>
        <row r="55">
          <cell r="G55" t="str">
            <v>06P0039</v>
          </cell>
        </row>
        <row r="56">
          <cell r="G56" t="str">
            <v>06P0041</v>
          </cell>
        </row>
        <row r="57">
          <cell r="G57" t="str">
            <v>06P0023</v>
          </cell>
        </row>
        <row r="58">
          <cell r="G58" t="str">
            <v>06P0029</v>
          </cell>
        </row>
        <row r="59">
          <cell r="G59" t="str">
            <v>06P0030</v>
          </cell>
        </row>
        <row r="60">
          <cell r="G60" t="str">
            <v>02P0713</v>
          </cell>
        </row>
        <row r="61">
          <cell r="G61" t="str">
            <v>06P0025</v>
          </cell>
        </row>
        <row r="62">
          <cell r="G62" t="str">
            <v>06P0027</v>
          </cell>
        </row>
        <row r="63">
          <cell r="G63" t="str">
            <v>06P0036</v>
          </cell>
        </row>
        <row r="64">
          <cell r="G64" t="str">
            <v>06P0014</v>
          </cell>
        </row>
        <row r="65">
          <cell r="G65" t="str">
            <v>06P0024</v>
          </cell>
        </row>
        <row r="66">
          <cell r="G66" t="str">
            <v>02P0712</v>
          </cell>
        </row>
        <row r="67">
          <cell r="G67" t="str">
            <v>06P0040</v>
          </cell>
        </row>
        <row r="68">
          <cell r="G68" t="str">
            <v>06P0020</v>
          </cell>
        </row>
        <row r="69">
          <cell r="G69" t="str">
            <v>06P0051</v>
          </cell>
        </row>
        <row r="70">
          <cell r="G70" t="str">
            <v>06P0053</v>
          </cell>
        </row>
        <row r="71">
          <cell r="G71" t="str">
            <v>06P0052</v>
          </cell>
        </row>
        <row r="72">
          <cell r="G72" t="str">
            <v>06P0054</v>
          </cell>
        </row>
        <row r="73">
          <cell r="G73" t="str">
            <v>02P0714</v>
          </cell>
        </row>
        <row r="74">
          <cell r="G74" t="str">
            <v>06P0016</v>
          </cell>
        </row>
        <row r="75">
          <cell r="G75" t="str">
            <v>06P0035</v>
          </cell>
        </row>
        <row r="76">
          <cell r="G76" t="str">
            <v>06P0018</v>
          </cell>
        </row>
        <row r="77">
          <cell r="G77" t="str">
            <v>06P0015</v>
          </cell>
        </row>
        <row r="78">
          <cell r="G78" t="str">
            <v>06P0091</v>
          </cell>
        </row>
        <row r="79">
          <cell r="G79" t="str">
            <v>06P0032</v>
          </cell>
        </row>
        <row r="80">
          <cell r="G80" t="str">
            <v>02P0082</v>
          </cell>
        </row>
        <row r="81">
          <cell r="G81" t="str">
            <v>06P0636</v>
          </cell>
        </row>
        <row r="83">
          <cell r="G83" t="str">
            <v>06P0622</v>
          </cell>
        </row>
        <row r="84">
          <cell r="G84" t="str">
            <v>05P0187</v>
          </cell>
        </row>
        <row r="85">
          <cell r="G85" t="str">
            <v>06P0652</v>
          </cell>
        </row>
        <row r="86">
          <cell r="G86" t="str">
            <v>05P0168</v>
          </cell>
        </row>
        <row r="87">
          <cell r="G87" t="str">
            <v>06P0005</v>
          </cell>
        </row>
        <row r="88">
          <cell r="G88" t="str">
            <v>02P0200</v>
          </cell>
        </row>
        <row r="89">
          <cell r="G89" t="str">
            <v>06P0632</v>
          </cell>
        </row>
        <row r="91">
          <cell r="G91" t="str">
            <v>02P0104</v>
          </cell>
        </row>
        <row r="93">
          <cell r="G93" t="str">
            <v>05P0087</v>
          </cell>
        </row>
        <row r="94">
          <cell r="G94" t="str">
            <v>07P0009</v>
          </cell>
        </row>
        <row r="95">
          <cell r="G95" t="str">
            <v>05P0004</v>
          </cell>
        </row>
        <row r="96">
          <cell r="G96" t="str">
            <v>06P0687</v>
          </cell>
        </row>
        <row r="97">
          <cell r="G97" t="str">
            <v>06P0193</v>
          </cell>
        </row>
        <row r="98">
          <cell r="G98" t="str">
            <v>06P0279</v>
          </cell>
        </row>
        <row r="100">
          <cell r="G100" t="str">
            <v>02P0019</v>
          </cell>
        </row>
        <row r="101">
          <cell r="G101" t="str">
            <v>06P0561</v>
          </cell>
        </row>
        <row r="106">
          <cell r="G106" t="str">
            <v>02P0022</v>
          </cell>
        </row>
        <row r="107">
          <cell r="G107" t="str">
            <v>02P0232</v>
          </cell>
        </row>
        <row r="108">
          <cell r="G108" t="str">
            <v>05P0090</v>
          </cell>
        </row>
        <row r="111">
          <cell r="G111" t="str">
            <v>06P0682</v>
          </cell>
        </row>
        <row r="112">
          <cell r="G112" t="str">
            <v>06P0680</v>
          </cell>
        </row>
        <row r="113">
          <cell r="G113" t="str">
            <v>06P0204</v>
          </cell>
        </row>
        <row r="115">
          <cell r="G115" t="str">
            <v>06P0001</v>
          </cell>
        </row>
        <row r="116">
          <cell r="G116" t="str">
            <v>02P0132</v>
          </cell>
        </row>
        <row r="117">
          <cell r="G117" t="str">
            <v>06P0128</v>
          </cell>
        </row>
        <row r="119">
          <cell r="G119" t="str">
            <v>06P0122</v>
          </cell>
        </row>
        <row r="120">
          <cell r="G120" t="str">
            <v>06P0136</v>
          </cell>
        </row>
        <row r="121">
          <cell r="G121" t="str">
            <v>06P0127</v>
          </cell>
        </row>
        <row r="123">
          <cell r="G123" t="str">
            <v>05P0006</v>
          </cell>
        </row>
        <row r="124">
          <cell r="G124" t="str">
            <v>05P0095</v>
          </cell>
        </row>
        <row r="125">
          <cell r="G125" t="str">
            <v>06P0191</v>
          </cell>
        </row>
        <row r="126">
          <cell r="G126" t="str">
            <v>06P0354</v>
          </cell>
        </row>
        <row r="127">
          <cell r="G127" t="str">
            <v>06P0684</v>
          </cell>
        </row>
        <row r="129">
          <cell r="G129" t="str">
            <v>06P0624</v>
          </cell>
        </row>
        <row r="132">
          <cell r="G132" t="str">
            <v>06P0129</v>
          </cell>
        </row>
        <row r="133">
          <cell r="G133" t="str">
            <v>06P0668</v>
          </cell>
        </row>
        <row r="137">
          <cell r="G137" t="str">
            <v>07P0004</v>
          </cell>
        </row>
        <row r="138">
          <cell r="G138" t="str">
            <v>02P0083</v>
          </cell>
        </row>
        <row r="139">
          <cell r="G139" t="str">
            <v>02P0090</v>
          </cell>
        </row>
        <row r="140">
          <cell r="G140" t="str">
            <v>02P0089</v>
          </cell>
        </row>
        <row r="141">
          <cell r="G141" t="str">
            <v>02P0086</v>
          </cell>
        </row>
        <row r="142">
          <cell r="G142" t="str">
            <v>02P0076</v>
          </cell>
        </row>
        <row r="143">
          <cell r="G143" t="str">
            <v>02P0194</v>
          </cell>
        </row>
        <row r="145">
          <cell r="G145" t="str">
            <v>06P0292</v>
          </cell>
        </row>
        <row r="146">
          <cell r="G146" t="str">
            <v>05P0181</v>
          </cell>
        </row>
        <row r="147">
          <cell r="G147" t="str">
            <v>05P0053</v>
          </cell>
        </row>
        <row r="150">
          <cell r="G150" t="str">
            <v>04P0073</v>
          </cell>
        </row>
        <row r="151">
          <cell r="G151" t="str">
            <v>03P0034</v>
          </cell>
        </row>
        <row r="152">
          <cell r="G152" t="str">
            <v>03P0499</v>
          </cell>
        </row>
        <row r="154">
          <cell r="G154" t="str">
            <v>02P0502</v>
          </cell>
        </row>
        <row r="157">
          <cell r="G157" t="str">
            <v>02P0506</v>
          </cell>
        </row>
        <row r="158">
          <cell r="G158" t="str">
            <v>02P0509</v>
          </cell>
        </row>
        <row r="160">
          <cell r="G160" t="str">
            <v>02P0514</v>
          </cell>
        </row>
        <row r="162">
          <cell r="G162" t="str">
            <v>02P0518</v>
          </cell>
        </row>
        <row r="163">
          <cell r="G163" t="str">
            <v>03P0011</v>
          </cell>
        </row>
        <row r="164">
          <cell r="G164" t="str">
            <v>03P0023</v>
          </cell>
        </row>
        <row r="165">
          <cell r="G165" t="str">
            <v>02P0116</v>
          </cell>
        </row>
        <row r="166">
          <cell r="G166" t="str">
            <v>02P0233</v>
          </cell>
        </row>
        <row r="169">
          <cell r="G169" t="str">
            <v>02P0078</v>
          </cell>
        </row>
        <row r="170">
          <cell r="G170" t="str">
            <v>02P0079</v>
          </cell>
        </row>
        <row r="171">
          <cell r="G171" t="str">
            <v>06P0336</v>
          </cell>
        </row>
        <row r="174">
          <cell r="G174" t="str">
            <v>07P0007</v>
          </cell>
        </row>
        <row r="175">
          <cell r="G175" t="str">
            <v>05P0074</v>
          </cell>
        </row>
        <row r="176">
          <cell r="G176" t="str">
            <v>02P0011</v>
          </cell>
        </row>
        <row r="177">
          <cell r="G177" t="str">
            <v>02P0189</v>
          </cell>
        </row>
        <row r="178">
          <cell r="G178" t="str">
            <v>04P0125</v>
          </cell>
        </row>
        <row r="180">
          <cell r="G180" t="str">
            <v>06P0184</v>
          </cell>
        </row>
        <row r="182">
          <cell r="G182" t="str">
            <v>06P0147</v>
          </cell>
        </row>
        <row r="183">
          <cell r="G183" t="str">
            <v>06P0007</v>
          </cell>
        </row>
        <row r="185">
          <cell r="G185" t="str">
            <v>05P0096</v>
          </cell>
        </row>
        <row r="186">
          <cell r="G186" t="str">
            <v>06P0010</v>
          </cell>
        </row>
        <row r="187">
          <cell r="G187" t="str">
            <v>02P0720</v>
          </cell>
        </row>
        <row r="189">
          <cell r="G189" t="str">
            <v>06P0506</v>
          </cell>
        </row>
        <row r="190">
          <cell r="G190" t="str">
            <v>02P0111</v>
          </cell>
        </row>
        <row r="191">
          <cell r="G191" t="str">
            <v>02P0108</v>
          </cell>
        </row>
        <row r="194">
          <cell r="G194" t="str">
            <v>02P0113</v>
          </cell>
        </row>
        <row r="196">
          <cell r="G196" t="str">
            <v>06P0304</v>
          </cell>
        </row>
        <row r="197">
          <cell r="G197" t="str">
            <v>06P0142</v>
          </cell>
        </row>
        <row r="199">
          <cell r="G199" t="str">
            <v>06P0171</v>
          </cell>
        </row>
        <row r="200">
          <cell r="G200" t="str">
            <v>06P0365</v>
          </cell>
        </row>
        <row r="203">
          <cell r="G203" t="str">
            <v>05P0182</v>
          </cell>
        </row>
        <row r="205">
          <cell r="G205" t="str">
            <v>05P0056</v>
          </cell>
        </row>
        <row r="206">
          <cell r="G206" t="str">
            <v>05P0185</v>
          </cell>
        </row>
        <row r="208">
          <cell r="G208" t="str">
            <v>02P0243</v>
          </cell>
        </row>
        <row r="209">
          <cell r="G209" t="str">
            <v>03P0489</v>
          </cell>
        </row>
        <row r="212">
          <cell r="G212" t="str">
            <v>06P0583</v>
          </cell>
        </row>
        <row r="216">
          <cell r="G216" t="str">
            <v>06P0661</v>
          </cell>
        </row>
        <row r="217">
          <cell r="G217" t="str">
            <v>05P0178</v>
          </cell>
        </row>
        <row r="219">
          <cell r="G219" t="str">
            <v>02P0147</v>
          </cell>
        </row>
        <row r="220">
          <cell r="G220" t="str">
            <v>02P0524</v>
          </cell>
        </row>
        <row r="222">
          <cell r="G222" t="str">
            <v>06P0113</v>
          </cell>
        </row>
        <row r="223">
          <cell r="G223" t="str">
            <v>04P0071</v>
          </cell>
        </row>
        <row r="225">
          <cell r="G225" t="str">
            <v>05P0099</v>
          </cell>
        </row>
        <row r="226">
          <cell r="G226" t="str">
            <v>06P0675</v>
          </cell>
        </row>
        <row r="227">
          <cell r="G227" t="str">
            <v>02P0018</v>
          </cell>
        </row>
        <row r="228">
          <cell r="G228" t="str">
            <v>06P0132</v>
          </cell>
        </row>
        <row r="229">
          <cell r="G229" t="str">
            <v>06P0130</v>
          </cell>
        </row>
        <row r="230">
          <cell r="G230" t="str">
            <v>02P0061</v>
          </cell>
        </row>
        <row r="231">
          <cell r="G231" t="str">
            <v>05P0021</v>
          </cell>
        </row>
        <row r="232">
          <cell r="G232" t="str">
            <v>06P0538</v>
          </cell>
        </row>
        <row r="237">
          <cell r="G237" t="str">
            <v>06P0699</v>
          </cell>
        </row>
        <row r="239">
          <cell r="G239" t="str">
            <v>04P0110</v>
          </cell>
        </row>
        <row r="241">
          <cell r="G241" t="str">
            <v>06P0689</v>
          </cell>
        </row>
        <row r="242">
          <cell r="G242" t="str">
            <v>04P0087</v>
          </cell>
        </row>
        <row r="243">
          <cell r="G243" t="str">
            <v>06P0673</v>
          </cell>
        </row>
        <row r="244">
          <cell r="G244" t="str">
            <v>06P0673</v>
          </cell>
        </row>
        <row r="251">
          <cell r="G251" t="str">
            <v>05P0049</v>
          </cell>
        </row>
        <row r="253">
          <cell r="G253" t="str">
            <v>03P0524</v>
          </cell>
        </row>
        <row r="256">
          <cell r="G256" t="str">
            <v>02P0158</v>
          </cell>
        </row>
        <row r="260">
          <cell r="G260" t="str">
            <v>04P0108</v>
          </cell>
        </row>
        <row r="261">
          <cell r="G261" t="str">
            <v>06P0355</v>
          </cell>
        </row>
        <row r="265">
          <cell r="G265" t="str">
            <v>02P0176</v>
          </cell>
        </row>
        <row r="268">
          <cell r="G268" t="str">
            <v>02P0525</v>
          </cell>
        </row>
        <row r="269">
          <cell r="G269" t="str">
            <v>02P0526</v>
          </cell>
        </row>
        <row r="270">
          <cell r="G270" t="str">
            <v>02P0527</v>
          </cell>
        </row>
        <row r="271">
          <cell r="G271" t="str">
            <v>02P0528</v>
          </cell>
        </row>
        <row r="272">
          <cell r="G272" t="str">
            <v>02P0529</v>
          </cell>
        </row>
        <row r="273">
          <cell r="G273" t="str">
            <v>06P0730</v>
          </cell>
        </row>
        <row r="274">
          <cell r="G274" t="str">
            <v>02P0530</v>
          </cell>
        </row>
        <row r="275">
          <cell r="G275" t="str">
            <v>06P0392</v>
          </cell>
        </row>
        <row r="277">
          <cell r="G277" t="str">
            <v>02P0532</v>
          </cell>
        </row>
        <row r="278">
          <cell r="G278" t="str">
            <v>02P0533</v>
          </cell>
        </row>
        <row r="279">
          <cell r="G279" t="str">
            <v>02P0534</v>
          </cell>
        </row>
        <row r="280">
          <cell r="G280" t="str">
            <v>02P0536</v>
          </cell>
        </row>
        <row r="281">
          <cell r="G281" t="str">
            <v>02P0538</v>
          </cell>
        </row>
        <row r="282">
          <cell r="G282" t="str">
            <v>02P0539</v>
          </cell>
        </row>
        <row r="285">
          <cell r="G285" t="str">
            <v>02P0540</v>
          </cell>
        </row>
        <row r="286">
          <cell r="G286" t="str">
            <v>06P0449</v>
          </cell>
        </row>
        <row r="287">
          <cell r="G287" t="str">
            <v>02P0541</v>
          </cell>
        </row>
        <row r="288">
          <cell r="G288" t="str">
            <v>06P0445</v>
          </cell>
        </row>
        <row r="290">
          <cell r="G290" t="str">
            <v>04P0109</v>
          </cell>
        </row>
        <row r="291">
          <cell r="G291" t="str">
            <v>02P0542</v>
          </cell>
        </row>
        <row r="292">
          <cell r="G292" t="str">
            <v>02P0543</v>
          </cell>
        </row>
        <row r="293">
          <cell r="G293" t="str">
            <v>02P0544</v>
          </cell>
        </row>
        <row r="294">
          <cell r="G294" t="str">
            <v>06P0422</v>
          </cell>
        </row>
        <row r="295">
          <cell r="G295" t="str">
            <v>04P0056</v>
          </cell>
        </row>
        <row r="303">
          <cell r="G303" t="str">
            <v>02P0157</v>
          </cell>
        </row>
        <row r="305">
          <cell r="G305" t="str">
            <v>02P0210</v>
          </cell>
        </row>
        <row r="306">
          <cell r="G306" t="str">
            <v>03P0478</v>
          </cell>
        </row>
        <row r="307">
          <cell r="G307" t="str">
            <v>02P0213</v>
          </cell>
        </row>
        <row r="308">
          <cell r="G308" t="str">
            <v>06P0477</v>
          </cell>
        </row>
        <row r="309">
          <cell r="G309" t="str">
            <v>02P0211</v>
          </cell>
        </row>
        <row r="310">
          <cell r="G310" t="str">
            <v>02P0208</v>
          </cell>
        </row>
        <row r="311">
          <cell r="G311" t="str">
            <v>04P0111</v>
          </cell>
        </row>
        <row r="312">
          <cell r="G312" t="str">
            <v>02P0206</v>
          </cell>
        </row>
        <row r="314">
          <cell r="G314" t="str">
            <v>03P0535</v>
          </cell>
        </row>
        <row r="316">
          <cell r="G316" t="str">
            <v>06P0595</v>
          </cell>
        </row>
        <row r="317">
          <cell r="G317" t="str">
            <v>04P0128</v>
          </cell>
        </row>
        <row r="320">
          <cell r="G320" t="str">
            <v>06P0126</v>
          </cell>
        </row>
        <row r="321">
          <cell r="G321" t="str">
            <v>06P0686</v>
          </cell>
        </row>
        <row r="322">
          <cell r="G322" t="str">
            <v>05P0100</v>
          </cell>
        </row>
        <row r="323">
          <cell r="G323" t="str">
            <v>02P0114</v>
          </cell>
        </row>
        <row r="330">
          <cell r="G330" t="str">
            <v>03P0510</v>
          </cell>
        </row>
        <row r="332">
          <cell r="G332" t="str">
            <v>03P0028</v>
          </cell>
        </row>
        <row r="333">
          <cell r="G333" t="str">
            <v>06P0737</v>
          </cell>
        </row>
        <row r="334">
          <cell r="G334" t="str">
            <v>07P0001</v>
          </cell>
        </row>
        <row r="336">
          <cell r="G336" t="str">
            <v>05P0047</v>
          </cell>
        </row>
        <row r="337">
          <cell r="G337" t="str">
            <v>06P0654</v>
          </cell>
        </row>
        <row r="339">
          <cell r="G339" t="str">
            <v>06P0647</v>
          </cell>
        </row>
        <row r="340">
          <cell r="G340" t="str">
            <v>05P0085</v>
          </cell>
        </row>
        <row r="341">
          <cell r="G341" t="str">
            <v>06P0589</v>
          </cell>
        </row>
        <row r="342">
          <cell r="G342" t="str">
            <v>06P0011</v>
          </cell>
        </row>
        <row r="343">
          <cell r="G343" t="str">
            <v>06P0504</v>
          </cell>
        </row>
        <row r="348">
          <cell r="G348" t="str">
            <v>06P0502</v>
          </cell>
        </row>
        <row r="349">
          <cell r="G349" t="str">
            <v>02P0159</v>
          </cell>
        </row>
        <row r="350">
          <cell r="G350" t="str">
            <v>06P0683</v>
          </cell>
        </row>
        <row r="352">
          <cell r="G352" t="str">
            <v>06P0650</v>
          </cell>
        </row>
        <row r="353">
          <cell r="G353" t="str">
            <v>06P0185</v>
          </cell>
        </row>
        <row r="354">
          <cell r="G354" t="str">
            <v>02P0069</v>
          </cell>
        </row>
        <row r="355">
          <cell r="G355" t="str">
            <v>06P0108</v>
          </cell>
        </row>
        <row r="356">
          <cell r="G356" t="str">
            <v>06P0107</v>
          </cell>
        </row>
        <row r="358">
          <cell r="G358" t="str">
            <v>02P0038</v>
          </cell>
        </row>
        <row r="360">
          <cell r="G360" t="str">
            <v>04P0199</v>
          </cell>
        </row>
        <row r="362">
          <cell r="G362" t="str">
            <v>05P0102</v>
          </cell>
        </row>
        <row r="363">
          <cell r="G363" t="str">
            <v>02P0558</v>
          </cell>
        </row>
        <row r="364">
          <cell r="G364" t="str">
            <v>02P0227</v>
          </cell>
        </row>
        <row r="366">
          <cell r="G366" t="str">
            <v>06P0110</v>
          </cell>
        </row>
        <row r="367">
          <cell r="G367" t="str">
            <v>05P0103</v>
          </cell>
        </row>
        <row r="368">
          <cell r="G368" t="str">
            <v>02P0272</v>
          </cell>
        </row>
        <row r="374">
          <cell r="G374" t="str">
            <v>02P0565</v>
          </cell>
        </row>
        <row r="375">
          <cell r="G375" t="str">
            <v>06P0664</v>
          </cell>
        </row>
        <row r="376">
          <cell r="G376" t="str">
            <v>02P0566</v>
          </cell>
        </row>
        <row r="377">
          <cell r="G377" t="str">
            <v>06P0667</v>
          </cell>
        </row>
        <row r="378">
          <cell r="G378" t="str">
            <v>06P0620</v>
          </cell>
        </row>
        <row r="379">
          <cell r="G379" t="str">
            <v>06P0665</v>
          </cell>
        </row>
        <row r="387">
          <cell r="G387" t="str">
            <v>06P0640</v>
          </cell>
        </row>
        <row r="388">
          <cell r="G388" t="str">
            <v>06P0663</v>
          </cell>
        </row>
        <row r="389">
          <cell r="G389" t="str">
            <v>06P0567</v>
          </cell>
        </row>
        <row r="390">
          <cell r="G390" t="str">
            <v>06P0666</v>
          </cell>
        </row>
        <row r="391">
          <cell r="G391" t="str">
            <v>06P0539</v>
          </cell>
        </row>
        <row r="392">
          <cell r="G392" t="str">
            <v>06P0619</v>
          </cell>
        </row>
        <row r="393">
          <cell r="G393" t="str">
            <v>02P0563</v>
          </cell>
        </row>
        <row r="394">
          <cell r="G394" t="str">
            <v>06P0251</v>
          </cell>
        </row>
        <row r="410">
          <cell r="G410" t="str">
            <v>06P0615</v>
          </cell>
        </row>
        <row r="412">
          <cell r="G412" t="str">
            <v>03P0574</v>
          </cell>
        </row>
        <row r="413">
          <cell r="G413" t="str">
            <v>02P0063</v>
          </cell>
        </row>
        <row r="414">
          <cell r="G414" t="str">
            <v>06P0646</v>
          </cell>
        </row>
        <row r="415">
          <cell r="G415" t="str">
            <v>06P0410</v>
          </cell>
        </row>
        <row r="416">
          <cell r="G416" t="str">
            <v>06P0199</v>
          </cell>
        </row>
        <row r="420">
          <cell r="G420" t="str">
            <v>04P0136</v>
          </cell>
        </row>
        <row r="421">
          <cell r="G421" t="str">
            <v>02P0133</v>
          </cell>
        </row>
        <row r="422">
          <cell r="G422" t="str">
            <v>02P0030</v>
          </cell>
        </row>
        <row r="424">
          <cell r="G424" t="str">
            <v>04P0086</v>
          </cell>
        </row>
        <row r="425">
          <cell r="G425" t="str">
            <v>06P0256</v>
          </cell>
        </row>
        <row r="426">
          <cell r="G426" t="str">
            <v>06P0284</v>
          </cell>
        </row>
        <row r="427">
          <cell r="G427" t="str">
            <v>05P0105</v>
          </cell>
        </row>
        <row r="429">
          <cell r="G429" t="str">
            <v>02P0271</v>
          </cell>
        </row>
        <row r="430">
          <cell r="G430" t="str">
            <v>03P0532</v>
          </cell>
        </row>
        <row r="431">
          <cell r="G431" t="str">
            <v>06P0577</v>
          </cell>
        </row>
        <row r="432">
          <cell r="G432" t="str">
            <v>06P0508</v>
          </cell>
        </row>
        <row r="433">
          <cell r="G433" t="str">
            <v>07P0008</v>
          </cell>
        </row>
        <row r="434">
          <cell r="G434" t="str">
            <v>02P0068</v>
          </cell>
        </row>
        <row r="435">
          <cell r="G435" t="str">
            <v>03P0506</v>
          </cell>
        </row>
        <row r="436">
          <cell r="G436" t="str">
            <v>04P0206</v>
          </cell>
        </row>
        <row r="437">
          <cell r="G437" t="str">
            <v>06P0674</v>
          </cell>
        </row>
        <row r="440">
          <cell r="G440" t="str">
            <v>05P0058</v>
          </cell>
        </row>
        <row r="441">
          <cell r="G441" t="str">
            <v>02P0191</v>
          </cell>
        </row>
        <row r="442">
          <cell r="G442" t="str">
            <v>04P0113</v>
          </cell>
        </row>
        <row r="443">
          <cell r="G443" t="str">
            <v>06P0676</v>
          </cell>
        </row>
        <row r="444">
          <cell r="G444" t="str">
            <v>02P0097</v>
          </cell>
        </row>
        <row r="445">
          <cell r="G445" t="str">
            <v>06P0742</v>
          </cell>
        </row>
        <row r="446">
          <cell r="G446" t="str">
            <v>05P0156</v>
          </cell>
        </row>
        <row r="447">
          <cell r="G447" t="str">
            <v>06P0009</v>
          </cell>
        </row>
        <row r="448">
          <cell r="G448" t="str">
            <v>02P0016</v>
          </cell>
        </row>
        <row r="451">
          <cell r="G451" t="str">
            <v>02P0120</v>
          </cell>
        </row>
        <row r="452">
          <cell r="G452" t="str">
            <v>05P0075</v>
          </cell>
        </row>
        <row r="454">
          <cell r="G454" t="str">
            <v>02P0196</v>
          </cell>
        </row>
        <row r="455">
          <cell r="G455" t="str">
            <v>02P0036</v>
          </cell>
        </row>
        <row r="456">
          <cell r="G456" t="str">
            <v>06P0277</v>
          </cell>
        </row>
        <row r="457">
          <cell r="G457" t="str">
            <v>02P0020</v>
          </cell>
        </row>
        <row r="459">
          <cell r="G459" t="str">
            <v>02P0131</v>
          </cell>
        </row>
        <row r="460">
          <cell r="G460" t="str">
            <v>05P0191</v>
          </cell>
        </row>
        <row r="463">
          <cell r="G463" t="str">
            <v>06P0003</v>
          </cell>
        </row>
        <row r="464">
          <cell r="G464" t="str">
            <v>06P0503</v>
          </cell>
        </row>
        <row r="469">
          <cell r="G469" t="str">
            <v>04P0201</v>
          </cell>
        </row>
        <row r="470">
          <cell r="G470" t="str">
            <v>06P0672</v>
          </cell>
        </row>
        <row r="472">
          <cell r="G472" t="str">
            <v>05P0065</v>
          </cell>
        </row>
        <row r="473">
          <cell r="G473" t="str">
            <v>06P0548</v>
          </cell>
        </row>
        <row r="474">
          <cell r="G474" t="str">
            <v>06P0350</v>
          </cell>
        </row>
        <row r="475">
          <cell r="G475" t="str">
            <v>06P0118</v>
          </cell>
        </row>
        <row r="476">
          <cell r="G476" t="str">
            <v>06P0507</v>
          </cell>
        </row>
        <row r="477">
          <cell r="G477" t="str">
            <v>06P0531</v>
          </cell>
        </row>
        <row r="480">
          <cell r="G480" t="str">
            <v>02P0203</v>
          </cell>
        </row>
        <row r="482">
          <cell r="G482" t="str">
            <v>06P0364</v>
          </cell>
        </row>
        <row r="484">
          <cell r="G484" t="str">
            <v>06P0359</v>
          </cell>
        </row>
        <row r="485">
          <cell r="G485" t="str">
            <v>05P0001</v>
          </cell>
        </row>
        <row r="486">
          <cell r="G486" t="str">
            <v>02P0100</v>
          </cell>
        </row>
        <row r="487">
          <cell r="G487" t="str">
            <v>03P0552</v>
          </cell>
        </row>
        <row r="490">
          <cell r="G490" t="str">
            <v>03P0019</v>
          </cell>
        </row>
        <row r="491">
          <cell r="G491" t="str">
            <v>04P0122</v>
          </cell>
        </row>
        <row r="492">
          <cell r="G492" t="str">
            <v>06P0626</v>
          </cell>
        </row>
        <row r="493">
          <cell r="G493" t="str">
            <v>06P0534</v>
          </cell>
        </row>
        <row r="495">
          <cell r="G495" t="str">
            <v>04P0106</v>
          </cell>
        </row>
        <row r="496">
          <cell r="G496" t="str">
            <v>06P0509</v>
          </cell>
        </row>
        <row r="497">
          <cell r="G497" t="str">
            <v>05P0166</v>
          </cell>
        </row>
        <row r="498">
          <cell r="G498" t="str">
            <v>05P0157</v>
          </cell>
        </row>
        <row r="499">
          <cell r="G499" t="str">
            <v>05P0174</v>
          </cell>
        </row>
        <row r="500">
          <cell r="G500" t="str">
            <v>06P0564</v>
          </cell>
        </row>
        <row r="501">
          <cell r="G501" t="str">
            <v>05P0173</v>
          </cell>
        </row>
        <row r="502">
          <cell r="G502" t="str">
            <v>05P0184</v>
          </cell>
        </row>
        <row r="506">
          <cell r="G506" t="str">
            <v>05P0066</v>
          </cell>
        </row>
        <row r="507">
          <cell r="G507" t="str">
            <v>03P0541</v>
          </cell>
        </row>
        <row r="509">
          <cell r="G509" t="str">
            <v>02P0904</v>
          </cell>
        </row>
        <row r="510">
          <cell r="G510" t="str">
            <v>06P0301</v>
          </cell>
        </row>
        <row r="511">
          <cell r="G511" t="str">
            <v>02P0583</v>
          </cell>
        </row>
        <row r="513">
          <cell r="G513" t="str">
            <v>05P0086</v>
          </cell>
        </row>
        <row r="514">
          <cell r="G514" t="str">
            <v>06P0662</v>
          </cell>
        </row>
        <row r="515">
          <cell r="G515" t="str">
            <v>02P0126</v>
          </cell>
        </row>
        <row r="516">
          <cell r="G516" t="str">
            <v>06P0335</v>
          </cell>
        </row>
        <row r="517">
          <cell r="G517" t="str">
            <v>02P0174</v>
          </cell>
        </row>
        <row r="518">
          <cell r="G518" t="str">
            <v>02P0006</v>
          </cell>
        </row>
        <row r="526">
          <cell r="G526" t="str">
            <v>02P0017</v>
          </cell>
        </row>
        <row r="527">
          <cell r="G527" t="str">
            <v>06P0281</v>
          </cell>
        </row>
        <row r="528">
          <cell r="G528" t="str">
            <v>06P0582</v>
          </cell>
        </row>
        <row r="529">
          <cell r="G529" t="str">
            <v>03P0513</v>
          </cell>
        </row>
        <row r="531">
          <cell r="G531" t="str">
            <v>06P0532</v>
          </cell>
        </row>
        <row r="533">
          <cell r="G533" t="str">
            <v>06P0259</v>
          </cell>
        </row>
        <row r="534">
          <cell r="G534" t="str">
            <v>05P0113</v>
          </cell>
        </row>
        <row r="535">
          <cell r="G535" t="str">
            <v>02P0224</v>
          </cell>
        </row>
        <row r="536">
          <cell r="G536" t="str">
            <v>06P0307</v>
          </cell>
        </row>
        <row r="537">
          <cell r="G537" t="str">
            <v>05P0072</v>
          </cell>
        </row>
        <row r="538">
          <cell r="G538" t="str">
            <v>05P0084</v>
          </cell>
        </row>
        <row r="539">
          <cell r="G539" t="str">
            <v>03P0005</v>
          </cell>
        </row>
        <row r="541">
          <cell r="G541" t="str">
            <v>04P0075</v>
          </cell>
        </row>
        <row r="542">
          <cell r="G542" t="str">
            <v>02P0598</v>
          </cell>
        </row>
        <row r="543">
          <cell r="G543" t="str">
            <v>03P0483</v>
          </cell>
        </row>
        <row r="544">
          <cell r="G544" t="str">
            <v>02P0150</v>
          </cell>
        </row>
        <row r="545">
          <cell r="G545" t="str">
            <v>04P0007</v>
          </cell>
        </row>
        <row r="548">
          <cell r="G548" t="str">
            <v>04P0010</v>
          </cell>
        </row>
        <row r="549">
          <cell r="G549" t="str">
            <v>05P0073</v>
          </cell>
        </row>
        <row r="551">
          <cell r="G551" t="str">
            <v>04P0187</v>
          </cell>
        </row>
        <row r="552">
          <cell r="G552" t="str">
            <v>02P0021</v>
          </cell>
        </row>
        <row r="553">
          <cell r="G553" t="str">
            <v>02P0908</v>
          </cell>
        </row>
        <row r="554">
          <cell r="G554" t="str">
            <v>04P0121</v>
          </cell>
        </row>
        <row r="555">
          <cell r="G555" t="str">
            <v>06P0543</v>
          </cell>
        </row>
        <row r="556">
          <cell r="G556" t="str">
            <v>02P0085</v>
          </cell>
        </row>
        <row r="557">
          <cell r="G557" t="str">
            <v>06P0653</v>
          </cell>
        </row>
        <row r="559">
          <cell r="G559" t="str">
            <v>04P0154</v>
          </cell>
        </row>
        <row r="560">
          <cell r="G560" t="str">
            <v>02P0183</v>
          </cell>
        </row>
        <row r="561">
          <cell r="G561" t="str">
            <v>05P0117</v>
          </cell>
        </row>
        <row r="563">
          <cell r="G563" t="str">
            <v>03P0337</v>
          </cell>
        </row>
        <row r="564">
          <cell r="G564" t="str">
            <v>04P0079</v>
          </cell>
        </row>
        <row r="565">
          <cell r="G565" t="str">
            <v>05P0183</v>
          </cell>
        </row>
        <row r="566">
          <cell r="G566" t="str">
            <v>06P0337</v>
          </cell>
        </row>
        <row r="567">
          <cell r="G567" t="str">
            <v>06P0485</v>
          </cell>
        </row>
        <row r="568">
          <cell r="G568" t="str">
            <v>06P0492</v>
          </cell>
        </row>
        <row r="569">
          <cell r="G569" t="str">
            <v>06P0482</v>
          </cell>
        </row>
        <row r="570">
          <cell r="G570" t="str">
            <v>06P0495</v>
          </cell>
        </row>
        <row r="571">
          <cell r="G571" t="str">
            <v>06P0731</v>
          </cell>
        </row>
        <row r="572">
          <cell r="G572" t="str">
            <v>06P0487</v>
          </cell>
        </row>
        <row r="573">
          <cell r="G573" t="str">
            <v>06P0480</v>
          </cell>
        </row>
        <row r="574">
          <cell r="G574" t="str">
            <v>06P0494</v>
          </cell>
        </row>
        <row r="575">
          <cell r="G575" t="str">
            <v>06P0496</v>
          </cell>
        </row>
        <row r="576">
          <cell r="G576" t="str">
            <v>06P0484</v>
          </cell>
        </row>
        <row r="577">
          <cell r="G577" t="str">
            <v>06P0489</v>
          </cell>
        </row>
        <row r="578">
          <cell r="G578" t="str">
            <v>06P0481</v>
          </cell>
        </row>
        <row r="579">
          <cell r="G579" t="str">
            <v>06P0491</v>
          </cell>
        </row>
        <row r="580">
          <cell r="G580" t="str">
            <v>06P0493</v>
          </cell>
        </row>
        <row r="581">
          <cell r="G581" t="str">
            <v>06P0488</v>
          </cell>
        </row>
        <row r="582">
          <cell r="G582" t="str">
            <v>06P0490</v>
          </cell>
        </row>
        <row r="583">
          <cell r="G583" t="str">
            <v>06P0486</v>
          </cell>
        </row>
        <row r="584">
          <cell r="G584" t="str">
            <v>06P0483</v>
          </cell>
        </row>
        <row r="586">
          <cell r="G586" t="str">
            <v>06P0499</v>
          </cell>
        </row>
        <row r="587">
          <cell r="G587" t="str">
            <v>02P0037</v>
          </cell>
        </row>
        <row r="588">
          <cell r="G588" t="str">
            <v>02P0026</v>
          </cell>
        </row>
        <row r="589">
          <cell r="G589" t="str">
            <v>02P0604</v>
          </cell>
        </row>
        <row r="590">
          <cell r="G590" t="str">
            <v>02P0603</v>
          </cell>
        </row>
        <row r="592">
          <cell r="G592" t="str">
            <v>06P0659</v>
          </cell>
        </row>
        <row r="593">
          <cell r="G593" t="str">
            <v>02P0605</v>
          </cell>
        </row>
        <row r="595">
          <cell r="G595" t="str">
            <v>02P0004</v>
          </cell>
        </row>
        <row r="596">
          <cell r="G596" t="str">
            <v>02P0148</v>
          </cell>
        </row>
        <row r="597">
          <cell r="G597" t="str">
            <v>03P0557</v>
          </cell>
        </row>
        <row r="599">
          <cell r="G599" t="str">
            <v>02P0152</v>
          </cell>
        </row>
        <row r="600">
          <cell r="G600" t="str">
            <v>02P0002</v>
          </cell>
        </row>
        <row r="601">
          <cell r="G601" t="str">
            <v>06P0671</v>
          </cell>
        </row>
        <row r="604">
          <cell r="G604" t="str">
            <v>02P0025</v>
          </cell>
        </row>
        <row r="605">
          <cell r="G605" t="str">
            <v>02P0192</v>
          </cell>
        </row>
        <row r="606">
          <cell r="G606" t="str">
            <v>03P0003</v>
          </cell>
        </row>
        <row r="647">
          <cell r="G647" t="str">
            <v>02P0212</v>
          </cell>
        </row>
        <row r="649">
          <cell r="G649" t="str">
            <v>04P0008</v>
          </cell>
        </row>
        <row r="651">
          <cell r="G651" t="str">
            <v>06P0633</v>
          </cell>
        </row>
        <row r="652">
          <cell r="G652" t="str">
            <v>06P0207</v>
          </cell>
        </row>
        <row r="653">
          <cell r="G653" t="str">
            <v>06P0681</v>
          </cell>
        </row>
        <row r="654">
          <cell r="G654" t="str">
            <v>06P0679</v>
          </cell>
        </row>
        <row r="657">
          <cell r="G657" t="str">
            <v>03P0480</v>
          </cell>
        </row>
        <row r="658">
          <cell r="G658" t="str">
            <v>02P0151</v>
          </cell>
        </row>
        <row r="659">
          <cell r="G659" t="str">
            <v>06P0162</v>
          </cell>
        </row>
        <row r="660">
          <cell r="G660" t="str">
            <v>06P0656</v>
          </cell>
        </row>
        <row r="661">
          <cell r="G661" t="str">
            <v>06P0290</v>
          </cell>
        </row>
        <row r="663">
          <cell r="G663" t="str">
            <v>02P0226</v>
          </cell>
        </row>
        <row r="664">
          <cell r="G664" t="str">
            <v>06P0182</v>
          </cell>
        </row>
        <row r="665">
          <cell r="G665" t="str">
            <v>06P0240</v>
          </cell>
        </row>
        <row r="667">
          <cell r="G667" t="str">
            <v>03P0491</v>
          </cell>
        </row>
        <row r="668">
          <cell r="G668" t="str">
            <v>02P0101</v>
          </cell>
        </row>
        <row r="669">
          <cell r="G669" t="str">
            <v>02P0103</v>
          </cell>
        </row>
        <row r="670">
          <cell r="G670" t="str">
            <v>02P0608</v>
          </cell>
        </row>
        <row r="672">
          <cell r="G672" t="str">
            <v>06P0670</v>
          </cell>
        </row>
        <row r="673">
          <cell r="G673" t="str">
            <v>06P0528</v>
          </cell>
        </row>
        <row r="674">
          <cell r="G674" t="str">
            <v>02P0066</v>
          </cell>
        </row>
        <row r="675">
          <cell r="G675" t="str">
            <v>02P0106</v>
          </cell>
        </row>
        <row r="676">
          <cell r="G676" t="str">
            <v>04P0068</v>
          </cell>
        </row>
        <row r="677">
          <cell r="G677" t="str">
            <v>03P0528</v>
          </cell>
        </row>
        <row r="679">
          <cell r="G679" t="str">
            <v>06P0630</v>
          </cell>
        </row>
        <row r="680">
          <cell r="G680" t="str">
            <v>06P0203</v>
          </cell>
        </row>
        <row r="684">
          <cell r="G684" t="str">
            <v>06P0638</v>
          </cell>
        </row>
        <row r="685">
          <cell r="G685" t="str">
            <v>02P0612</v>
          </cell>
        </row>
        <row r="686">
          <cell r="G686" t="str">
            <v>05P0159</v>
          </cell>
        </row>
        <row r="688">
          <cell r="G688" t="str">
            <v>05P0153</v>
          </cell>
        </row>
        <row r="690">
          <cell r="G690" t="str">
            <v>06P0101</v>
          </cell>
        </row>
        <row r="691">
          <cell r="G691" t="str">
            <v>02P0614</v>
          </cell>
        </row>
        <row r="692">
          <cell r="G692" t="str">
            <v>03P0485</v>
          </cell>
        </row>
        <row r="693">
          <cell r="G693" t="str">
            <v>03P0569</v>
          </cell>
        </row>
        <row r="694">
          <cell r="G694" t="str">
            <v>02P0193</v>
          </cell>
        </row>
        <row r="695">
          <cell r="G695" t="str">
            <v>07P0003</v>
          </cell>
        </row>
        <row r="696">
          <cell r="G696" t="str">
            <v>03P0561</v>
          </cell>
        </row>
        <row r="697">
          <cell r="G697" t="str">
            <v>02P0125</v>
          </cell>
        </row>
        <row r="699">
          <cell r="G699" t="str">
            <v>06P0353</v>
          </cell>
        </row>
        <row r="700">
          <cell r="G700" t="str">
            <v>03P0562</v>
          </cell>
        </row>
        <row r="702">
          <cell r="G702" t="str">
            <v>04P0139</v>
          </cell>
        </row>
        <row r="703">
          <cell r="G703" t="str">
            <v>02P0054</v>
          </cell>
        </row>
        <row r="704">
          <cell r="G704" t="str">
            <v>02P0075</v>
          </cell>
        </row>
        <row r="706">
          <cell r="G706" t="str">
            <v>04P0093</v>
          </cell>
        </row>
        <row r="711">
          <cell r="G711" t="str">
            <v>05P0123</v>
          </cell>
        </row>
        <row r="712">
          <cell r="G712" t="str">
            <v>02P0217</v>
          </cell>
        </row>
        <row r="713">
          <cell r="G713" t="str">
            <v>04P0118</v>
          </cell>
        </row>
        <row r="714">
          <cell r="G714" t="str">
            <v>03P0519</v>
          </cell>
        </row>
        <row r="715">
          <cell r="G715" t="str">
            <v>06P0289</v>
          </cell>
        </row>
        <row r="716">
          <cell r="G716" t="str">
            <v>05P0054</v>
          </cell>
        </row>
        <row r="718">
          <cell r="G718" t="str">
            <v>05P0176</v>
          </cell>
        </row>
        <row r="719">
          <cell r="G719" t="str">
            <v>06P0409</v>
          </cell>
        </row>
        <row r="720">
          <cell r="G720" t="str">
            <v>06P0554</v>
          </cell>
        </row>
        <row r="721">
          <cell r="G721" t="str">
            <v>02P0043</v>
          </cell>
        </row>
        <row r="729">
          <cell r="G729" t="str">
            <v>05P0124</v>
          </cell>
        </row>
        <row r="730">
          <cell r="G730" t="str">
            <v>05P0145</v>
          </cell>
        </row>
        <row r="731">
          <cell r="G731" t="str">
            <v>05P0125</v>
          </cell>
        </row>
        <row r="732">
          <cell r="G732" t="str">
            <v>04P0107</v>
          </cell>
        </row>
        <row r="734">
          <cell r="G734" t="str">
            <v>02P0623</v>
          </cell>
        </row>
        <row r="735">
          <cell r="G735" t="str">
            <v>02P0619</v>
          </cell>
        </row>
        <row r="736">
          <cell r="G736" t="str">
            <v>06P0095</v>
          </cell>
        </row>
        <row r="738">
          <cell r="G738" t="str">
            <v>06P0368</v>
          </cell>
        </row>
        <row r="739">
          <cell r="G739" t="str">
            <v>02P0624</v>
          </cell>
        </row>
        <row r="740">
          <cell r="G740" t="str">
            <v>02P0622</v>
          </cell>
        </row>
        <row r="748">
          <cell r="G748" t="str">
            <v>05P0070</v>
          </cell>
        </row>
        <row r="750">
          <cell r="G750" t="str">
            <v>05P0018</v>
          </cell>
        </row>
        <row r="751">
          <cell r="G751" t="str">
            <v>02P0053</v>
          </cell>
        </row>
        <row r="752">
          <cell r="G752" t="str">
            <v>02P0171</v>
          </cell>
        </row>
        <row r="753">
          <cell r="G753" t="str">
            <v>02P0173</v>
          </cell>
        </row>
        <row r="754">
          <cell r="G754" t="str">
            <v>02P0172</v>
          </cell>
        </row>
        <row r="755">
          <cell r="G755" t="str">
            <v>06P0389</v>
          </cell>
        </row>
        <row r="757">
          <cell r="G757" t="str">
            <v>05P0128</v>
          </cell>
        </row>
        <row r="758">
          <cell r="G758" t="str">
            <v>02P0031</v>
          </cell>
        </row>
        <row r="760">
          <cell r="G760" t="str">
            <v>05P0051</v>
          </cell>
        </row>
        <row r="761">
          <cell r="G761" t="str">
            <v>02P0129</v>
          </cell>
        </row>
        <row r="762">
          <cell r="G762" t="str">
            <v>06P0735</v>
          </cell>
        </row>
        <row r="763">
          <cell r="G763" t="str">
            <v>06P0167</v>
          </cell>
        </row>
        <row r="764">
          <cell r="G764" t="str">
            <v>06P0349</v>
          </cell>
        </row>
        <row r="765">
          <cell r="G765" t="str">
            <v>03P0560</v>
          </cell>
        </row>
        <row r="766">
          <cell r="G766" t="str">
            <v>05P0055</v>
          </cell>
        </row>
        <row r="768">
          <cell r="G768" t="str">
            <v>06P0740</v>
          </cell>
        </row>
        <row r="770">
          <cell r="G770" t="str">
            <v>04P0092</v>
          </cell>
        </row>
        <row r="771">
          <cell r="G771" t="str">
            <v>04P0001</v>
          </cell>
        </row>
        <row r="772">
          <cell r="G772" t="str">
            <v>02P0096</v>
          </cell>
        </row>
        <row r="773">
          <cell r="G773" t="str">
            <v>03P0033</v>
          </cell>
        </row>
        <row r="774">
          <cell r="G774" t="str">
            <v>02P0123</v>
          </cell>
        </row>
        <row r="775">
          <cell r="G775" t="str">
            <v>02P0230</v>
          </cell>
        </row>
        <row r="777">
          <cell r="G777" t="str">
            <v>06P0120</v>
          </cell>
        </row>
        <row r="778">
          <cell r="G778" t="str">
            <v>06P0163</v>
          </cell>
        </row>
        <row r="779">
          <cell r="G779" t="str">
            <v>02P0092</v>
          </cell>
        </row>
        <row r="782">
          <cell r="G782" t="str">
            <v>05P0130</v>
          </cell>
        </row>
        <row r="784">
          <cell r="G784" t="str">
            <v>02P0124</v>
          </cell>
        </row>
        <row r="787">
          <cell r="G787" t="str">
            <v>06P0135</v>
          </cell>
        </row>
        <row r="788">
          <cell r="G788" t="str">
            <v>06P0677</v>
          </cell>
        </row>
        <row r="791">
          <cell r="G791" t="str">
            <v>06P0261</v>
          </cell>
        </row>
        <row r="792">
          <cell r="G792" t="str">
            <v>05P0057</v>
          </cell>
        </row>
        <row r="793">
          <cell r="G793" t="str">
            <v>06P0115</v>
          </cell>
        </row>
        <row r="795">
          <cell r="G795" t="str">
            <v>06P0360</v>
          </cell>
        </row>
        <row r="796">
          <cell r="G796" t="str">
            <v>02P0253</v>
          </cell>
        </row>
        <row r="810">
          <cell r="G810" t="str">
            <v>05P0067</v>
          </cell>
        </row>
        <row r="811">
          <cell r="G811" t="str">
            <v>02P0517</v>
          </cell>
        </row>
        <row r="812">
          <cell r="G812" t="str">
            <v>05P0014</v>
          </cell>
        </row>
        <row r="813">
          <cell r="G813" t="str">
            <v>02P0198</v>
          </cell>
        </row>
        <row r="818">
          <cell r="G818" t="str">
            <v>04P0012</v>
          </cell>
        </row>
        <row r="819">
          <cell r="G819" t="str">
            <v>04P0069</v>
          </cell>
        </row>
        <row r="822">
          <cell r="G822" t="str">
            <v>05P0150</v>
          </cell>
        </row>
        <row r="824">
          <cell r="G824" t="str">
            <v>03P0554</v>
          </cell>
        </row>
        <row r="827">
          <cell r="G827" t="str">
            <v>05P0022</v>
          </cell>
        </row>
        <row r="830">
          <cell r="G830" t="str">
            <v>06P0300</v>
          </cell>
        </row>
        <row r="831">
          <cell r="G831" t="str">
            <v>06P0206</v>
          </cell>
        </row>
        <row r="832">
          <cell r="G832" t="str">
            <v>06P0158</v>
          </cell>
        </row>
        <row r="833">
          <cell r="G833" t="str">
            <v>02P0110</v>
          </cell>
        </row>
        <row r="834">
          <cell r="G834" t="str">
            <v>06P0187</v>
          </cell>
        </row>
        <row r="837">
          <cell r="G837" t="str">
            <v>04P0155</v>
          </cell>
        </row>
        <row r="838">
          <cell r="G838" t="str">
            <v>07P0005</v>
          </cell>
        </row>
        <row r="839">
          <cell r="G839" t="str">
            <v>06P0006</v>
          </cell>
        </row>
        <row r="840">
          <cell r="G840" t="str">
            <v>02P0680</v>
          </cell>
        </row>
        <row r="841">
          <cell r="G841" t="str">
            <v>02P0653</v>
          </cell>
        </row>
        <row r="842">
          <cell r="G842" t="str">
            <v>06P0702</v>
          </cell>
        </row>
        <row r="843">
          <cell r="G843" t="str">
            <v>06P0530</v>
          </cell>
        </row>
        <row r="845">
          <cell r="G845" t="str">
            <v>02P0655</v>
          </cell>
        </row>
        <row r="846">
          <cell r="G846" t="str">
            <v>04P0032</v>
          </cell>
        </row>
        <row r="847">
          <cell r="G847" t="str">
            <v>04P0017</v>
          </cell>
        </row>
        <row r="849">
          <cell r="G849" t="str">
            <v>02P0669</v>
          </cell>
        </row>
        <row r="850">
          <cell r="G850" t="str">
            <v>03P0542</v>
          </cell>
        </row>
        <row r="852">
          <cell r="G852" t="str">
            <v>06P0655</v>
          </cell>
        </row>
        <row r="853">
          <cell r="G853" t="str">
            <v>05P0134</v>
          </cell>
        </row>
        <row r="854">
          <cell r="G854" t="str">
            <v>04P0090</v>
          </cell>
        </row>
        <row r="855">
          <cell r="G855" t="str">
            <v>05P0135</v>
          </cell>
        </row>
        <row r="856">
          <cell r="G856" t="str">
            <v>05P0155</v>
          </cell>
        </row>
        <row r="857">
          <cell r="G857" t="str">
            <v>06P0166</v>
          </cell>
        </row>
        <row r="859">
          <cell r="G859" t="str">
            <v>05P0161</v>
          </cell>
        </row>
        <row r="860">
          <cell r="G860" t="str">
            <v>04P0074</v>
          </cell>
        </row>
        <row r="862">
          <cell r="G862" t="str">
            <v>06P0468</v>
          </cell>
        </row>
        <row r="864">
          <cell r="G864" t="str">
            <v>06P0004</v>
          </cell>
        </row>
        <row r="866">
          <cell r="G866" t="str">
            <v>06P0140</v>
          </cell>
        </row>
        <row r="867">
          <cell r="G867" t="str">
            <v>05P0137</v>
          </cell>
        </row>
        <row r="869">
          <cell r="G869" t="str">
            <v>02P0153</v>
          </cell>
        </row>
        <row r="870">
          <cell r="G870" t="str">
            <v>06P0267</v>
          </cell>
        </row>
        <row r="872">
          <cell r="G872" t="str">
            <v>06P0103</v>
          </cell>
        </row>
        <row r="874">
          <cell r="G874" t="str">
            <v>03P0545</v>
          </cell>
        </row>
        <row r="875">
          <cell r="G875" t="str">
            <v>06P0601</v>
          </cell>
        </row>
        <row r="876">
          <cell r="G876" t="str">
            <v>05P0101</v>
          </cell>
        </row>
        <row r="878">
          <cell r="G878" t="str">
            <v>06P0150</v>
          </cell>
        </row>
        <row r="879">
          <cell r="G879" t="str">
            <v>05P0138</v>
          </cell>
        </row>
        <row r="881">
          <cell r="G881" t="str">
            <v>06P0104</v>
          </cell>
        </row>
        <row r="883">
          <cell r="G883" t="str">
            <v>06P0169</v>
          </cell>
        </row>
        <row r="885">
          <cell r="G885" t="str">
            <v>06P0093</v>
          </cell>
        </row>
        <row r="886">
          <cell r="G886" t="str">
            <v>06P0119</v>
          </cell>
        </row>
        <row r="887">
          <cell r="G887" t="str">
            <v>06P0247</v>
          </cell>
        </row>
        <row r="889">
          <cell r="G889" t="str">
            <v>06P0105</v>
          </cell>
        </row>
        <row r="890">
          <cell r="G890" t="str">
            <v>06P0094</v>
          </cell>
        </row>
        <row r="891">
          <cell r="G891" t="str">
            <v>06P0097</v>
          </cell>
        </row>
        <row r="893">
          <cell r="G893" t="str">
            <v>06P0152</v>
          </cell>
        </row>
        <row r="894">
          <cell r="G894" t="str">
            <v>06P0328</v>
          </cell>
        </row>
        <row r="895">
          <cell r="G895" t="str">
            <v>06P0151</v>
          </cell>
        </row>
        <row r="897">
          <cell r="G897" t="str">
            <v>02P0234</v>
          </cell>
        </row>
        <row r="898">
          <cell r="G898" t="str">
            <v>06P0183</v>
          </cell>
        </row>
        <row r="899">
          <cell r="G899" t="str">
            <v>06P0144</v>
          </cell>
        </row>
        <row r="902">
          <cell r="G902" t="str">
            <v>03P0479</v>
          </cell>
        </row>
        <row r="903">
          <cell r="G903" t="str">
            <v>06P0263</v>
          </cell>
        </row>
        <row r="906">
          <cell r="G906" t="str">
            <v>02P0060</v>
          </cell>
        </row>
        <row r="907">
          <cell r="G907" t="str">
            <v>02P0163</v>
          </cell>
        </row>
        <row r="909">
          <cell r="G909" t="str">
            <v>02P0167</v>
          </cell>
        </row>
        <row r="910">
          <cell r="G910" t="str">
            <v>02P0045</v>
          </cell>
        </row>
        <row r="911">
          <cell r="G911" t="str">
            <v>02P0064</v>
          </cell>
        </row>
        <row r="913">
          <cell r="G913" t="str">
            <v>02P0245</v>
          </cell>
        </row>
        <row r="914">
          <cell r="G914" t="str">
            <v>02P0044</v>
          </cell>
        </row>
        <row r="915">
          <cell r="G915" t="str">
            <v>02P0145</v>
          </cell>
        </row>
        <row r="916">
          <cell r="G916" t="str">
            <v>02P0166</v>
          </cell>
        </row>
        <row r="917">
          <cell r="G917" t="str">
            <v>02P0144</v>
          </cell>
        </row>
        <row r="918">
          <cell r="G918" t="str">
            <v>02P0143</v>
          </cell>
        </row>
        <row r="919">
          <cell r="G919" t="str">
            <v>02P0742</v>
          </cell>
        </row>
        <row r="920">
          <cell r="G920" t="str">
            <v>02P0745</v>
          </cell>
        </row>
        <row r="921">
          <cell r="G921" t="str">
            <v>02P0139</v>
          </cell>
        </row>
        <row r="922">
          <cell r="G922" t="str">
            <v>02P0168</v>
          </cell>
        </row>
        <row r="923">
          <cell r="G923" t="str">
            <v>06P0501</v>
          </cell>
        </row>
        <row r="924">
          <cell r="G924" t="str">
            <v>02P0736</v>
          </cell>
        </row>
        <row r="925">
          <cell r="G925" t="str">
            <v>02P0052</v>
          </cell>
        </row>
        <row r="926">
          <cell r="G926" t="str">
            <v>02P0039</v>
          </cell>
        </row>
        <row r="927">
          <cell r="G927" t="str">
            <v>02P0162</v>
          </cell>
        </row>
        <row r="928">
          <cell r="G928" t="str">
            <v>02P0142</v>
          </cell>
        </row>
        <row r="929">
          <cell r="G929" t="str">
            <v>02P0737</v>
          </cell>
        </row>
        <row r="930">
          <cell r="G930" t="str">
            <v>02P0738</v>
          </cell>
        </row>
        <row r="931">
          <cell r="G931" t="str">
            <v>02P0739</v>
          </cell>
        </row>
        <row r="932">
          <cell r="G932" t="str">
            <v>02P0740</v>
          </cell>
        </row>
        <row r="933">
          <cell r="G933" t="str">
            <v>02P0741</v>
          </cell>
        </row>
        <row r="934">
          <cell r="G934" t="str">
            <v>02P0743</v>
          </cell>
        </row>
        <row r="935">
          <cell r="G935" t="str">
            <v>02P0744</v>
          </cell>
        </row>
        <row r="936">
          <cell r="G936" t="str">
            <v>02P0735</v>
          </cell>
        </row>
        <row r="937">
          <cell r="G937" t="str">
            <v>02P0746</v>
          </cell>
        </row>
        <row r="938">
          <cell r="G938" t="str">
            <v>02P0747</v>
          </cell>
        </row>
        <row r="939">
          <cell r="G939" t="str">
            <v>02P0748</v>
          </cell>
        </row>
        <row r="940">
          <cell r="G940" t="str">
            <v>02P0749</v>
          </cell>
        </row>
        <row r="941">
          <cell r="G941" t="str">
            <v>04P0062</v>
          </cell>
        </row>
        <row r="942">
          <cell r="G942" t="str">
            <v>02P0750</v>
          </cell>
        </row>
        <row r="943">
          <cell r="G943" t="str">
            <v>02P0751</v>
          </cell>
        </row>
        <row r="944">
          <cell r="G944" t="str">
            <v>02P0752</v>
          </cell>
        </row>
        <row r="945">
          <cell r="G945" t="str">
            <v>02P0753</v>
          </cell>
        </row>
        <row r="946">
          <cell r="G946" t="str">
            <v>02P0754</v>
          </cell>
        </row>
        <row r="947">
          <cell r="G947" t="str">
            <v>02P0755</v>
          </cell>
        </row>
        <row r="948">
          <cell r="G948" t="str">
            <v>02P0756</v>
          </cell>
        </row>
        <row r="949">
          <cell r="G949" t="str">
            <v>02P0757</v>
          </cell>
        </row>
        <row r="950">
          <cell r="G950" t="str">
            <v>02P0758</v>
          </cell>
        </row>
        <row r="951">
          <cell r="G951" t="str">
            <v>02P0759</v>
          </cell>
        </row>
        <row r="952">
          <cell r="G952" t="str">
            <v>02P0760</v>
          </cell>
        </row>
        <row r="953">
          <cell r="G953" t="str">
            <v>02P0762</v>
          </cell>
        </row>
        <row r="954">
          <cell r="G954" t="str">
            <v>02P0763</v>
          </cell>
        </row>
        <row r="955">
          <cell r="G955" t="str">
            <v>02P0764</v>
          </cell>
        </row>
        <row r="956">
          <cell r="G956" t="str">
            <v>02P0765</v>
          </cell>
        </row>
        <row r="957">
          <cell r="G957" t="str">
            <v>02P0766</v>
          </cell>
        </row>
        <row r="959">
          <cell r="G959" t="str">
            <v>02P0768</v>
          </cell>
        </row>
        <row r="960">
          <cell r="G960" t="str">
            <v>02P0769</v>
          </cell>
        </row>
        <row r="961">
          <cell r="G961" t="str">
            <v>02P0770</v>
          </cell>
        </row>
        <row r="962">
          <cell r="G962" t="str">
            <v>02P0771</v>
          </cell>
        </row>
        <row r="963">
          <cell r="G963" t="str">
            <v>02P0772</v>
          </cell>
        </row>
        <row r="965">
          <cell r="G965" t="str">
            <v>02P0774</v>
          </cell>
        </row>
        <row r="966">
          <cell r="G966" t="str">
            <v>02P0775</v>
          </cell>
        </row>
        <row r="967">
          <cell r="G967" t="str">
            <v>02P0776</v>
          </cell>
        </row>
        <row r="968">
          <cell r="G968" t="str">
            <v>02P0777</v>
          </cell>
        </row>
        <row r="969">
          <cell r="G969" t="str">
            <v>02P0778</v>
          </cell>
        </row>
        <row r="970">
          <cell r="G970" t="str">
            <v>02P0779</v>
          </cell>
        </row>
        <row r="971">
          <cell r="G971" t="str">
            <v>02P0780</v>
          </cell>
        </row>
        <row r="972">
          <cell r="G972" t="str">
            <v>02P0781</v>
          </cell>
        </row>
        <row r="973">
          <cell r="G973" t="str">
            <v>04P0063</v>
          </cell>
        </row>
        <row r="974">
          <cell r="G974" t="str">
            <v>02P0782</v>
          </cell>
        </row>
        <row r="975">
          <cell r="G975" t="str">
            <v>02P0761</v>
          </cell>
        </row>
        <row r="976">
          <cell r="G976" t="str">
            <v>02P0783</v>
          </cell>
        </row>
        <row r="977">
          <cell r="G977" t="str">
            <v>02P0784</v>
          </cell>
        </row>
        <row r="978">
          <cell r="G978" t="str">
            <v>02P0785</v>
          </cell>
        </row>
        <row r="979">
          <cell r="G979" t="str">
            <v>02P0786</v>
          </cell>
        </row>
        <row r="980">
          <cell r="G980" t="str">
            <v>02P0787</v>
          </cell>
        </row>
        <row r="981">
          <cell r="G981" t="str">
            <v>05P0188</v>
          </cell>
        </row>
        <row r="982">
          <cell r="G982" t="str">
            <v>04P0080</v>
          </cell>
        </row>
        <row r="983">
          <cell r="G983" t="str">
            <v>02P0788</v>
          </cell>
        </row>
        <row r="984">
          <cell r="G984" t="str">
            <v>04P0083</v>
          </cell>
        </row>
        <row r="985">
          <cell r="G985" t="str">
            <v>02P0796</v>
          </cell>
        </row>
        <row r="986">
          <cell r="G986" t="str">
            <v>02P0789</v>
          </cell>
        </row>
        <row r="987">
          <cell r="G987" t="str">
            <v>02P0790</v>
          </cell>
        </row>
        <row r="988">
          <cell r="G988" t="str">
            <v>02P0791</v>
          </cell>
        </row>
        <row r="989">
          <cell r="G989" t="str">
            <v>02P0792</v>
          </cell>
        </row>
        <row r="990">
          <cell r="G990" t="str">
            <v>02P0793</v>
          </cell>
        </row>
        <row r="991">
          <cell r="G991" t="str">
            <v>02P0794</v>
          </cell>
        </row>
        <row r="992">
          <cell r="G992" t="str">
            <v>02P0795</v>
          </cell>
        </row>
        <row r="994">
          <cell r="G994" t="str">
            <v>02P0797</v>
          </cell>
        </row>
        <row r="995">
          <cell r="G995" t="str">
            <v>06P0658</v>
          </cell>
        </row>
        <row r="996">
          <cell r="G996" t="str">
            <v>04P0081</v>
          </cell>
        </row>
        <row r="997">
          <cell r="G997" t="str">
            <v>02P0798</v>
          </cell>
        </row>
        <row r="998">
          <cell r="G998" t="str">
            <v>02P0799</v>
          </cell>
        </row>
        <row r="999">
          <cell r="G999" t="str">
            <v>02P0800</v>
          </cell>
        </row>
        <row r="1000">
          <cell r="G1000" t="str">
            <v>02P0801</v>
          </cell>
        </row>
        <row r="1001">
          <cell r="G1001" t="str">
            <v>04P0060</v>
          </cell>
        </row>
        <row r="1002">
          <cell r="G1002" t="str">
            <v>02P0140</v>
          </cell>
        </row>
        <row r="1003">
          <cell r="G1003" t="str">
            <v>02P0549</v>
          </cell>
        </row>
        <row r="1005">
          <cell r="G1005" t="str">
            <v>02P0732</v>
          </cell>
        </row>
        <row r="1006">
          <cell r="G1006" t="str">
            <v>02P0729</v>
          </cell>
        </row>
        <row r="1007">
          <cell r="G1007" t="str">
            <v>02P0728</v>
          </cell>
        </row>
        <row r="1008">
          <cell r="G1008" t="str">
            <v>02P0731</v>
          </cell>
        </row>
        <row r="1009">
          <cell r="G1009" t="str">
            <v>02P0733</v>
          </cell>
        </row>
        <row r="1010">
          <cell r="G1010" t="str">
            <v>02P0730</v>
          </cell>
        </row>
        <row r="1011">
          <cell r="G1011" t="str">
            <v>04P0084</v>
          </cell>
        </row>
        <row r="1012">
          <cell r="G1012" t="str">
            <v>04P0006</v>
          </cell>
        </row>
        <row r="1013">
          <cell r="G1013" t="str">
            <v>06P0388</v>
          </cell>
        </row>
        <row r="1016">
          <cell r="G1016" t="str">
            <v>02P0087</v>
          </cell>
        </row>
        <row r="1017">
          <cell r="G1017" t="str">
            <v>02P0215</v>
          </cell>
        </row>
        <row r="1018">
          <cell r="G1018" t="str">
            <v>06P0734</v>
          </cell>
        </row>
        <row r="1019">
          <cell r="G1019" t="str">
            <v>06P0631</v>
          </cell>
        </row>
        <row r="1021">
          <cell r="G1021" t="str">
            <v>02P0091</v>
          </cell>
        </row>
        <row r="1022">
          <cell r="G1022" t="str">
            <v>02P0095</v>
          </cell>
        </row>
        <row r="1023">
          <cell r="G1023" t="str">
            <v>06P0584</v>
          </cell>
        </row>
        <row r="1027">
          <cell r="G1027" t="str">
            <v>02P0218</v>
          </cell>
        </row>
        <row r="1028">
          <cell r="G1028" t="str">
            <v>06P0511</v>
          </cell>
        </row>
        <row r="1032">
          <cell r="G1032" t="str">
            <v>06P0161</v>
          </cell>
        </row>
        <row r="1033">
          <cell r="G1033" t="str">
            <v>06P0200</v>
          </cell>
        </row>
        <row r="1035">
          <cell r="G1035" t="str">
            <v>06P0059</v>
          </cell>
        </row>
        <row r="1036">
          <cell r="G1036" t="str">
            <v>06P0062</v>
          </cell>
        </row>
        <row r="1037">
          <cell r="G1037" t="str">
            <v>06P0075</v>
          </cell>
        </row>
        <row r="1038">
          <cell r="G1038" t="str">
            <v>02P0235</v>
          </cell>
        </row>
        <row r="1040">
          <cell r="G1040" t="str">
            <v>06P0079</v>
          </cell>
        </row>
        <row r="1041">
          <cell r="G1041" t="str">
            <v>06P0072</v>
          </cell>
        </row>
        <row r="1042">
          <cell r="G1042" t="str">
            <v>06P0076</v>
          </cell>
        </row>
        <row r="1043">
          <cell r="G1043" t="str">
            <v>06P0080</v>
          </cell>
        </row>
        <row r="1044">
          <cell r="G1044" t="str">
            <v>06P0074</v>
          </cell>
        </row>
        <row r="1045">
          <cell r="G1045" t="str">
            <v>06P0058</v>
          </cell>
        </row>
        <row r="1046">
          <cell r="G1046" t="str">
            <v>06P0064</v>
          </cell>
        </row>
        <row r="1047">
          <cell r="G1047" t="str">
            <v>06P0077</v>
          </cell>
        </row>
        <row r="1048">
          <cell r="G1048" t="str">
            <v>06P0085</v>
          </cell>
        </row>
        <row r="1049">
          <cell r="G1049" t="str">
            <v>06P0060</v>
          </cell>
        </row>
        <row r="1050">
          <cell r="G1050" t="str">
            <v>06P0061</v>
          </cell>
        </row>
        <row r="1051">
          <cell r="G1051" t="str">
            <v>06P0056</v>
          </cell>
        </row>
        <row r="1052">
          <cell r="G1052" t="str">
            <v>06P0063</v>
          </cell>
        </row>
        <row r="1053">
          <cell r="G1053" t="str">
            <v>06P0083</v>
          </cell>
        </row>
        <row r="1054">
          <cell r="G1054" t="str">
            <v>06P0065</v>
          </cell>
        </row>
        <row r="1055">
          <cell r="G1055" t="str">
            <v>06P0066</v>
          </cell>
        </row>
        <row r="1056">
          <cell r="G1056" t="str">
            <v>06P0067</v>
          </cell>
        </row>
        <row r="1057">
          <cell r="G1057" t="str">
            <v>06P0086</v>
          </cell>
        </row>
        <row r="1058">
          <cell r="G1058" t="str">
            <v>06P0070</v>
          </cell>
        </row>
        <row r="1059">
          <cell r="G1059" t="str">
            <v>06P0082</v>
          </cell>
        </row>
        <row r="1060">
          <cell r="G1060" t="str">
            <v>06P0057</v>
          </cell>
        </row>
        <row r="1061">
          <cell r="G1061" t="str">
            <v>06P0081</v>
          </cell>
        </row>
        <row r="1062">
          <cell r="G1062" t="str">
            <v>06P0068</v>
          </cell>
        </row>
        <row r="1063">
          <cell r="G1063" t="str">
            <v>06P0073</v>
          </cell>
        </row>
        <row r="1064">
          <cell r="G1064" t="str">
            <v>06P0071</v>
          </cell>
        </row>
        <row r="1065">
          <cell r="G1065" t="str">
            <v>06P0078</v>
          </cell>
        </row>
        <row r="1066">
          <cell r="G1066" t="str">
            <v>06P0084</v>
          </cell>
        </row>
        <row r="1067">
          <cell r="G1067" t="str">
            <v>06P0069</v>
          </cell>
        </row>
        <row r="1068">
          <cell r="G1068" t="str">
            <v>07P0002</v>
          </cell>
        </row>
        <row r="1071">
          <cell r="G1071" t="str">
            <v>04P0160</v>
          </cell>
        </row>
        <row r="1072">
          <cell r="G1072" t="str">
            <v>03P0572</v>
          </cell>
        </row>
        <row r="1074">
          <cell r="G1074" t="str">
            <v>04P0159</v>
          </cell>
        </row>
        <row r="1075">
          <cell r="G1075" t="str">
            <v>02P0008</v>
          </cell>
        </row>
        <row r="1076">
          <cell r="G1076" t="str">
            <v>06P0497</v>
          </cell>
        </row>
        <row r="1084">
          <cell r="G1084" t="str">
            <v>03P0531</v>
          </cell>
        </row>
        <row r="1086">
          <cell r="G1086" t="str">
            <v>02P0820</v>
          </cell>
        </row>
        <row r="1087">
          <cell r="G1087" t="str">
            <v>05P0048</v>
          </cell>
        </row>
        <row r="1088">
          <cell r="G1088" t="str">
            <v>02P0810</v>
          </cell>
        </row>
        <row r="1089">
          <cell r="G1089" t="str">
            <v>04P0024</v>
          </cell>
        </row>
        <row r="1090">
          <cell r="G1090" t="str">
            <v>06P0639</v>
          </cell>
        </row>
        <row r="1091">
          <cell r="G1091" t="str">
            <v>05P0052</v>
          </cell>
        </row>
        <row r="1092">
          <cell r="G1092" t="str">
            <v>04P0041</v>
          </cell>
        </row>
        <row r="1095">
          <cell r="G1095" t="str">
            <v>06P0452</v>
          </cell>
        </row>
        <row r="1096">
          <cell r="G1096" t="str">
            <v>05P0041</v>
          </cell>
        </row>
        <row r="1098">
          <cell r="G1098" t="str">
            <v>06P0008</v>
          </cell>
        </row>
        <row r="1100">
          <cell r="G1100" t="str">
            <v>05P0043</v>
          </cell>
        </row>
        <row r="1101">
          <cell r="G1101" t="str">
            <v>04P0072</v>
          </cell>
        </row>
        <row r="1151">
          <cell r="G1151" t="str">
            <v>05P0045</v>
          </cell>
        </row>
        <row r="1167">
          <cell r="G1167" t="str">
            <v>06P0087</v>
          </cell>
        </row>
        <row r="1168">
          <cell r="G1168" t="str">
            <v>02P0826</v>
          </cell>
        </row>
        <row r="1170">
          <cell r="G1170" t="str">
            <v>06P0196</v>
          </cell>
        </row>
        <row r="1172">
          <cell r="G1172" t="str">
            <v>05P0158</v>
          </cell>
        </row>
        <row r="1206">
          <cell r="G1206" t="str">
            <v>05P0189</v>
          </cell>
        </row>
        <row r="1207">
          <cell r="G1207" t="str">
            <v>06P0498</v>
          </cell>
        </row>
        <row r="1209">
          <cell r="G1209" t="str">
            <v>06P0309</v>
          </cell>
        </row>
        <row r="1211">
          <cell r="G1211" t="str">
            <v>02P0827</v>
          </cell>
        </row>
        <row r="1212">
          <cell r="G1212" t="str">
            <v>04P0009</v>
          </cell>
        </row>
        <row r="1213">
          <cell r="G1213" t="str">
            <v>06P0313</v>
          </cell>
        </row>
        <row r="1215">
          <cell r="G1215" t="str">
            <v>04P0179</v>
          </cell>
        </row>
        <row r="1216">
          <cell r="G1216" t="str">
            <v>06P0407</v>
          </cell>
        </row>
        <row r="1218">
          <cell r="G1218" t="str">
            <v>02P0182</v>
          </cell>
        </row>
        <row r="1223">
          <cell r="G1223" t="str">
            <v>02P0265</v>
          </cell>
        </row>
        <row r="1224">
          <cell r="G1224" t="str">
            <v>02P0832</v>
          </cell>
        </row>
        <row r="1225">
          <cell r="G1225" t="str">
            <v>02P0270</v>
          </cell>
        </row>
        <row r="1227">
          <cell r="G1227" t="str">
            <v>02P0258</v>
          </cell>
        </row>
        <row r="1229">
          <cell r="G1229" t="str">
            <v>02P0260</v>
          </cell>
        </row>
        <row r="1230">
          <cell r="G1230" t="str">
            <v>02P0262</v>
          </cell>
        </row>
        <row r="1231">
          <cell r="G1231" t="str">
            <v>02P0831</v>
          </cell>
        </row>
        <row r="1232">
          <cell r="G1232" t="str">
            <v>02P0833</v>
          </cell>
        </row>
        <row r="1233">
          <cell r="G1233" t="str">
            <v>02P0252</v>
          </cell>
        </row>
        <row r="1234">
          <cell r="G1234" t="str">
            <v>02P0266</v>
          </cell>
        </row>
        <row r="1235">
          <cell r="G1235" t="str">
            <v>05P0163</v>
          </cell>
        </row>
        <row r="1236">
          <cell r="G1236" t="str">
            <v>06P0338</v>
          </cell>
        </row>
        <row r="1238">
          <cell r="G1238" t="str">
            <v>03P0007</v>
          </cell>
        </row>
        <row r="1239">
          <cell r="G1239" t="str">
            <v>06P0133</v>
          </cell>
        </row>
        <row r="1240">
          <cell r="G1240" t="str">
            <v>06P0747</v>
          </cell>
        </row>
        <row r="1241">
          <cell r="G1241" t="str">
            <v>05P0164</v>
          </cell>
        </row>
        <row r="1242">
          <cell r="G1242" t="str">
            <v>06P0116</v>
          </cell>
        </row>
        <row r="1243">
          <cell r="G1243" t="str">
            <v>05P0089</v>
          </cell>
        </row>
        <row r="1244">
          <cell r="G1244" t="str">
            <v>06P0298</v>
          </cell>
        </row>
        <row r="1245">
          <cell r="G1245" t="str">
            <v>06P0303</v>
          </cell>
        </row>
        <row r="1246">
          <cell r="G1246" t="str">
            <v>06P0195</v>
          </cell>
        </row>
        <row r="1247">
          <cell r="G1247" t="str">
            <v>06P0327</v>
          </cell>
        </row>
        <row r="1248">
          <cell r="G1248" t="str">
            <v>06P0291</v>
          </cell>
        </row>
        <row r="1250">
          <cell r="G1250" t="str">
            <v>06P0660</v>
          </cell>
        </row>
        <row r="1252">
          <cell r="G1252" t="str">
            <v>06P0249</v>
          </cell>
        </row>
        <row r="1253">
          <cell r="G1253" t="str">
            <v>03P0009</v>
          </cell>
        </row>
        <row r="1254">
          <cell r="G1254" t="str">
            <v>04P0185</v>
          </cell>
        </row>
        <row r="1257">
          <cell r="G1257" t="str">
            <v>06P0537</v>
          </cell>
        </row>
        <row r="1259">
          <cell r="G1259" t="str">
            <v>02P0135</v>
          </cell>
        </row>
        <row r="1260">
          <cell r="G1260" t="str">
            <v>02P0010</v>
          </cell>
        </row>
        <row r="1261">
          <cell r="G1261" t="str">
            <v>06P0745</v>
          </cell>
        </row>
        <row r="1262">
          <cell r="G1262" t="str">
            <v>02P0098</v>
          </cell>
        </row>
        <row r="1263">
          <cell r="G1263" t="str">
            <v>05P0177</v>
          </cell>
        </row>
        <row r="1264">
          <cell r="G1264" t="str">
            <v>05P0186</v>
          </cell>
        </row>
        <row r="1266">
          <cell r="G1266" t="str">
            <v>06P0160</v>
          </cell>
        </row>
        <row r="1267">
          <cell r="G1267" t="str">
            <v>06P0738</v>
          </cell>
        </row>
        <row r="1269">
          <cell r="G1269" t="str">
            <v>06P0278</v>
          </cell>
        </row>
        <row r="1270">
          <cell r="G1270" t="str">
            <v>02P0835</v>
          </cell>
        </row>
        <row r="1271">
          <cell r="G1271" t="str">
            <v>06P0637</v>
          </cell>
        </row>
        <row r="1274">
          <cell r="G1274" t="str">
            <v>06P0266</v>
          </cell>
        </row>
        <row r="1276">
          <cell r="G1276" t="str">
            <v>06P0174</v>
          </cell>
        </row>
        <row r="1278">
          <cell r="G1278" t="str">
            <v>03P0476</v>
          </cell>
        </row>
        <row r="1279">
          <cell r="G1279" t="str">
            <v>02P0102</v>
          </cell>
        </row>
        <row r="1281">
          <cell r="G1281" t="str">
            <v>02P0216</v>
          </cell>
        </row>
        <row r="1282">
          <cell r="G1282" t="str">
            <v>02P0199</v>
          </cell>
        </row>
        <row r="1285">
          <cell r="G1285" t="str">
            <v>02P0155</v>
          </cell>
        </row>
        <row r="1286">
          <cell r="G1286" t="str">
            <v>03P0502</v>
          </cell>
        </row>
        <row r="1287">
          <cell r="G1287" t="str">
            <v>04P0115</v>
          </cell>
        </row>
        <row r="1288">
          <cell r="G1288" t="str">
            <v>02P0161</v>
          </cell>
        </row>
        <row r="1290">
          <cell r="G1290" t="str">
            <v>06P0678</v>
          </cell>
        </row>
        <row r="1293">
          <cell r="G1293" t="str">
            <v>06P0114</v>
          </cell>
        </row>
        <row r="1294">
          <cell r="G1294" t="str">
            <v>07P0006</v>
          </cell>
        </row>
        <row r="1296">
          <cell r="G1296" t="str">
            <v>06P0521</v>
          </cell>
        </row>
        <row r="1297">
          <cell r="G1297" t="str">
            <v>06P0688</v>
          </cell>
        </row>
        <row r="1298">
          <cell r="G1298" t="str">
            <v>02P0184</v>
          </cell>
        </row>
        <row r="1300">
          <cell r="G1300" t="str">
            <v>04P0003</v>
          </cell>
        </row>
        <row r="1301">
          <cell r="G1301" t="str">
            <v>06P0549</v>
          </cell>
        </row>
        <row r="1303">
          <cell r="G1303" t="str">
            <v>02P0840</v>
          </cell>
        </row>
        <row r="1304">
          <cell r="G1304" t="str">
            <v>04P0174</v>
          </cell>
        </row>
        <row r="1306">
          <cell r="G1306" t="str">
            <v>06P0553</v>
          </cell>
        </row>
        <row r="1311">
          <cell r="G1311" t="str">
            <v>06P0733</v>
          </cell>
        </row>
        <row r="1313">
          <cell r="G1313" t="str">
            <v>02P0903</v>
          </cell>
        </row>
        <row r="1315">
          <cell r="G1315" t="str">
            <v>06P0746</v>
          </cell>
        </row>
        <row r="1318">
          <cell r="G1318" t="str">
            <v>06P0739</v>
          </cell>
        </row>
        <row r="1319">
          <cell r="G1319" t="str">
            <v>03P0020</v>
          </cell>
        </row>
        <row r="1320">
          <cell r="G1320" t="str">
            <v>04P0200</v>
          </cell>
        </row>
        <row r="1321">
          <cell r="G1321" t="str">
            <v>05P0190</v>
          </cell>
        </row>
        <row r="1323">
          <cell r="G1323" t="str">
            <v>02P0841</v>
          </cell>
        </row>
        <row r="1324">
          <cell r="G1324" t="str">
            <v>06P0154</v>
          </cell>
        </row>
        <row r="1325">
          <cell r="G1325" t="str">
            <v>02P0074</v>
          </cell>
        </row>
        <row r="1327">
          <cell r="G1327" t="str">
            <v>02P0073</v>
          </cell>
        </row>
        <row r="1332">
          <cell r="G1332" t="str">
            <v>06P0306</v>
          </cell>
        </row>
        <row r="1333">
          <cell r="G1333" t="str">
            <v>06P0308</v>
          </cell>
        </row>
        <row r="1335">
          <cell r="G1335" t="str">
            <v>06P0145</v>
          </cell>
        </row>
        <row r="1337">
          <cell r="G1337" t="str">
            <v>03P0558</v>
          </cell>
        </row>
        <row r="1338">
          <cell r="G1338" t="str">
            <v>06P0131</v>
          </cell>
        </row>
        <row r="1339">
          <cell r="G1339" t="str">
            <v>06P0257</v>
          </cell>
        </row>
        <row r="1341">
          <cell r="G1341" t="str">
            <v>06P0248</v>
          </cell>
        </row>
        <row r="1342">
          <cell r="G1342" t="str">
            <v>06P0563</v>
          </cell>
        </row>
        <row r="1344">
          <cell r="G1344" t="str">
            <v>04P0097</v>
          </cell>
        </row>
        <row r="1345">
          <cell r="G1345" t="str">
            <v>04P0096</v>
          </cell>
        </row>
        <row r="1346">
          <cell r="G1346" t="str">
            <v>04P0119</v>
          </cell>
        </row>
        <row r="1347">
          <cell r="G1347" t="str">
            <v>06P0587</v>
          </cell>
        </row>
        <row r="1348">
          <cell r="G1348" t="str">
            <v>06P0580</v>
          </cell>
        </row>
        <row r="1349">
          <cell r="G1349" t="str">
            <v>04P0116</v>
          </cell>
        </row>
        <row r="1350">
          <cell r="G1350" t="str">
            <v>04P0133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코드"/>
      <sheetName val="(작업용)As-Is 목록"/>
      <sheetName val="To-Be 목록"/>
      <sheetName val="별첨_파일변환"/>
      <sheetName val="별첨_전사정보분류"/>
      <sheetName val="별첨_시스템현황"/>
      <sheetName val="1차집계_현황"/>
      <sheetName val="1차집계_정리"/>
    </sheetNames>
    <sheetDataSet>
      <sheetData sheetId="0">
        <row r="4">
          <cell r="B4" t="str">
            <v>삭제</v>
          </cell>
          <cell r="C4" t="str">
            <v>시스템</v>
          </cell>
          <cell r="D4" t="str">
            <v>정보분류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1-2.Form_IF layout(lay_ref. no)"/>
      <sheetName val="1-3. Reference_Applications"/>
    </sheetNames>
    <sheetDataSet>
      <sheetData sheetId="0" refreshError="1"/>
      <sheetData sheetId="1" refreshError="1"/>
      <sheetData sheetId="2" refreshError="1"/>
      <sheetData sheetId="3">
        <row r="6">
          <cell r="F6" t="str">
            <v>S-Focus (LCD) - RMA management</v>
          </cell>
        </row>
        <row r="7">
          <cell r="F7" t="str">
            <v>Q-Focus (LCD) - Quality control</v>
          </cell>
        </row>
        <row r="8">
          <cell r="F8" t="str">
            <v>AEGIS (LCD) - Integrated equipment maintenance management</v>
          </cell>
        </row>
        <row r="9">
          <cell r="F9" t="str">
            <v>SIMAX (LCD) - Cheonan</v>
          </cell>
        </row>
        <row r="10">
          <cell r="F10" t="str">
            <v>AIMS (LCD) - C/F Manufacturing Process</v>
          </cell>
        </row>
        <row r="11">
          <cell r="F11" t="str">
            <v>IDIX (LCD) - Ideas (suggestions) management</v>
          </cell>
        </row>
        <row r="12">
          <cell r="F12" t="str">
            <v>e-Mate (LCD) - Supplier support</v>
          </cell>
        </row>
        <row r="13">
          <cell r="F13" t="str">
            <v>PDM (LCD)</v>
          </cell>
        </row>
        <row r="14">
          <cell r="F14" t="str">
            <v>Dedicated R&amp;D Data Infrastructure (LCD)</v>
          </cell>
        </row>
        <row r="15">
          <cell r="F15" t="str">
            <v>SPDM for LCD (LCD)</v>
          </cell>
        </row>
        <row r="16">
          <cell r="F16" t="str">
            <v>SiMAX (LCD) - Kiheung</v>
          </cell>
        </row>
        <row r="17">
          <cell r="F17" t="str">
            <v>Partner-M (LCD) - Outsourcing Workplace</v>
          </cell>
        </row>
        <row r="18">
          <cell r="F18" t="str">
            <v>TPSS (LCD) - Productivity Index Management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Total Production Control AMPIS</v>
          </cell>
        </row>
        <row r="26">
          <cell r="F26" t="str">
            <v>Built a LCD raw material taxation system for VD TV</v>
          </cell>
        </row>
        <row r="27">
          <cell r="F27" t="str">
            <v>WISE (LCD) - Management BI</v>
          </cell>
        </row>
        <row r="28">
          <cell r="F28" t="str">
            <v>Sigma Manager (LCD)</v>
          </cell>
        </row>
        <row r="29">
          <cell r="F29" t="str">
            <v>SPMS (LCD) - Scrap product management</v>
          </cell>
        </row>
        <row r="30">
          <cell r="F30" t="str">
            <v>SLIM (LCD) - Investment management</v>
          </cell>
        </row>
        <row r="31">
          <cell r="F31" t="str">
            <v>Econo (LCD)</v>
          </cell>
        </row>
        <row r="32">
          <cell r="F32" t="str">
            <v>MIDAS (LCD) - Comprehensive data management</v>
          </cell>
        </row>
        <row r="33">
          <cell r="F33" t="str">
            <v>LCIS (LCD) - Cost control</v>
          </cell>
        </row>
        <row r="34">
          <cell r="F34" t="str">
            <v>SIHUB (LCD) - IT backbone network</v>
          </cell>
        </row>
        <row r="35">
          <cell r="F35" t="str">
            <v>CLM (LCD)</v>
          </cell>
        </row>
        <row r="36">
          <cell r="F36" t="str">
            <v>e-SPEC (LCD) - Standards management</v>
          </cell>
        </row>
        <row r="37">
          <cell r="F37" t="str">
            <v>SLCIS (LCD) - SLCD cost control</v>
          </cell>
        </row>
        <row r="38">
          <cell r="F38" t="str">
            <v>TAMS (LCD) - Total asset management</v>
          </cell>
        </row>
        <row r="39">
          <cell r="F39" t="str">
            <v>LIS (LCD) - HR/general affairs management</v>
          </cell>
        </row>
        <row r="40">
          <cell r="F40" t="str">
            <v>IRFRIENDS (IR)</v>
          </cell>
        </row>
        <row r="41">
          <cell r="F41" t="str">
            <v>GAS (Audit) - Audit system</v>
          </cell>
        </row>
        <row r="42">
          <cell r="F42" t="str">
            <v>Audit system (Audit)</v>
          </cell>
        </row>
        <row r="43">
          <cell r="F43" t="str">
            <v>Samsung Electronics Business Ethics (Audit)</v>
          </cell>
        </row>
        <row r="44">
          <cell r="F44" t="str">
            <v>GMAS (Financial Management) - Consolidated business management</v>
          </cell>
        </row>
        <row r="45">
          <cell r="F45" t="str">
            <v>New Costing System (Financial Management)</v>
          </cell>
        </row>
        <row r="46">
          <cell r="F46" t="str">
            <v>GIMS (Financial Management)</v>
          </cell>
        </row>
        <row r="47">
          <cell r="F47" t="str">
            <v>C2C (Financial Management) - Cash To Cash</v>
          </cell>
        </row>
        <row r="48">
          <cell r="F48" t="str">
            <v>GCNS (Financial Management) - Global netting</v>
          </cell>
        </row>
        <row r="49">
          <cell r="F49" t="str">
            <v>Corporate-wide integrated SCM UI (Business Innovation)</v>
          </cell>
        </row>
        <row r="50">
          <cell r="F50" t="str">
            <v>APS-DP (Business Innovation)</v>
          </cell>
        </row>
        <row r="51">
          <cell r="F51" t="str">
            <v>APS-DF (Business Innovation)</v>
          </cell>
        </row>
        <row r="52">
          <cell r="F52" t="str">
            <v>APS (Business Innovation) - Metaframe</v>
          </cell>
        </row>
        <row r="53">
          <cell r="F53" t="str">
            <v>GSBN (Business Innovation)</v>
          </cell>
        </row>
        <row r="54">
          <cell r="F54" t="str">
            <v>PRM (Business Innovation) - Partner Relationship Management</v>
          </cell>
        </row>
        <row r="55">
          <cell r="F55" t="str">
            <v>samsung.com (Business Innovation)</v>
          </cell>
        </row>
        <row r="56">
          <cell r="F56" t="str">
            <v>MDPS (Business Innovation)</v>
          </cell>
        </row>
        <row r="57">
          <cell r="F57" t="str">
            <v>WTS (Overseas Support) - World Trading System</v>
          </cell>
        </row>
        <row r="58">
          <cell r="F58" t="str">
            <v>WTS (Business Innovation) - World Trading System</v>
          </cell>
        </row>
        <row r="59">
          <cell r="F59" t="str">
            <v>eGLS (Business Innovation) - Corporate-wide logistics</v>
          </cell>
        </row>
        <row r="60">
          <cell r="F60" t="str">
            <v>e-ST (Business Innovation) - S/T automatic calculation</v>
          </cell>
        </row>
        <row r="61">
          <cell r="F61" t="str">
            <v>Global MES (Business Innovation)</v>
          </cell>
        </row>
        <row r="62">
          <cell r="F62" t="str">
            <v>GDW (Business Innovation) - Global Data Warehouse</v>
          </cell>
        </row>
        <row r="63">
          <cell r="F63" t="str">
            <v>mySingle (Business Innovation) - Enterprise Portal</v>
          </cell>
        </row>
        <row r="64">
          <cell r="F64" t="str">
            <v>SIMS &amp; JOB Manual (Business Innovation)</v>
          </cell>
        </row>
        <row r="65">
          <cell r="F65" t="str">
            <v>SIMS &amp; JOB Manual (Business Innovation)</v>
          </cell>
        </row>
        <row r="66">
          <cell r="F66" t="str">
            <v>SAP EP (Business Innovation)</v>
          </cell>
        </row>
        <row r="67">
          <cell r="F67" t="str">
            <v>myDMS (Business Innovation) - Document management</v>
          </cell>
        </row>
        <row r="68">
          <cell r="F68" t="str">
            <v>SILC (Business Innovation) - Online integrated log analysis</v>
          </cell>
        </row>
        <row r="69">
          <cell r="F69" t="str">
            <v>KAIS (Business Innovation) - APS management</v>
          </cell>
        </row>
        <row r="70">
          <cell r="F70" t="str">
            <v>IT-VOC (Business Innovation)</v>
          </cell>
        </row>
        <row r="71">
          <cell r="F71" t="str">
            <v>IT4U (Business Innovation)</v>
          </cell>
        </row>
        <row r="72">
          <cell r="F72" t="str">
            <v>IRP (Business Innovation) - Information resource management</v>
          </cell>
        </row>
        <row r="73">
          <cell r="F73" t="str">
            <v>ApMS (Business Innovation) - Corporate index mgmt and monitoring</v>
          </cell>
        </row>
        <row r="74">
          <cell r="F74" t="str">
            <v>myDMP (Business Innovation)</v>
          </cell>
        </row>
        <row r="75">
          <cell r="F75" t="str">
            <v>EAMS (Business Innovation) - TA, corporate technology standardization and management</v>
          </cell>
        </row>
        <row r="76">
          <cell r="F76" t="str">
            <v>EAMS (Business Innovation) - Corporate IT architecture management</v>
          </cell>
        </row>
        <row r="77">
          <cell r="F77" t="str">
            <v>SigmaPark (Business Innovation) - 6 Sigma data</v>
          </cell>
        </row>
        <row r="78">
          <cell r="F78" t="str">
            <v>myDMP (Business Innovation) - C3</v>
          </cell>
        </row>
        <row r="79">
          <cell r="F79" t="str">
            <v>ROIS (Business Innovation) - Branch/sales office sales</v>
          </cell>
        </row>
        <row r="80">
          <cell r="F80" t="str">
            <v>Overseas PMO system (Business Innovation)</v>
          </cell>
        </row>
        <row r="81">
          <cell r="F81" t="str">
            <v>SELI (Business Innovation)</v>
          </cell>
        </row>
        <row r="82">
          <cell r="F82" t="str">
            <v>WMC (Business Innovation)_DEL</v>
          </cell>
        </row>
        <row r="83">
          <cell r="F83" t="str">
            <v>Web-CMS (Business Innovation)</v>
          </cell>
        </row>
        <row r="84">
          <cell r="F84" t="str">
            <v>B2Bi (Business Innovation)</v>
          </cell>
        </row>
        <row r="85">
          <cell r="F85" t="str">
            <v>EAI (Business Innovation)</v>
          </cell>
        </row>
        <row r="86">
          <cell r="F86" t="str">
            <v>WTN (Business Innovation) - Inter-subsidiary transaction data integration</v>
          </cell>
        </row>
        <row r="87">
          <cell r="F87" t="str">
            <v>CIS (Business Innovation) - Integrated master data management</v>
          </cell>
        </row>
        <row r="88">
          <cell r="F88" t="str">
            <v>PPDB (Business Innovation) - Proactive parts data</v>
          </cell>
        </row>
        <row r="89">
          <cell r="F89" t="str">
            <v>GCS (Business Innovation) - Customer &amp; Vendor Code management</v>
          </cell>
        </row>
        <row r="90">
          <cell r="F90" t="str">
            <v>SPSS (Business Innovation) - Standard parts search</v>
          </cell>
        </row>
        <row r="91">
          <cell r="F91" t="str">
            <v>OnLine Customer DB (Business Innovation)</v>
          </cell>
        </row>
        <row r="92">
          <cell r="F92" t="str">
            <v>CIS Code Integration System (Business Innovation)</v>
          </cell>
        </row>
        <row r="93">
          <cell r="F93" t="str">
            <v>ESP (Business Innovation) -  Security management system</v>
          </cell>
        </row>
        <row r="94">
          <cell r="F94" t="str">
            <v>SELP (Business Innovation) - Samsung electronics Export Logistics</v>
          </cell>
        </row>
        <row r="95">
          <cell r="F95" t="str">
            <v>Apollo (Business Innovation) - IT infrastructure monitoring</v>
          </cell>
        </row>
        <row r="96">
          <cell r="F96" t="str">
            <v>CMS (Business Innovation) - Contents Management System</v>
          </cell>
        </row>
        <row r="97">
          <cell r="F97" t="str">
            <v>ERMS (Business Innovation)</v>
          </cell>
        </row>
        <row r="98">
          <cell r="F98" t="str">
            <v>WMC (Business Innovation)</v>
          </cell>
        </row>
        <row r="99">
          <cell r="F99" t="str">
            <v>ITTS (Business Innovation) - Real-time in-transit inventory tracking</v>
          </cell>
        </row>
        <row r="100">
          <cell r="F100" t="str">
            <v>Overseas IPC (Procurement Strategy)</v>
          </cell>
        </row>
        <row r="101">
          <cell r="F101" t="str">
            <v>Green procurement system (Procurement Strategy)</v>
          </cell>
        </row>
        <row r="102">
          <cell r="F102" t="str">
            <v>In-house GLONETS PLUS (Procurement Strategy)</v>
          </cell>
        </row>
        <row r="103">
          <cell r="F103" t="str">
            <v>Integrated foreign material logistics system (Procurement Strategy)</v>
          </cell>
        </row>
        <row r="104">
          <cell r="F104" t="str">
            <v>eBIDDING (Procurement Strategy) - ebidding.sec.samsung.net</v>
          </cell>
        </row>
        <row r="105">
          <cell r="F105" t="str">
            <v>Procurement Workspace (Procurement Strategy)</v>
          </cell>
        </row>
        <row r="106">
          <cell r="F106" t="str">
            <v>e-Sourcing (Procurement Strategy)</v>
          </cell>
        </row>
        <row r="107">
          <cell r="F107" t="str">
            <v>SS System (Procurement Strategy)</v>
          </cell>
        </row>
        <row r="108">
          <cell r="F108" t="str">
            <v>V-Glonets (Procurement Strategy) - Purchasing SCM</v>
          </cell>
        </row>
        <row r="109">
          <cell r="F109" t="str">
            <v>PES System (Procurement Strategy)</v>
          </cell>
        </row>
        <row r="110">
          <cell r="F110" t="str">
            <v>Global Mold Management System (Procurement Strategy)</v>
          </cell>
        </row>
        <row r="111">
          <cell r="F111" t="str">
            <v>GLOWEB (Procurement Strategy)</v>
          </cell>
        </row>
        <row r="112">
          <cell r="F112" t="str">
            <v>V-Glonets Buyer (Procurement Strategy)</v>
          </cell>
        </row>
        <row r="113">
          <cell r="F113" t="str">
            <v>V-Glonets Supplier (Procurement Strategy)</v>
          </cell>
        </row>
        <row r="114">
          <cell r="F114" t="str">
            <v>SSeMS (Procurement Strategy) - Global comprehensive supplier management system</v>
          </cell>
        </row>
        <row r="115">
          <cell r="F115" t="str">
            <v>s-mEp (Procurement Strategy) - Integrated equipment procurement/purchase</v>
          </cell>
        </row>
        <row r="116">
          <cell r="F116" t="str">
            <v>Buyer Workspace (Procurement Strategy)</v>
          </cell>
        </row>
        <row r="117">
          <cell r="F117" t="str">
            <v>Global MCM (Procurement Strategy)</v>
          </cell>
        </row>
        <row r="118">
          <cell r="F118" t="str">
            <v>eBIDDING (Procurement Strategy) - ebidding.secbuy.com</v>
          </cell>
        </row>
        <row r="119">
          <cell r="F119" t="str">
            <v>Procurement portal (Procurement Strategy) - Korean, English</v>
          </cell>
        </row>
        <row r="120">
          <cell r="F120" t="str">
            <v>Supplier Portal (Procurement Strategy)</v>
          </cell>
        </row>
        <row r="121">
          <cell r="F121" t="str">
            <v>SLPS (Procurement Strategy)</v>
          </cell>
        </row>
        <row r="122">
          <cell r="F122" t="str">
            <v>Trademark application system (Legal)</v>
          </cell>
        </row>
        <row r="123">
          <cell r="F123" t="str">
            <v>Legal affairs management system (Legal)</v>
          </cell>
        </row>
        <row r="124">
          <cell r="F124" t="str">
            <v>GHRS (HR) - Human Resources DW</v>
          </cell>
        </row>
        <row r="125">
          <cell r="F125" t="str">
            <v>mySecurity (HR) - Main Building security control</v>
          </cell>
        </row>
        <row r="126">
          <cell r="F126" t="str">
            <v>GHR-Net (HR) - Global HR management</v>
          </cell>
        </row>
        <row r="127">
          <cell r="F127" t="str">
            <v>iTAMS (HR) - Integrated absence management</v>
          </cell>
        </row>
        <row r="128">
          <cell r="F128" t="str">
            <v>TNE (HR) - Overseas business trips</v>
          </cell>
        </row>
        <row r="129">
          <cell r="F129" t="str">
            <v>GAIS (HR) - Integrated general affairs management</v>
          </cell>
        </row>
        <row r="130">
          <cell r="F130" t="str">
            <v>EVERSS (HR) - Integrated security control</v>
          </cell>
        </row>
        <row r="131">
          <cell r="F131" t="str">
            <v>Edu-Net System (HR)</v>
          </cell>
        </row>
        <row r="132">
          <cell r="F132" t="str">
            <v>Supplier support system (HR)</v>
          </cell>
        </row>
        <row r="133">
          <cell r="F133" t="str">
            <v>Asset managemnet system (HR)</v>
          </cell>
        </row>
        <row r="134">
          <cell r="F134" t="str">
            <v>System for fostering partnerships between academy and industry (HR)</v>
          </cell>
        </row>
        <row r="135">
          <cell r="F135" t="str">
            <v>Stockholders' meeting system (HR)</v>
          </cell>
        </row>
        <row r="136">
          <cell r="F136" t="str">
            <v>GHR (HR) - Global HR management system</v>
          </cell>
        </row>
        <row r="137">
          <cell r="F137" t="str">
            <v>Labor relations system (HR)</v>
          </cell>
        </row>
        <row r="138">
          <cell r="F138" t="str">
            <v>Cyberedu (HR)</v>
          </cell>
        </row>
        <row r="139">
          <cell r="F139" t="str">
            <v>HuRis (HR) - Recruitment</v>
          </cell>
        </row>
        <row r="140">
          <cell r="F140" t="str">
            <v>HR-HUB (HR) - PDSS 4.0</v>
          </cell>
        </row>
        <row r="141">
          <cell r="F141" t="str">
            <v>HR Partner (HR) - Integrated human resource management</v>
          </cell>
        </row>
        <row r="142">
          <cell r="F142" t="str">
            <v>Executives HR management system (HR)</v>
          </cell>
        </row>
        <row r="143">
          <cell r="F143" t="str">
            <v>Vehicle management system (HR)</v>
          </cell>
        </row>
        <row r="144">
          <cell r="F144" t="str">
            <v>Global warning system (HR)</v>
          </cell>
        </row>
        <row r="145">
          <cell r="F145" t="str">
            <v>www.familyneti.com (HR)</v>
          </cell>
        </row>
        <row r="146">
          <cell r="F146" t="str">
            <v>www.iamsec.com (HR)</v>
          </cell>
        </row>
        <row r="147">
          <cell r="F147" t="str">
            <v>sadi (HR)</v>
          </cell>
        </row>
        <row r="148">
          <cell r="F148" t="str">
            <v>SAFIS: New Finance System (Finance &amp; Accounting)</v>
          </cell>
        </row>
        <row r="149">
          <cell r="F149" t="str">
            <v>System for collecting/summerizing footnotes (Finance &amp; Accounting)</v>
          </cell>
        </row>
        <row r="150">
          <cell r="F150" t="str">
            <v>GTMS (Finance &amp; Accounting) - Global treasury management</v>
          </cell>
        </row>
        <row r="151">
          <cell r="F151" t="str">
            <v>System integration (Finance &amp; Accounting)</v>
          </cell>
        </row>
        <row r="152">
          <cell r="F152" t="str">
            <v>Fund investment system (Finance &amp; Accounting)</v>
          </cell>
        </row>
        <row r="153">
          <cell r="F153" t="str">
            <v>Customer management system (Finance &amp; Accounting)</v>
          </cell>
        </row>
        <row r="154">
          <cell r="F154" t="str">
            <v>Head Office foreign exchange management system (Finance &amp; Accounting)</v>
          </cell>
        </row>
        <row r="155">
          <cell r="F155" t="str">
            <v>DC&amp;P System (Finance &amp; Accounting)</v>
          </cell>
        </row>
        <row r="156">
          <cell r="F156" t="str">
            <v>DTi (Finance &amp; Accounting) - Electronic invoice</v>
          </cell>
        </row>
        <row r="157">
          <cell r="F157" t="str">
            <v>Group-wide combined financial statement system (Finance &amp; Accounting)</v>
          </cell>
        </row>
        <row r="158">
          <cell r="F158" t="str">
            <v>GCNS (Finance &amp; Accounting) - Global netting</v>
          </cell>
        </row>
        <row r="159">
          <cell r="F159" t="str">
            <v>myFinance (Finance &amp; Accounting)</v>
          </cell>
        </row>
        <row r="160">
          <cell r="F160" t="str">
            <v>Finance and Accounting System (Finance &amp; Accounting)</v>
          </cell>
        </row>
        <row r="161">
          <cell r="F161" t="str">
            <v>e-GOTS (Finance &amp; Accounting) - Manages advances to overseas branches/offices</v>
          </cell>
        </row>
        <row r="162">
          <cell r="F162" t="str">
            <v>RIS (Finance &amp; Accounting) - Real estate information</v>
          </cell>
        </row>
        <row r="163">
          <cell r="F163" t="str">
            <v>FEMS (Finance &amp; Accounting) - Foreign Exchange Management System</v>
          </cell>
        </row>
        <row r="164">
          <cell r="F164" t="str">
            <v>FSCS (Finance &amp; Accounting) - Financial self-diagnosis</v>
          </cell>
        </row>
        <row r="165">
          <cell r="F165" t="str">
            <v>FSCS WEB Monitoring System (Finance &amp; Accounting)</v>
          </cell>
        </row>
        <row r="166">
          <cell r="F166" t="str">
            <v>SENS (Finance &amp; Accounting) - New intercompany transaction mgmt</v>
          </cell>
        </row>
        <row r="167">
          <cell r="F167" t="str">
            <v>SEGAM (Finance &amp; Accounting) - Global accounting manual</v>
          </cell>
        </row>
        <row r="168">
          <cell r="F168" t="str">
            <v>SEFN (Finance &amp; Accounting) - Finance portal</v>
          </cell>
        </row>
        <row r="169">
          <cell r="F169" t="str">
            <v>Global treasury management system (Finance &amp; Accounting)</v>
          </cell>
        </row>
        <row r="170">
          <cell r="F170" t="str">
            <v>N-Project (Finance &amp; Accounting) - Unconverted financial statements</v>
          </cell>
        </row>
        <row r="171">
          <cell r="F171" t="str">
            <v>GCoA (Finance &amp; Accounting) - Global chart of accounts</v>
          </cell>
        </row>
        <row r="172">
          <cell r="F172" t="str">
            <v>CAS (Finance &amp; Accounting) - Customs duty audit system</v>
          </cell>
        </row>
        <row r="173">
          <cell r="F173" t="str">
            <v>Accounting book management system (Finance &amp; Accounting)</v>
          </cell>
        </row>
        <row r="174">
          <cell r="F174" t="str">
            <v>SEC payment inquiry service (Finance &amp; Accounting)</v>
          </cell>
        </row>
        <row r="175">
          <cell r="F175" t="str">
            <v>ROIS (Overseas Support) - Branch/office sales</v>
          </cell>
        </row>
        <row r="176">
          <cell r="F176" t="str">
            <v>GSBN (Overseas Support)</v>
          </cell>
        </row>
        <row r="177">
          <cell r="F177" t="str">
            <v>GMOS (Overseas Support) - Marketing expense budget/spending mgmt</v>
          </cell>
        </row>
        <row r="178">
          <cell r="F178" t="str">
            <v>STLS (Overseas Support) - Export/import administrative work automation</v>
          </cell>
        </row>
        <row r="179">
          <cell r="F179" t="str">
            <v>PTS (Overseas Support)</v>
          </cell>
        </row>
        <row r="180">
          <cell r="F180" t="str">
            <v>ITTS (Overseas Support) - Real-time in-transit inventory tracking</v>
          </cell>
        </row>
        <row r="181">
          <cell r="F181" t="str">
            <v>WTS BW (Overseas Support)</v>
          </cell>
        </row>
        <row r="182">
          <cell r="F182" t="str">
            <v>RDW (Overseas Support) - Regional Data Warehouse</v>
          </cell>
        </row>
        <row r="183">
          <cell r="F183" t="str">
            <v>SIMS (Overseas Support)</v>
          </cell>
        </row>
        <row r="184">
          <cell r="F184" t="str">
            <v>GPPM/SIMS(Overseas Support) - Overseas subsidiary manual/business management portal</v>
          </cell>
        </row>
        <row r="185">
          <cell r="F185" t="str">
            <v>GPPM (Overseas Support) - Overseas subsidiary manual</v>
          </cell>
        </row>
        <row r="186">
          <cell r="F186" t="str">
            <v>OverseasPMO System (Overseas Support)</v>
          </cell>
        </row>
        <row r="187">
          <cell r="F187" t="str">
            <v>GSPM (Overseas Support) - Global Sales Minus &amp; Price Managemen</v>
          </cell>
        </row>
        <row r="188">
          <cell r="F188" t="str">
            <v>GSMS (Overseas Support) - Sample management</v>
          </cell>
        </row>
        <row r="189">
          <cell r="F189" t="str">
            <v>PRM (Overseas Support) - Partner Relationship Management</v>
          </cell>
        </row>
        <row r="190">
          <cell r="F190" t="str">
            <v>e-Office (Overseas Support)</v>
          </cell>
        </row>
        <row r="191">
          <cell r="F191" t="str">
            <v>SELI (Overseas Support)</v>
          </cell>
        </row>
        <row r="192">
          <cell r="F192" t="str">
            <v>GPMI (Overseas Support) - Management flash reports</v>
          </cell>
        </row>
        <row r="193">
          <cell r="F193" t="str">
            <v>GMPS (Overseas Support) - Annual business/operating plans</v>
          </cell>
        </row>
        <row r="194">
          <cell r="F194" t="str">
            <v>GCMS (Overseas Support) - Credit management</v>
          </cell>
        </row>
        <row r="195">
          <cell r="F195" t="str">
            <v>GFIS (Overseas Support) - Consolidated period-end closing</v>
          </cell>
        </row>
        <row r="196">
          <cell r="F196" t="str">
            <v>WTN (Overseas Support) - Inter-subsidiary transaction data integration</v>
          </cell>
        </row>
        <row r="197">
          <cell r="F197" t="str">
            <v>SELP (Overseas Support) - Samsung electronics Export Logistics</v>
          </cell>
        </row>
        <row r="198">
          <cell r="F198" t="str">
            <v>Public relations management system (Corporate Communications)</v>
          </cell>
        </row>
        <row r="199">
          <cell r="F199" t="str">
            <v>Global PR Database (Corporate Communications)</v>
          </cell>
        </row>
        <row r="200">
          <cell r="F200" t="str">
            <v>Global service status management (CS Center)</v>
          </cell>
        </row>
        <row r="201">
          <cell r="F201" t="str">
            <v>Eco-RIMS (CS Center) - Recycling data management</v>
          </cell>
        </row>
        <row r="202">
          <cell r="F202" t="str">
            <v>Megasys (CS Center) - Demand forecasting</v>
          </cell>
        </row>
        <row r="203">
          <cell r="F203" t="str">
            <v>e-HMS (CS Center)</v>
          </cell>
        </row>
        <row r="204">
          <cell r="F204" t="str">
            <v>SAP (CS Center)</v>
          </cell>
        </row>
        <row r="205">
          <cell r="F205" t="str">
            <v>CS-NET (CS Center)</v>
          </cell>
        </row>
        <row r="206">
          <cell r="F206" t="str">
            <v>Cost control system (CS Center)</v>
          </cell>
        </row>
        <row r="207">
          <cell r="F207" t="str">
            <v>STELS (CS Center) - Global service remote training management</v>
          </cell>
        </row>
        <row r="208">
          <cell r="F208" t="str">
            <v>ITSELF (CS Center)</v>
          </cell>
        </row>
        <row r="209">
          <cell r="F209" t="str">
            <v>SVOC (CS Center) - Corporate VOC data integrated database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Home Network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Homevita solution marketing (DSC)</v>
          </cell>
        </row>
        <row r="219">
          <cell r="F219" t="str">
            <v>Lineup management system (DSC)</v>
          </cell>
        </row>
        <row r="220">
          <cell r="F220" t="str">
            <v>secumax.com (DSC)</v>
          </cell>
        </row>
        <row r="221">
          <cell r="F221" t="str">
            <v>Service failure management system (DSC)</v>
          </cell>
        </row>
        <row r="222">
          <cell r="F222" t="str">
            <v>www.jungum.com (DSC)</v>
          </cell>
        </row>
        <row r="223">
          <cell r="F223" t="str">
            <v>Samsung professional game team KHAN (DSC)</v>
          </cell>
        </row>
        <row r="224">
          <cell r="F224" t="str">
            <v>Sales SCM Monitoring (Domestic Sales)</v>
          </cell>
        </row>
        <row r="225">
          <cell r="F225" t="str">
            <v>Short lead time system (Domestic Sales)</v>
          </cell>
        </row>
        <row r="226">
          <cell r="F226" t="str">
            <v>APS-DF (Domestic Sales)</v>
          </cell>
        </row>
        <row r="227">
          <cell r="F227" t="str">
            <v>APS-MP (Domestic Sales)</v>
          </cell>
        </row>
        <row r="228">
          <cell r="F228" t="str">
            <v>APS-DP/DF/MP (Domestic Sales)</v>
          </cell>
        </row>
        <row r="229">
          <cell r="F229" t="str">
            <v>SMART CRM System (Domestic Sales)</v>
          </cell>
        </row>
        <row r="230">
          <cell r="F230" t="str">
            <v>BTS System (Domestic Sales)</v>
          </cell>
        </row>
        <row r="231">
          <cell r="F231" t="str">
            <v>SAP (Domestic Sales) - TIP, New Sales</v>
          </cell>
        </row>
        <row r="232">
          <cell r="F232" t="str">
            <v>DMC (Domestic Sales) - New data (backoffice) system for domestic sales</v>
          </cell>
        </row>
        <row r="233">
          <cell r="F233" t="str">
            <v>Information device actual sales upgrade (Domestic Sales)</v>
          </cell>
        </row>
        <row r="234">
          <cell r="F234" t="str">
            <v>AnyWin BP (Domestic Sales)</v>
          </cell>
        </row>
        <row r="235">
          <cell r="F235" t="str">
            <v>SIMS (Domestic Sales)</v>
          </cell>
        </row>
        <row r="236">
          <cell r="F236" t="str">
            <v>MINE System (Domestic Sales) - Marketing Intelligence Network E</v>
          </cell>
        </row>
        <row r="237">
          <cell r="F237" t="str">
            <v>DMPS (Domestic Sales) - New cost plannning</v>
          </cell>
        </row>
        <row r="238">
          <cell r="F238" t="str">
            <v>PRM (Domestic Sales) - Non-dedicated</v>
          </cell>
        </row>
        <row r="239">
          <cell r="F239" t="str">
            <v>Anywin (Domestic Sales)</v>
          </cell>
        </row>
        <row r="240">
          <cell r="F240" t="str">
            <v>www.samsungedu.com (Domestic Sales)</v>
          </cell>
        </row>
        <row r="241">
          <cell r="F241" t="str">
            <v>Smart Partners (Domestic Sales)</v>
          </cell>
        </row>
        <row r="242">
          <cell r="F242" t="str">
            <v>Branch sites (Domestic Sales)</v>
          </cell>
        </row>
        <row r="243">
          <cell r="F243" t="str">
            <v>Kyungi-Wonju(Kangwon) Branch web site (Domestic Sales)</v>
          </cell>
        </row>
        <row r="244">
          <cell r="F244" t="str">
            <v>HIMAS (Domestic Sales)</v>
          </cell>
        </row>
        <row r="245">
          <cell r="F245" t="str">
            <v>DPS (Domestic Sales) - Digital Plaza System</v>
          </cell>
        </row>
        <row r="246">
          <cell r="F246" t="str">
            <v>e-Biz Center (Domestic Sales) - Online call center</v>
          </cell>
        </row>
        <row r="247">
          <cell r="F247" t="str">
            <v>IT business portal (Domestic Sales)</v>
          </cell>
        </row>
        <row r="248">
          <cell r="F248" t="str">
            <v>Country site (Korea) - Korea</v>
          </cell>
        </row>
        <row r="249">
          <cell r="F249" t="str">
            <v>OA Plaza (Domestic Sales)</v>
          </cell>
        </row>
        <row r="250">
          <cell r="F250" t="str">
            <v>e-Biz Center SEMS (Domestic Sales)</v>
          </cell>
        </row>
        <row r="251">
          <cell r="F251" t="str">
            <v>GCIC (GMO) - Global customer management</v>
          </cell>
        </row>
        <row r="252">
          <cell r="F252" t="str">
            <v>MCS (GMO) - Merchandising Control System</v>
          </cell>
        </row>
        <row r="253">
          <cell r="F253" t="str">
            <v>mNet System (GMO)</v>
          </cell>
        </row>
        <row r="254">
          <cell r="F254" t="str">
            <v>Invest System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Design project management system (Design Management)</v>
          </cell>
        </row>
        <row r="258">
          <cell r="F258" t="str">
            <v>Design patent application system (Design Management)</v>
          </cell>
        </row>
        <row r="259">
          <cell r="F259" t="str">
            <v>Tariff refund system (Suwon District Court)</v>
          </cell>
        </row>
        <row r="260">
          <cell r="F260" t="str">
            <v>LOCAL L/C (Suwon District Court)</v>
          </cell>
        </row>
        <row r="261">
          <cell r="F261" t="str">
            <v>New integrated foreign material logistics system (Suwon District Court)</v>
          </cell>
        </row>
        <row r="262">
          <cell r="F262" t="str">
            <v>e-Support (Suwon District Court)</v>
          </cell>
        </row>
        <row r="263">
          <cell r="F263" t="str">
            <v>BlueEye (Suwon District Court) - Fixed asset management</v>
          </cell>
        </row>
        <row r="264">
          <cell r="F264" t="str">
            <v>FMS (Suwon District Court) - Facility management, factory management</v>
          </cell>
        </row>
        <row r="265">
          <cell r="F265" t="str">
            <v>Green management system (Suwon District Court) - Factory management</v>
          </cell>
        </row>
        <row r="266">
          <cell r="F266" t="str">
            <v>Suwon Samsung Bluewings Football Team Official Homepage</v>
          </cell>
        </row>
        <row r="267">
          <cell r="F267" t="str">
            <v>Suwon Samsung Bluewings Football Team Official Homepage (SEC sports team)</v>
          </cell>
        </row>
        <row r="268">
          <cell r="F268" t="str">
            <v>Samsung Electronics Athletic Team (SEC sports team)</v>
          </cell>
        </row>
        <row r="269">
          <cell r="F269" t="str">
            <v>Thunders Basketball Team Site (SEC sports team)</v>
          </cell>
        </row>
        <row r="270">
          <cell r="F270" t="str">
            <v>Samsung Electronics Athletic Team</v>
          </cell>
        </row>
        <row r="271">
          <cell r="F271" t="str">
            <v>Thunders Basketball Team Site</v>
          </cell>
        </row>
        <row r="272">
          <cell r="F272" t="str">
            <v>IP PortalSystem (CPO)</v>
          </cell>
        </row>
        <row r="273">
          <cell r="F273" t="str">
            <v>VP System (CTO)</v>
          </cell>
        </row>
        <row r="274">
          <cell r="F274" t="str">
            <v>DEX/PDQ conversion and validation system (CTO)</v>
          </cell>
        </row>
        <row r="275">
          <cell r="F275" t="str">
            <v>CPCex (CTO)</v>
          </cell>
        </row>
        <row r="276">
          <cell r="F276" t="str">
            <v>DEX (CTO) - Automatic data conversion</v>
          </cell>
        </row>
        <row r="277">
          <cell r="F277" t="str">
            <v>Automatic mechanism and circuit BOM generator (CTO)</v>
          </cell>
        </row>
        <row r="278">
          <cell r="F278" t="str">
            <v>CAx asset management and CAD certification program portal (CTO)</v>
          </cell>
        </row>
        <row r="279">
          <cell r="F279" t="str">
            <v>Corporate Technology Operations R&amp;D Portal Site (CTO)</v>
          </cell>
        </row>
        <row r="280">
          <cell r="F280" t="str">
            <v>R&amp;D SIMS (CTO)</v>
          </cell>
        </row>
        <row r="281">
          <cell r="F281" t="str">
            <v>Venture management system (CTO)</v>
          </cell>
        </row>
        <row r="282">
          <cell r="F282" t="str">
            <v>Technology Operations integrated management (CTO)</v>
          </cell>
        </row>
        <row r="283">
          <cell r="F283" t="str">
            <v>Overseas R&amp;D Office management (CTO)</v>
          </cell>
        </row>
        <row r="284">
          <cell r="F284" t="str">
            <v>Total quality system (Mechatronics &amp; Manufacturing Technology Center)</v>
          </cell>
        </row>
        <row r="285">
          <cell r="F285" t="str">
            <v>SAP (Mechatronics &amp; Manufacturing Technology Center)</v>
          </cell>
        </row>
        <row r="286">
          <cell r="F286" t="str">
            <v>Mold process management system (Mechatronics &amp; Mfg Tech. Center)</v>
          </cell>
        </row>
        <row r="287">
          <cell r="F287" t="str">
            <v>PDM (Mechatronics &amp; Manufacturing Technology Center)</v>
          </cell>
        </row>
        <row r="288">
          <cell r="F288" t="str">
            <v>SPDM (Mechatronics &amp; Manufacturing Technology Center)</v>
          </cell>
        </row>
        <row r="289">
          <cell r="F289" t="str">
            <v>Purchasing Portal System (Mechatronics &amp; Mfg Technology Center)</v>
          </cell>
        </row>
        <row r="290">
          <cell r="F290" t="str">
            <v>Comprehensive data system (Mechatronics &amp; Mfg Technology Center)</v>
          </cell>
        </row>
        <row r="291">
          <cell r="F291" t="str">
            <v>Manufacturing Technology KMS (Mechatronics &amp; Mfg Technology Center)</v>
          </cell>
        </row>
        <row r="292">
          <cell r="F292" t="str">
            <v>Cost control system (Mechatronics &amp; Manufacturing Technology Center)</v>
          </cell>
        </row>
        <row r="293">
          <cell r="F293" t="str">
            <v>My SPDM (Mechatronics &amp; Manufacturing Technology Center)</v>
          </cell>
        </row>
        <row r="294">
          <cell r="F294" t="str">
            <v>www.atoms.co.kr (Mechatronics &amp; Manufacturing Technology Center)</v>
          </cell>
        </row>
        <row r="295">
          <cell r="F295" t="str">
            <v>Software membership intranet (Software Laboratory)</v>
          </cell>
        </row>
        <row r="296">
          <cell r="F296" t="str">
            <v>DM-VOC (DM)</v>
          </cell>
        </row>
        <row r="297">
          <cell r="F297" t="str">
            <v>SAP (DM) - Korea IPC</v>
          </cell>
        </row>
        <row r="298">
          <cell r="F298" t="str">
            <v>DM-Net (DM)</v>
          </cell>
        </row>
        <row r="299">
          <cell r="F299" t="str">
            <v>DM Business Portal (DM)</v>
          </cell>
        </row>
        <row r="300">
          <cell r="F300" t="str">
            <v>SIMS (DM)</v>
          </cell>
        </row>
        <row r="301">
          <cell r="F301" t="str">
            <v>New Costing System (DM) - Business management</v>
          </cell>
        </row>
        <row r="302">
          <cell r="F302" t="str">
            <v>Cost Control System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AV(Division) Business feasibility assessment system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Sound On (AV)</v>
          </cell>
        </row>
        <row r="313">
          <cell r="F313" t="str">
            <v>YEPP/YEPPY Zone (AV)</v>
          </cell>
        </row>
        <row r="314">
          <cell r="F314" t="str">
            <v>hidvs (AV)</v>
          </cell>
        </row>
        <row r="315">
          <cell r="F315" t="str">
            <v>AV integrated online service operations (AV)</v>
          </cell>
        </row>
        <row r="316">
          <cell r="F316" t="str">
            <v>SPDM (DM R&amp;D Center)</v>
          </cell>
        </row>
        <row r="317">
          <cell r="F317" t="str">
            <v>PDM (DM R&amp;D Center)</v>
          </cell>
        </row>
        <row r="318">
          <cell r="F318" t="str">
            <v>Integrated R&amp;D Center Management (DM R&amp;D Center)</v>
          </cell>
        </row>
        <row r="319">
          <cell r="F319" t="str">
            <v>Integrated management system (DM R&amp;D Center)</v>
          </cell>
        </row>
        <row r="320">
          <cell r="F320" t="str">
            <v>APS-MP (Printing)</v>
          </cell>
        </row>
        <row r="321">
          <cell r="F321" t="str">
            <v>APS-FP (Printing)</v>
          </cell>
        </row>
        <row r="322">
          <cell r="F322" t="str">
            <v>APS (Printing)</v>
          </cell>
        </row>
        <row r="323">
          <cell r="F323" t="str">
            <v>SAP (Printing)</v>
          </cell>
        </row>
        <row r="324">
          <cell r="F324" t="str">
            <v>MES (Printing) - Shopfloor management</v>
          </cell>
        </row>
        <row r="325">
          <cell r="F325" t="str">
            <v>PDM (Printing)</v>
          </cell>
        </row>
        <row r="326">
          <cell r="F326" t="str">
            <v>SPDM (Printing)</v>
          </cell>
        </row>
        <row r="327">
          <cell r="F327" t="str">
            <v>e-BIZ (Printing)</v>
          </cell>
        </row>
        <row r="328">
          <cell r="F328" t="str">
            <v>Printer 119 (Printing)</v>
          </cell>
        </row>
        <row r="329">
          <cell r="F329" t="str">
            <v>Samsung Printer diagnosis site (Printing) - http://www.samsungdp.com</v>
          </cell>
        </row>
        <row r="330">
          <cell r="F330" t="str">
            <v>prins (Printing)</v>
          </cell>
        </row>
        <row r="331">
          <cell r="F331" t="str">
            <v>Imagingworld (Printing)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Statistic process control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SAMTRON Marketing (VD)</v>
          </cell>
        </row>
        <row r="345">
          <cell r="F345" t="str">
            <v>APS-FP/DP/DF/MP (Computer)</v>
          </cell>
        </row>
        <row r="346">
          <cell r="F346" t="str">
            <v>APS-MP (Computer)</v>
          </cell>
        </row>
        <row r="347">
          <cell r="F347" t="str">
            <v>m-silo (Computer)</v>
          </cell>
        </row>
        <row r="348">
          <cell r="F348" t="str">
            <v>CTO (Computer) - eBiz</v>
          </cell>
        </row>
        <row r="349">
          <cell r="F349" t="str">
            <v>Damoa (Computer) - e-Biz</v>
          </cell>
        </row>
        <row r="350">
          <cell r="F350" t="str">
            <v>SAP (Computer)</v>
          </cell>
        </row>
        <row r="351">
          <cell r="F351" t="str">
            <v>PCS (Computer) - Product Control System</v>
          </cell>
        </row>
        <row r="352">
          <cell r="F352" t="str">
            <v>SPDM (Computer)</v>
          </cell>
        </row>
        <row r="353">
          <cell r="F353" t="str">
            <v>PDM (Computer)</v>
          </cell>
        </row>
        <row r="354">
          <cell r="F354" t="str">
            <v>WISE (Computer)</v>
          </cell>
        </row>
        <row r="355">
          <cell r="F355" t="str">
            <v>www.esamsungpc.com (Computer)</v>
          </cell>
        </row>
        <row r="356">
          <cell r="F356" t="str">
            <v>Zaigen (Computer)</v>
          </cell>
        </row>
        <row r="357">
          <cell r="F357" t="str">
            <v>samsungcomputer.com (Computer)</v>
          </cell>
        </row>
        <row r="358">
          <cell r="F358" t="str">
            <v>APS-FP (DP Center)</v>
          </cell>
        </row>
        <row r="359">
          <cell r="F359" t="str">
            <v>DREAMS (DP Center) - Technical quality</v>
          </cell>
        </row>
        <row r="360">
          <cell r="F360" t="str">
            <v>DREAMS (SESS) - Technical quality</v>
          </cell>
        </row>
        <row r="361">
          <cell r="F361" t="str">
            <v>TPSS(DP Center) - Total productivity support</v>
          </cell>
        </row>
        <row r="362">
          <cell r="F362" t="str">
            <v>e-TIMES (DP Center) - B/E TAT management</v>
          </cell>
        </row>
        <row r="363">
          <cell r="F363" t="str">
            <v>BASIS (DP Center)</v>
          </cell>
        </row>
        <row r="364">
          <cell r="F364" t="str">
            <v>AEGIS (DP Center)</v>
          </cell>
        </row>
        <row r="365">
          <cell r="F365" t="str">
            <v>UTOPIA (DP Center) - B/E total productivity management</v>
          </cell>
        </row>
        <row r="366">
          <cell r="F366" t="str">
            <v>B/E management support+F389 (DP Center) - PASS, SEED, OSMS</v>
          </cell>
        </row>
        <row r="367">
          <cell r="F367" t="str">
            <v>EMS/DP (DP Center)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Integrated management information system (OMS)</v>
          </cell>
        </row>
        <row r="375">
          <cell r="F375" t="str">
            <v>Vision (OMS)</v>
          </cell>
        </row>
        <row r="376">
          <cell r="F376" t="str">
            <v>Marketing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Total information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Total productivity management</v>
          </cell>
        </row>
        <row r="390">
          <cell r="F390" t="str">
            <v>SiMAX (SYS.LSI) - Kiheung K1</v>
          </cell>
        </row>
        <row r="391">
          <cell r="F391" t="str">
            <v>DIAS+ (SYS.LSI) - Project management</v>
          </cell>
        </row>
        <row r="392">
          <cell r="F392" t="str">
            <v>MASS+ (SYS.LSI) - Engineering analysis</v>
          </cell>
        </row>
        <row r="393">
          <cell r="F393" t="str">
            <v>APS-DP (Semiconductor)</v>
          </cell>
        </row>
        <row r="394">
          <cell r="F394" t="str">
            <v>CRM Workplace (Semiconductor)</v>
          </cell>
        </row>
        <row r="395">
          <cell r="F395" t="str">
            <v>SAP (Semiconductor) - SEMIS, purchased materials</v>
          </cell>
        </row>
        <row r="396">
          <cell r="F396" t="str">
            <v>SAP (Semiconductor) - Onyang ASIMACS, in/outbound logistics mgmt</v>
          </cell>
        </row>
        <row r="397">
          <cell r="F397" t="str">
            <v>SAP (Semiconductor) - New Sales, Shipment/Closing management</v>
          </cell>
        </row>
        <row r="398">
          <cell r="F398" t="str">
            <v>SAP (Semiconductor) - New Sales, Order management</v>
          </cell>
        </row>
        <row r="399">
          <cell r="F399" t="str">
            <v>BIMS (Semiconductor) - Bonded warehouse logistics management</v>
          </cell>
        </row>
        <row r="400">
          <cell r="F400" t="str">
            <v>Econo (Semiconductor) - Total loss management</v>
          </cell>
        </row>
        <row r="401">
          <cell r="F401" t="str">
            <v>AEGIS (Semiconductor) - Integrated Memory equipment maintenance</v>
          </cell>
        </row>
        <row r="402">
          <cell r="F402" t="str">
            <v>GTS (Semiconductor) - Integrated inventory movement management</v>
          </cell>
        </row>
        <row r="403">
          <cell r="F403" t="str">
            <v>GOM (Semiconductor) - Integrated outsouring information</v>
          </cell>
        </row>
        <row r="404">
          <cell r="F404" t="str">
            <v>GMS (Semiconductor) - Comprehensive production status</v>
          </cell>
        </row>
        <row r="405">
          <cell r="F405" t="str">
            <v>Material QM quality assurance (Semiconductor)</v>
          </cell>
        </row>
        <row r="406">
          <cell r="F406" t="str">
            <v>SAMS (Semiconductor) - Outsourcing process management</v>
          </cell>
        </row>
        <row r="407">
          <cell r="F407" t="str">
            <v>IDSS (Semiconductor) - Drawings management</v>
          </cell>
        </row>
        <row r="408">
          <cell r="F408" t="str">
            <v>PLM (Semiconductor) - Quality Data QM</v>
          </cell>
        </row>
        <row r="409">
          <cell r="F409" t="str">
            <v>Management Support BI (Semiconductor)</v>
          </cell>
        </row>
        <row r="410">
          <cell r="F410" t="str">
            <v>Purchasing Workplace (Semiconductor)</v>
          </cell>
        </row>
        <row r="411">
          <cell r="F411" t="str">
            <v>Management Workplace (Semiconductor)</v>
          </cell>
        </row>
        <row r="412">
          <cell r="F412" t="str">
            <v>Support Workplace (Semiconductor) - EASY</v>
          </cell>
        </row>
        <row r="413">
          <cell r="F413" t="str">
            <v>e-Learning (Semiconductor) - Learning and education</v>
          </cell>
        </row>
        <row r="414">
          <cell r="F414" t="str">
            <v>KMS (Semiconductor) - Management by knowledge</v>
          </cell>
        </row>
        <row r="415">
          <cell r="F415" t="str">
            <v>LEADERS (Semiconductor) - Integrated document management</v>
          </cell>
        </row>
        <row r="416">
          <cell r="F416" t="str">
            <v>IDIX (Semiconductor) - Idea management</v>
          </cell>
        </row>
        <row r="417">
          <cell r="F417" t="str">
            <v>COMS (Semiconductor) - Overseas resource transfer management</v>
          </cell>
        </row>
        <row r="418">
          <cell r="F418" t="str">
            <v>GIS integrated disaster management system (Semiconductor)</v>
          </cell>
        </row>
        <row r="419">
          <cell r="F419" t="str">
            <v>OA management system (Semiconductor)</v>
          </cell>
        </row>
        <row r="420">
          <cell r="F420" t="str">
            <v>SEPS (Semiconductor) - Environment evaluation for the entire process</v>
          </cell>
        </row>
        <row r="421">
          <cell r="F421" t="str">
            <v>SHINE (Semiconductor) - Advanced health management</v>
          </cell>
        </row>
        <row r="422">
          <cell r="F422" t="str">
            <v>TAMS (Semiconductor) - Asset management</v>
          </cell>
        </row>
        <row r="423">
          <cell r="F423" t="str">
            <v>e-SPEC (Semiconductor) - Standards management</v>
          </cell>
        </row>
        <row r="424">
          <cell r="F424" t="str">
            <v>SETTI (Semiconductor) - Information security</v>
          </cell>
        </row>
        <row r="425">
          <cell r="F425" t="str">
            <v>SCIS (Semiconductor) - Management support</v>
          </cell>
        </row>
        <row r="426">
          <cell r="F426" t="str">
            <v>InvestM (Semiconductor)</v>
          </cell>
        </row>
        <row r="427">
          <cell r="F427" t="str">
            <v>IT Workplace (Semiconductor)</v>
          </cell>
        </row>
        <row r="428">
          <cell r="F428" t="str">
            <v>GCM (Semiconductor) - Integrated master data</v>
          </cell>
        </row>
        <row r="429">
          <cell r="F429" t="str">
            <v>Customer Workplace (Semiconductor)</v>
          </cell>
        </row>
        <row r="430">
          <cell r="F430" t="str">
            <v>APS-EP (Memory)</v>
          </cell>
        </row>
        <row r="431">
          <cell r="F431" t="str">
            <v>APS-FP (Memory)</v>
          </cell>
        </row>
        <row r="432">
          <cell r="F432" t="str">
            <v>APS-CP (Memory)</v>
          </cell>
        </row>
        <row r="433">
          <cell r="F433" t="str">
            <v>APS-PO (Memory)</v>
          </cell>
        </row>
        <row r="434">
          <cell r="F434" t="str">
            <v>APS-MP (Memory)</v>
          </cell>
        </row>
        <row r="435">
          <cell r="F435" t="str">
            <v>APS-DF (Memory)</v>
          </cell>
        </row>
        <row r="436">
          <cell r="F436" t="str">
            <v>APS-DP (Memory)</v>
          </cell>
        </row>
        <row r="437">
          <cell r="F437" t="str">
            <v>APS-DP/DF (Memory)</v>
          </cell>
        </row>
        <row r="438">
          <cell r="F438" t="str">
            <v>TOBIS (Memory) - KPI analysis</v>
          </cell>
        </row>
        <row r="439">
          <cell r="F439" t="str">
            <v>ECP (Memory) CS/ER</v>
          </cell>
        </row>
        <row r="440">
          <cell r="F440" t="str">
            <v>DLPS (Memory)</v>
          </cell>
        </row>
        <row r="441">
          <cell r="F441" t="str">
            <v>EDS DLPS (Memory)</v>
          </cell>
        </row>
        <row r="442">
          <cell r="F442" t="str">
            <v>Built a Global real-time sales information system</v>
          </cell>
        </row>
        <row r="443">
          <cell r="F443" t="str">
            <v>c-Dance.samsungsemi.com (Memory)</v>
          </cell>
        </row>
        <row r="444">
          <cell r="F444" t="str">
            <v>Global real-time sales information (Memory)</v>
          </cell>
        </row>
        <row r="445">
          <cell r="F445" t="str">
            <v>TPSS (Memory) -Total productivity management</v>
          </cell>
        </row>
        <row r="446">
          <cell r="F446" t="str">
            <v>Smart-Net (Memory) - Unreasable information management</v>
          </cell>
        </row>
        <row r="447">
          <cell r="F447" t="str">
            <v>AEGIS(Memory) - Integrated equipment maintenance and management</v>
          </cell>
        </row>
        <row r="448">
          <cell r="F448" t="str">
            <v>EAS (Memory) - Engineering analysis</v>
          </cell>
        </row>
        <row r="449">
          <cell r="F449" t="str">
            <v>e-BOM (Memory) - Raw material productivity management</v>
          </cell>
        </row>
        <row r="450">
          <cell r="F450" t="str">
            <v>R&amp;D Center Mask Eng. Analysis (Memory)</v>
          </cell>
        </row>
        <row r="451">
          <cell r="F451" t="str">
            <v>EMS (Memory)</v>
          </cell>
        </row>
        <row r="452">
          <cell r="F452" t="str">
            <v>e-CADIS (Memory) - PLM project management</v>
          </cell>
        </row>
        <row r="453">
          <cell r="F453" t="str">
            <v>R&amp;D Workplace (Memory)</v>
          </cell>
        </row>
        <row r="454">
          <cell r="F454" t="str">
            <v>PLM (Memory) - Product development</v>
          </cell>
        </row>
        <row r="455">
          <cell r="F455" t="str">
            <v>TOSS (Memory) - Technical data Online Support System</v>
          </cell>
        </row>
        <row r="456">
          <cell r="F456" t="str">
            <v>CANARY (Memory) - Total yield improvement</v>
          </cell>
        </row>
        <row r="457">
          <cell r="F457" t="str">
            <v>CAFIS (Memory) - IPT design automation</v>
          </cell>
        </row>
        <row r="458">
          <cell r="F458" t="str">
            <v>Computerization of the Tessera royalty calculation process</v>
          </cell>
        </row>
        <row r="459">
          <cell r="F459" t="str">
            <v>Calculate royalty payments for Tessera (Memory)</v>
          </cell>
        </row>
        <row r="460">
          <cell r="F460" t="str">
            <v>Mid-term line operations (Memory)</v>
          </cell>
        </row>
        <row r="461">
          <cell r="F461" t="str">
            <v>ECM (Memory) - Engineering Configuration Management</v>
          </cell>
        </row>
        <row r="462">
          <cell r="F462" t="str">
            <v>Investment Capacity Simulation (Memory)</v>
          </cell>
        </row>
        <row r="463">
          <cell r="F463" t="str">
            <v>Economic feasibility analysis system (Memory)</v>
          </cell>
        </row>
        <row r="464">
          <cell r="F464" t="str">
            <v>Semiconductor Procurement SRM (Memory)</v>
          </cell>
        </row>
        <row r="465">
          <cell r="F465" t="str">
            <v>SAP (Storage)</v>
          </cell>
        </row>
        <row r="466">
          <cell r="F466" t="str">
            <v>PCBA external processing (outsourcing) system (Storage)</v>
          </cell>
        </row>
        <row r="467">
          <cell r="F467" t="str">
            <v>MES (Storage) - Shopfloor management</v>
          </cell>
        </row>
        <row r="468">
          <cell r="F468" t="str">
            <v>SPDM (Storage)</v>
          </cell>
        </row>
        <row r="469">
          <cell r="F469" t="str">
            <v>PDM (Storage)</v>
          </cell>
        </row>
        <row r="470">
          <cell r="F470" t="str">
            <v>GCU (Storage) - Information sharing</v>
          </cell>
        </row>
        <row r="471">
          <cell r="F471" t="str">
            <v>FSC (Storage) - www.hddportal.com</v>
          </cell>
        </row>
        <row r="472">
          <cell r="F472" t="str">
            <v>HDD Division and HP Partner (Storage)</v>
          </cell>
        </row>
        <row r="473">
          <cell r="F473" t="str">
            <v>APS-MP (Home Appliances)</v>
          </cell>
        </row>
        <row r="474">
          <cell r="F474" t="str">
            <v>VISS-Net (Digital Appliance) - VOC</v>
          </cell>
        </row>
        <row r="475">
          <cell r="F475" t="str">
            <v>SAP (Digital Appliance)</v>
          </cell>
        </row>
        <row r="476">
          <cell r="F476" t="str">
            <v>SPDM (Living)</v>
          </cell>
        </row>
        <row r="477">
          <cell r="F477" t="str">
            <v>SPDM (Digital Appliance)</v>
          </cell>
        </row>
        <row r="478">
          <cell r="F478" t="str">
            <v>DA-Net (Digital Appliance) - Management information</v>
          </cell>
        </row>
        <row r="479">
          <cell r="F479" t="str">
            <v>Edison (Digital Appliance) - Appliances R&amp;D Center Portal</v>
          </cell>
        </row>
        <row r="480">
          <cell r="F480" t="str">
            <v>CS Portal (Digital Appliance)</v>
          </cell>
        </row>
        <row r="481">
          <cell r="F481" t="str">
            <v>Airconditioner (Digital Appliance) - Airconditioning R&amp;D Portal</v>
          </cell>
        </row>
        <row r="482">
          <cell r="F482" t="str">
            <v>SysNet (Digital Appliance) - Digital Appliance Portal</v>
          </cell>
        </row>
        <row r="483">
          <cell r="F483" t="str">
            <v>Washing machine development team portal (Digital Appliance)</v>
          </cell>
        </row>
        <row r="484">
          <cell r="F484" t="str">
            <v>DA-GMS (Digital Appliance)</v>
          </cell>
        </row>
        <row r="485">
          <cell r="F485" t="str">
            <v>Cost control system (Digital Appliance)</v>
          </cell>
        </row>
        <row r="486">
          <cell r="F486" t="str">
            <v>Hauzen/Zipel (Digital Appliance)</v>
          </cell>
        </row>
        <row r="487">
          <cell r="F487" t="str">
            <v>Samsung Digital Airconditioner (Digital Appliance)</v>
          </cell>
        </row>
        <row r="488">
          <cell r="F488" t="str">
            <v>Smart-HA (Digital Appliance)</v>
          </cell>
        </row>
        <row r="489">
          <cell r="F489" t="str">
            <v>SAP (Cooking Products)</v>
          </cell>
        </row>
        <row r="490">
          <cell r="F490" t="str">
            <v>Development Team Portal (Washing Machine)</v>
          </cell>
        </row>
        <row r="491">
          <cell r="F491" t="str">
            <v>APS-FP/DP/DF/MP (Home Appliances)</v>
          </cell>
        </row>
        <row r="492">
          <cell r="F492" t="str">
            <v>SAP (Living)</v>
          </cell>
        </row>
        <row r="493">
          <cell r="F493" t="str">
            <v>PDM (Living)</v>
          </cell>
        </row>
        <row r="494">
          <cell r="F494" t="str">
            <v>PDM (Digital Appliance)</v>
          </cell>
        </row>
        <row r="495">
          <cell r="F495" t="str">
            <v>DA-ROI (Digital Appliance) - R&amp;D project performance management</v>
          </cell>
        </row>
        <row r="496">
          <cell r="F496" t="str">
            <v>DA-DEW (Digital Appliance) - R&amp;D innovation management</v>
          </cell>
        </row>
        <row r="497">
          <cell r="F497" t="str">
            <v>Digital airconditioner installation info management system (Digital Appliance)</v>
          </cell>
        </row>
        <row r="498">
          <cell r="F498" t="str">
            <v>Zipel (Digital Appliance)</v>
          </cell>
        </row>
        <row r="499">
          <cell r="F499" t="str">
            <v>Hauzen (Digital Appliance)</v>
          </cell>
        </row>
        <row r="500">
          <cell r="F500" t="str">
            <v>I-Project Dedicated Web Site (Telecommunications)</v>
          </cell>
        </row>
        <row r="501">
          <cell r="F501" t="str">
            <v>TAC (Telecommunications) - I Project RMA/DOA</v>
          </cell>
        </row>
        <row r="502">
          <cell r="F502" t="str">
            <v>Configuration management system (Telecommunications)</v>
          </cell>
        </row>
        <row r="503">
          <cell r="F503" t="str">
            <v>SIMS (Telecommunications)</v>
          </cell>
        </row>
        <row r="504">
          <cell r="F504" t="str">
            <v>TN-Valley (Telecommunications)</v>
          </cell>
        </row>
        <row r="505">
          <cell r="F505" t="str">
            <v>Integrated management support system (Telecommunications R&amp;D Center)</v>
          </cell>
        </row>
        <row r="506">
          <cell r="F506" t="str">
            <v>New Costing System (Telecommunications)</v>
          </cell>
        </row>
        <row r="507">
          <cell r="F507" t="str">
            <v>Integrated management support system (Telecommunications)</v>
          </cell>
        </row>
        <row r="508">
          <cell r="F508" t="str">
            <v>Telecommunications Business TN-Route (TN)</v>
          </cell>
        </row>
        <row r="509">
          <cell r="F509" t="str">
            <v>PDM (Optical)</v>
          </cell>
        </row>
        <row r="510">
          <cell r="F510" t="str">
            <v>SPDM (Optical)</v>
          </cell>
        </row>
        <row r="511">
          <cell r="F511" t="str">
            <v>Optical Materials web site (Optical)</v>
          </cell>
        </row>
        <row r="512">
          <cell r="F512" t="str">
            <v>Tariff refund system (Kumi Complex Support Center)</v>
          </cell>
        </row>
        <row r="513">
          <cell r="F513" t="str">
            <v>ExcuSIS (Kumi Complex Support Center) - Complex biz management info</v>
          </cell>
        </row>
        <row r="514">
          <cell r="F514" t="str">
            <v>Integrated management support system (Kumi Complex Support Center)</v>
          </cell>
        </row>
        <row r="515">
          <cell r="F515" t="str">
            <v>Improvement ideas system (Kumi Complex Support Center)</v>
          </cell>
        </row>
        <row r="516">
          <cell r="F516" t="str">
            <v>PRO Learning Place  (Kumi Complex Support Center)</v>
          </cell>
        </row>
        <row r="517">
          <cell r="F517" t="str">
            <v>New Costing System (Kumi Complex Support Center)</v>
          </cell>
        </row>
        <row r="518">
          <cell r="F518" t="str">
            <v>Sales aggregation system (Kumi Complex Support Center)</v>
          </cell>
        </row>
        <row r="519">
          <cell r="F519" t="str">
            <v>Any-pro (Kumi Complex Support Center) - Profitability analysis</v>
          </cell>
        </row>
        <row r="520">
          <cell r="F520" t="str">
            <v>Integrated security control system (Kumi Complex Support Center)</v>
          </cell>
        </row>
        <row r="521">
          <cell r="F521" t="str">
            <v>Supplier support system (Kumi Complex Support Center)</v>
          </cell>
        </row>
        <row r="522">
          <cell r="F522" t="str">
            <v>SEC Kumi Complex recruit homepage (Kumi Complex Support Center)</v>
          </cell>
        </row>
        <row r="523">
          <cell r="F523" t="str">
            <v>APS (Network) - Manufacturing</v>
          </cell>
        </row>
        <row r="524">
          <cell r="F524" t="str">
            <v>Sales SCM (Network)</v>
          </cell>
        </row>
        <row r="525">
          <cell r="F525" t="str">
            <v>SCM (Network)</v>
          </cell>
        </row>
        <row r="526">
          <cell r="F526" t="str">
            <v>Manufacturing support system (Network)</v>
          </cell>
        </row>
        <row r="527">
          <cell r="F527" t="str">
            <v>i-Biz (Network)</v>
          </cell>
        </row>
        <row r="528">
          <cell r="F528" t="str">
            <v>Qnet (Network)</v>
          </cell>
        </row>
        <row r="529">
          <cell r="F529" t="str">
            <v>3rd Party management system (Network)</v>
          </cell>
        </row>
        <row r="530">
          <cell r="F530" t="str">
            <v>Order process support system (Network)</v>
          </cell>
        </row>
        <row r="531">
          <cell r="F531" t="str">
            <v>1Q (Network)</v>
          </cell>
        </row>
        <row r="532">
          <cell r="F532" t="str">
            <v>WIn-21 sales management (Network)</v>
          </cell>
        </row>
        <row r="533">
          <cell r="F533" t="str">
            <v>SAP (Network) - Manufacturing</v>
          </cell>
        </row>
        <row r="534">
          <cell r="F534" t="str">
            <v>NetMES (Network) - Shopfloor management</v>
          </cell>
        </row>
        <row r="535">
          <cell r="F535" t="str">
            <v>SPDM (Network)</v>
          </cell>
        </row>
        <row r="536">
          <cell r="F536" t="str">
            <v>PDM (Network)</v>
          </cell>
        </row>
        <row r="537">
          <cell r="F537" t="str">
            <v>PHIS (Network)</v>
          </cell>
        </row>
        <row r="538">
          <cell r="F538" t="str">
            <v>WiBro Ecosystem (Network)</v>
          </cell>
        </row>
        <row r="539">
          <cell r="F539" t="str">
            <v>DW (Network)_1</v>
          </cell>
        </row>
        <row r="540">
          <cell r="F540" t="str">
            <v>DW (Network)</v>
          </cell>
        </row>
        <row r="541">
          <cell r="F541" t="str">
            <v>TOMS (Network)</v>
          </cell>
        </row>
        <row r="542">
          <cell r="F542" t="str">
            <v>www.samsungdocs.com (Network)</v>
          </cell>
        </row>
        <row r="543">
          <cell r="F543" t="str">
            <v>OSCL (Network)</v>
          </cell>
        </row>
        <row r="544">
          <cell r="F544" t="str">
            <v>GCN (Network) - Global Corporate Network</v>
          </cell>
        </row>
        <row r="545">
          <cell r="F545" t="str">
            <v>G-SCM (Wireless)</v>
          </cell>
        </row>
        <row r="546">
          <cell r="F546" t="str">
            <v>APS-MP (Wireless)</v>
          </cell>
        </row>
        <row r="547">
          <cell r="F547" t="str">
            <v>APS-FP (Wireless)</v>
          </cell>
        </row>
        <row r="548">
          <cell r="F548" t="str">
            <v>MISS (Wireless)</v>
          </cell>
        </row>
        <row r="549">
          <cell r="F549" t="str">
            <v>SISO-Net (Wireless)</v>
          </cell>
        </row>
        <row r="550">
          <cell r="F550" t="str">
            <v>PC manager plus (Wireless) - Strengthen access to Anycall Land</v>
          </cell>
        </row>
        <row r="551">
          <cell r="F551" t="str">
            <v>mVOC.net (Wireless)</v>
          </cell>
        </row>
        <row r="552">
          <cell r="F552" t="str">
            <v>SFC social networking service (Wireless) - Uberme</v>
          </cell>
        </row>
        <row r="553">
          <cell r="F553" t="str">
            <v>SFC photo blog service (Wireless)</v>
          </cell>
        </row>
        <row r="554">
          <cell r="F554" t="str">
            <v>MDP (Wireless)</v>
          </cell>
        </row>
        <row r="555">
          <cell r="F555" t="str">
            <v>SAP (Wireless)</v>
          </cell>
        </row>
        <row r="556">
          <cell r="F556" t="str">
            <v>SAP (Wireless) - MDP</v>
          </cell>
        </row>
        <row r="557">
          <cell r="F557" t="str">
            <v>MES (Wireless) - Shopfloor management</v>
          </cell>
        </row>
        <row r="558">
          <cell r="F558" t="str">
            <v>MPS (Wireless)</v>
          </cell>
        </row>
        <row r="559">
          <cell r="F559" t="str">
            <v>ECIM-Net (Wireless)</v>
          </cell>
        </row>
        <row r="560">
          <cell r="F560" t="str">
            <v>SPDM (Wireless)</v>
          </cell>
        </row>
        <row r="561">
          <cell r="F561" t="str">
            <v>Mechanism development infrastructure system (Wireless)</v>
          </cell>
        </row>
        <row r="562">
          <cell r="F562" t="str">
            <v>PDM (Wireless)</v>
          </cell>
        </row>
        <row r="563">
          <cell r="F563" t="str">
            <v>TAPS (Wireless) - Turn procurement into an art</v>
          </cell>
        </row>
        <row r="564">
          <cell r="F564" t="str">
            <v>MD.Net (Wireless)</v>
          </cell>
        </row>
        <row r="565">
          <cell r="F565" t="str">
            <v>EGIS (Wireless)</v>
          </cell>
        </row>
        <row r="566">
          <cell r="F566" t="str">
            <v>SFC (Wireless) - Korea anycall</v>
          </cell>
        </row>
        <row r="567">
          <cell r="F567" t="str">
            <v>SFC club sysop bulletin board (Wireless)</v>
          </cell>
        </row>
        <row r="568">
          <cell r="F568" t="str">
            <v>Software engineers' site (Wireless)</v>
          </cell>
        </row>
        <row r="569">
          <cell r="F569" t="str">
            <v>AnySVC mobile (Wireless)</v>
          </cell>
        </row>
        <row r="570">
          <cell r="F570" t="str">
            <v>Samsung Funclub (Wireless)</v>
          </cell>
        </row>
        <row r="571">
          <cell r="F571" t="str">
            <v>Software development infrastructure system (Wireless)</v>
          </cell>
        </row>
        <row r="572">
          <cell r="F572" t="str">
            <v>SSCM (Wireless)</v>
          </cell>
        </row>
        <row r="573">
          <cell r="F573" t="str">
            <v>SFC (Wireless) - Korea mobile</v>
          </cell>
        </row>
        <row r="574">
          <cell r="F574" t="str">
            <v>Project management system (Telecommunications R&amp;D Center)</v>
          </cell>
        </row>
        <row r="575">
          <cell r="F575" t="str">
            <v>PMS (Telecommunications R&amp;D Center)</v>
          </cell>
        </row>
        <row r="576">
          <cell r="F576" t="str">
            <v>Samsung 4G Forum (Telecommunications R&amp;D Center)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Country site (SEO) - Uzbekistan</v>
          </cell>
        </row>
        <row r="587">
          <cell r="F587" t="str">
            <v>Country site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Local accounting close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Country site (SER) - Russia</v>
          </cell>
        </row>
        <row r="598">
          <cell r="F598" t="str">
            <v>Russia R&amp;D Center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Country site (SEU) - Estonia</v>
          </cell>
        </row>
        <row r="619">
          <cell r="F619" t="str">
            <v>SFC (SEU) - Ukraine</v>
          </cell>
        </row>
        <row r="620">
          <cell r="F620" t="str">
            <v>Country site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Country site (SEU) - Ukraine</v>
          </cell>
        </row>
        <row r="624">
          <cell r="F624" t="str">
            <v>Country site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Country site (SEAG) - Austria</v>
          </cell>
        </row>
        <row r="632">
          <cell r="F632" t="str">
            <v>Country site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Dutch language</v>
          </cell>
        </row>
        <row r="641">
          <cell r="F641" t="str">
            <v>Country site (SEBN) - Netherlands</v>
          </cell>
        </row>
        <row r="642">
          <cell r="F642" t="str">
            <v>GSBN (SEBN) - French language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Country site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Subsidiary local busisiness management</v>
          </cell>
        </row>
        <row r="649">
          <cell r="F649" t="str">
            <v>SIMS (SEF)</v>
          </cell>
        </row>
        <row r="650">
          <cell r="F650" t="str">
            <v>HR System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Country site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관리System (SEG)</v>
          </cell>
        </row>
        <row r="662">
          <cell r="F662" t="str">
            <v>Marketing Manager (SEG) - IT Product Group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Country site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Country site (SEH) - Czech</v>
          </cell>
        </row>
        <row r="678">
          <cell r="F678" t="str">
            <v>Wireless Product Marketing (SEH)</v>
          </cell>
        </row>
        <row r="679">
          <cell r="F679" t="str">
            <v>Country site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service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HR System (SEI)</v>
          </cell>
        </row>
        <row r="690">
          <cell r="F690" t="str">
            <v>B grade shop system (SEI) - Subsidiary sub-standard product sales</v>
          </cell>
        </row>
        <row r="691">
          <cell r="F691" t="str">
            <v>Samsung Mobile World (SEI)</v>
          </cell>
        </row>
        <row r="692">
          <cell r="F692" t="str">
            <v>Country site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Country site (SENA) - Finland</v>
          </cell>
        </row>
        <row r="707">
          <cell r="F707" t="str">
            <v>Country site (SENA) - Sweden</v>
          </cell>
        </row>
        <row r="708">
          <cell r="F708" t="str">
            <v>SKP (SENA)</v>
          </cell>
        </row>
        <row r="709">
          <cell r="F709" t="str">
            <v>Country site (SENA) - Norway</v>
          </cell>
        </row>
        <row r="710">
          <cell r="F710" t="str">
            <v>Country site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HR System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Country site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Country site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HR System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Country site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UK Product Marketing (SEUK)</v>
          </cell>
        </row>
        <row r="754">
          <cell r="F754" t="str">
            <v>SISO-Net (SEUK)</v>
          </cell>
        </row>
        <row r="755">
          <cell r="F755" t="str">
            <v>Country site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Samsung Semiconductor Europe web site (SSEG)</v>
          </cell>
        </row>
        <row r="764">
          <cell r="F764" t="str">
            <v>Marketing (SSEG)</v>
          </cell>
        </row>
        <row r="765">
          <cell r="F765" t="str">
            <v>Country site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(Europe)</v>
          </cell>
        </row>
        <row r="771">
          <cell r="F771" t="str">
            <v>SISO (Europe) - Sell-in Sell-out SYSTEM</v>
          </cell>
        </row>
        <row r="772">
          <cell r="F772" t="str">
            <v>CRM-CM (Europe)</v>
          </cell>
        </row>
        <row r="773">
          <cell r="F773" t="str">
            <v>CRM-CIC (Europe)</v>
          </cell>
        </row>
        <row r="774">
          <cell r="F774" t="str">
            <v>MCS (Europe) - Merchandising Control System</v>
          </cell>
        </row>
        <row r="775">
          <cell r="F775" t="str">
            <v>RDW (Europe) - Regional Data Warehouse</v>
          </cell>
        </row>
        <row r="776">
          <cell r="F776" t="str">
            <v>SIMS (Europe)</v>
          </cell>
        </row>
        <row r="777">
          <cell r="F777" t="str">
            <v>eOffice (Europe)</v>
          </cell>
        </row>
        <row r="778">
          <cell r="F778" t="str">
            <v>e-Office (Europe)</v>
          </cell>
        </row>
        <row r="779">
          <cell r="F779" t="str">
            <v>STLS (Europe)</v>
          </cell>
        </row>
        <row r="780">
          <cell r="F780" t="str">
            <v>STLS (Europe) - Semiconductor</v>
          </cell>
        </row>
        <row r="781">
          <cell r="F781" t="str">
            <v>SFC (Europe) - Greece</v>
          </cell>
        </row>
        <row r="782">
          <cell r="F782" t="str">
            <v>www.samsungpc.com (Europe)</v>
          </cell>
        </row>
        <row r="783">
          <cell r="F783" t="str">
            <v>www.samsungsolutions.net (Europe)</v>
          </cell>
        </row>
        <row r="784">
          <cell r="F784" t="str">
            <v>ESM portal (Europe)</v>
          </cell>
        </row>
        <row r="785">
          <cell r="F785" t="str">
            <v>Service (Europe)</v>
          </cell>
        </row>
        <row r="786">
          <cell r="F786" t="str">
            <v>HQ web site (Europe)</v>
          </cell>
        </row>
        <row r="787">
          <cell r="F787" t="str">
            <v>SKP (Europe)</v>
          </cell>
        </row>
        <row r="788">
          <cell r="F788" t="str">
            <v>Floor Salesman Training (Europe)</v>
          </cell>
        </row>
        <row r="789">
          <cell r="F789" t="str">
            <v>SFC (Europe)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Procurement B2B Collaboration</v>
          </cell>
        </row>
        <row r="795">
          <cell r="F795" t="str">
            <v>COPS (SAPL) - Procurement status inquiry program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Tender Information Management System</v>
          </cell>
        </row>
        <row r="799">
          <cell r="F799" t="str">
            <v>e-Expat (SAPL) - Manage information of expatriates within the region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Country site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Country site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Country site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Country site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Logistics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HR System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Country site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Country site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Country site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HR System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Country site (TSE) - Thailand</v>
          </cell>
        </row>
        <row r="877">
          <cell r="F877" t="str">
            <v>APS-DF (Southeast Asia)</v>
          </cell>
        </row>
        <row r="878">
          <cell r="F878" t="str">
            <v>APS-DF (Southeast Asia)</v>
          </cell>
        </row>
        <row r="879">
          <cell r="F879" t="str">
            <v>CRM-CIC (Southeast Asia)</v>
          </cell>
        </row>
        <row r="880">
          <cell r="F880" t="str">
            <v>MCS (SAPL) - Merchandising Control System</v>
          </cell>
        </row>
        <row r="881">
          <cell r="F881" t="str">
            <v>MI Sense (Southeast Asia) - Marketing Intelligence Sense</v>
          </cell>
        </row>
        <row r="882">
          <cell r="F882" t="str">
            <v>CRM-CM (Southeast Asia)</v>
          </cell>
        </row>
        <row r="883">
          <cell r="F883" t="str">
            <v>MCS (Southeast Asia) - Merchandising Control System</v>
          </cell>
        </row>
        <row r="884">
          <cell r="F884" t="str">
            <v>IALI (Southeast Asia)</v>
          </cell>
        </row>
        <row r="885">
          <cell r="F885" t="str">
            <v>RDW (Southeast Asia) - Regional Data Warehouse</v>
          </cell>
        </row>
        <row r="886">
          <cell r="F886" t="str">
            <v>SIMS (Southeast Asia)</v>
          </cell>
        </row>
        <row r="887">
          <cell r="F887" t="str">
            <v>GPMS (Southeast Asia)</v>
          </cell>
        </row>
        <row r="888">
          <cell r="F888" t="str">
            <v>e-Office (Southeast Asia)</v>
          </cell>
        </row>
        <row r="889">
          <cell r="F889" t="str">
            <v>FEMS (SAPL) - Foreign Exchange Management System</v>
          </cell>
        </row>
        <row r="890">
          <cell r="F890" t="str">
            <v>e-Contract (Southeast Asia)</v>
          </cell>
        </row>
        <row r="891">
          <cell r="F891" t="str">
            <v>STLS (Southeast Asia) - Asia</v>
          </cell>
        </row>
        <row r="892">
          <cell r="F892" t="str">
            <v>GSPN implementation project (Southeast Asia HQ)</v>
          </cell>
        </row>
        <row r="893">
          <cell r="F893" t="str">
            <v>PR Portal (Southeast Asia)</v>
          </cell>
        </row>
        <row r="894">
          <cell r="F894" t="str">
            <v>SFC (Southeast Asia) - Asia</v>
          </cell>
        </row>
        <row r="895">
          <cell r="F895" t="str">
            <v>Local M-net (Southeast Asia)</v>
          </cell>
        </row>
        <row r="896">
          <cell r="F896" t="str">
            <v>Asia Service Bridge Page (Southeast Asia)</v>
          </cell>
        </row>
        <row r="897">
          <cell r="F897" t="str">
            <v>Product Marketing (Southeast Asia)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approval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approval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implementation project (North America HQ)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approval</v>
          </cell>
        </row>
        <row r="923">
          <cell r="F923" t="str">
            <v>Zesati (SEA) - Web-based approval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AR collection system</v>
          </cell>
        </row>
        <row r="927">
          <cell r="F927" t="str">
            <v>HR System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membership site (SEA) - ditd.samsungusa.com</v>
          </cell>
        </row>
        <row r="931">
          <cell r="F931" t="str">
            <v>Four Seasons Marketing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membership site (SEA) - bcsd.samsungusa.com</v>
          </cell>
        </row>
        <row r="936">
          <cell r="F936" t="str">
            <v>B2B, membership site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approval</v>
          </cell>
        </row>
        <row r="941">
          <cell r="F941" t="str">
            <v>SIMS (SECA)</v>
          </cell>
        </row>
        <row r="942">
          <cell r="F942" t="str">
            <v>Wireless Services repair and return management web system (SECA)</v>
          </cell>
        </row>
        <row r="943">
          <cell r="F943" t="str">
            <v>thesamsungway.ca (SECA)</v>
          </cell>
        </row>
        <row r="944">
          <cell r="F944" t="str">
            <v>Wireless RMA System (SECA)</v>
          </cell>
        </row>
        <row r="945">
          <cell r="F945" t="str">
            <v>Country site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approval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Country site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approval</v>
          </cell>
        </row>
        <row r="969">
          <cell r="F969" t="str">
            <v>HR System (SISA) - PDSS</v>
          </cell>
        </row>
        <row r="970">
          <cell r="F970" t="str">
            <v>SISA public relations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approval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System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HR System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Wireless terminal essential key management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Service Management North America STA (STA)</v>
          </cell>
        </row>
        <row r="1031">
          <cell r="F1031" t="str">
            <v>APS-DF (North America)</v>
          </cell>
        </row>
        <row r="1032">
          <cell r="F1032" t="str">
            <v>GSCM (North America)</v>
          </cell>
        </row>
        <row r="1033">
          <cell r="F1033" t="str">
            <v>CRM-CIC (North America)</v>
          </cell>
        </row>
        <row r="1034">
          <cell r="F1034" t="str">
            <v>Field marketing Dash Board (North America)</v>
          </cell>
        </row>
        <row r="1035">
          <cell r="F1035" t="str">
            <v>CRM-CM (North America)</v>
          </cell>
        </row>
        <row r="1036">
          <cell r="F1036" t="str">
            <v>e-Commerce (North America)</v>
          </cell>
        </row>
        <row r="1037">
          <cell r="F1037" t="str">
            <v>e-Commerce (North America)</v>
          </cell>
        </row>
        <row r="1038">
          <cell r="F1038" t="str">
            <v>SAP SVC (North America)</v>
          </cell>
        </row>
        <row r="1039">
          <cell r="F1039" t="str">
            <v>Manage promotions of Samsung Electronics America country site (North America)</v>
          </cell>
        </row>
        <row r="1040">
          <cell r="F1040" t="str">
            <v>RDW (North America) - SEA, SECA, ADC, SEM</v>
          </cell>
        </row>
        <row r="1041">
          <cell r="F1041" t="str">
            <v>President e-Dash Board (North America)</v>
          </cell>
        </row>
        <row r="1042">
          <cell r="F1042" t="str">
            <v>RDW (North America) - Regional Data Warehouse</v>
          </cell>
        </row>
        <row r="1043">
          <cell r="F1043" t="str">
            <v>e-Dash Board (North America)</v>
          </cell>
        </row>
        <row r="1044">
          <cell r="F1044" t="str">
            <v>ASBW (North America) - America Service Biz Warehouse</v>
          </cell>
        </row>
        <row r="1045">
          <cell r="F1045" t="str">
            <v>Status Board (North America) - ADC</v>
          </cell>
        </row>
        <row r="1046">
          <cell r="F1046" t="str">
            <v>e-Contract (North America)</v>
          </cell>
        </row>
        <row r="1047">
          <cell r="F1047" t="str">
            <v>Zesati (North America) - Web-based approval</v>
          </cell>
        </row>
        <row r="1048">
          <cell r="F1048" t="str">
            <v>SIMS (North America)</v>
          </cell>
        </row>
        <row r="1049">
          <cell r="F1049" t="str">
            <v>KM (North America)</v>
          </cell>
        </row>
        <row r="1050">
          <cell r="F1050" t="str">
            <v>e-Office (North America)</v>
          </cell>
        </row>
        <row r="1051">
          <cell r="F1051" t="str">
            <v>Risk Management (North America)</v>
          </cell>
        </row>
        <row r="1052">
          <cell r="F1052" t="str">
            <v>GPMS (North America)</v>
          </cell>
        </row>
        <row r="1053">
          <cell r="F1053" t="str">
            <v>eMBO (North America)</v>
          </cell>
        </row>
        <row r="1054">
          <cell r="F1054" t="str">
            <v>GSPN (North America)</v>
          </cell>
        </row>
        <row r="1055">
          <cell r="F1055" t="str">
            <v>Country site (North America) - USA</v>
          </cell>
        </row>
        <row r="1056">
          <cell r="F1056" t="str">
            <v>GSBN (North America)</v>
          </cell>
        </row>
        <row r="1057">
          <cell r="F1057" t="str">
            <v>Employee Sales (North America) - Internal, Partner</v>
          </cell>
        </row>
        <row r="1058">
          <cell r="F1058" t="str">
            <v>SKP (North America)</v>
          </cell>
        </row>
        <row r="1059">
          <cell r="F1059" t="str">
            <v>STLS (Americas)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Country site (SIEL) - India</v>
          </cell>
        </row>
        <row r="1076">
          <cell r="F1076" t="str">
            <v>NotePC web site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web site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(Southwest Asia)</v>
          </cell>
        </row>
        <row r="1086">
          <cell r="F1086" t="str">
            <v>CRM-CIC (Southwest Asia)</v>
          </cell>
        </row>
        <row r="1087">
          <cell r="F1087" t="str">
            <v>SPDM (Southwest Asia) - SISO</v>
          </cell>
        </row>
        <row r="1088">
          <cell r="F1088" t="str">
            <v>RDW (Southwest Asia) - Regional Data Warehouse</v>
          </cell>
        </row>
        <row r="1089">
          <cell r="F1089" t="str">
            <v>SIMS (Southwest Asia)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Diagnosis and corrective action system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HR</v>
          </cell>
        </row>
        <row r="1101">
          <cell r="F1101" t="str">
            <v>PDSS GHR (SJC) - HR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Country site (SJC) - Japan</v>
          </cell>
        </row>
        <row r="1105">
          <cell r="F1105" t="str">
            <v>B2B (SJC) - Related to product display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Jang Bong Hang (SJC) - Procurement Management</v>
          </cell>
        </row>
        <row r="1109">
          <cell r="F1109" t="str">
            <v>CYBOZU (SJC) - Inhouse Groupware</v>
          </cell>
        </row>
        <row r="1110">
          <cell r="F1110" t="str">
            <v>Assessment compliance (SJC) - Accounting</v>
          </cell>
        </row>
        <row r="1111">
          <cell r="F1111" t="str">
            <v>Depreciation/amortization compliance (SJC) - Asset Management</v>
          </cell>
        </row>
        <row r="1112">
          <cell r="F1112" t="str">
            <v>EMASS (SJC) - e-mail internal check</v>
          </cell>
        </row>
        <row r="1113">
          <cell r="F1113" t="str">
            <v>CVOC (CS Team)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Shopfloor management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 B2B (SEHK)</v>
          </cell>
        </row>
        <row r="1131">
          <cell r="F1131" t="str">
            <v>Country site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Management</v>
          </cell>
        </row>
        <row r="1146">
          <cell r="F1146" t="str">
            <v>GAMMA (SESS) - Semiconductor yield management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process management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Country site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(China)</v>
          </cell>
        </row>
        <row r="1213">
          <cell r="F1213" t="str">
            <v>CMAS (China) - Price and sales analysis</v>
          </cell>
        </row>
        <row r="1214">
          <cell r="F1214" t="str">
            <v>MCS (China) - Merchandising Control System</v>
          </cell>
        </row>
        <row r="1215">
          <cell r="F1215" t="str">
            <v>RMS (China) - SBSC return management</v>
          </cell>
        </row>
        <row r="1216">
          <cell r="F1216" t="str">
            <v>CRM-CM (China)</v>
          </cell>
        </row>
        <row r="1217">
          <cell r="F1217" t="str">
            <v>SAP SVC (China) - SBSC</v>
          </cell>
        </row>
        <row r="1218">
          <cell r="F1218" t="str">
            <v>SAP (China) - SCIC</v>
          </cell>
        </row>
        <row r="1219">
          <cell r="F1219" t="str">
            <v>RDW (China) - Regional Data Warehouse</v>
          </cell>
        </row>
        <row r="1220">
          <cell r="F1220" t="str">
            <v>SIMS (China) - SBSC</v>
          </cell>
        </row>
        <row r="1221">
          <cell r="F1221" t="str">
            <v>SIMS (China) - SCIC</v>
          </cell>
        </row>
        <row r="1222">
          <cell r="F1222" t="str">
            <v>SIMS (China)</v>
          </cell>
        </row>
        <row r="1223">
          <cell r="F1223" t="str">
            <v>e-Office (China)</v>
          </cell>
        </row>
        <row r="1224">
          <cell r="F1224" t="str">
            <v>GSBN (China)</v>
          </cell>
        </row>
        <row r="1225">
          <cell r="F1225" t="str">
            <v>LMS (China) - New product lauching management</v>
          </cell>
        </row>
        <row r="1226">
          <cell r="F1226" t="str">
            <v>Samsung Monitor Partner Relationshipe Website (China)</v>
          </cell>
        </row>
        <row r="1227">
          <cell r="F1227" t="str">
            <v>Samsung MP3 (China)</v>
          </cell>
        </row>
        <row r="1228">
          <cell r="F1228" t="str">
            <v>Samsung notebook dealer website (China)</v>
          </cell>
        </row>
        <row r="1229">
          <cell r="F1229" t="str">
            <v>Samsung Online Magazine (China)</v>
          </cell>
        </row>
        <row r="1230">
          <cell r="F1230" t="str">
            <v>Samsung Online Marketing Analysis System (China)</v>
          </cell>
        </row>
        <row r="1231">
          <cell r="F1231" t="str">
            <v>Samsung Printer (China)</v>
          </cell>
        </row>
        <row r="1232">
          <cell r="F1232" t="str">
            <v>SFC (China)</v>
          </cell>
        </row>
        <row r="1233">
          <cell r="F1233" t="str">
            <v>Samsung Family (China)</v>
          </cell>
        </row>
        <row r="1234">
          <cell r="F1234" t="str">
            <v>Samsung E-Marketing (China)</v>
          </cell>
        </row>
        <row r="1235">
          <cell r="F1235" t="str">
            <v>Samsung Electronics Service Center (China)</v>
          </cell>
        </row>
        <row r="1236">
          <cell r="F1236" t="str">
            <v>Samsung Digitalman (China)</v>
          </cell>
        </row>
        <row r="1237">
          <cell r="F1237" t="str">
            <v>Samsung Club (China)</v>
          </cell>
        </row>
        <row r="1238">
          <cell r="F1238" t="str">
            <v>Samsung Shopping Mall (China)</v>
          </cell>
        </row>
        <row r="1239">
          <cell r="F1239" t="str">
            <v>Samsung Sales Promotion web site (China)</v>
          </cell>
        </row>
        <row r="1240">
          <cell r="F1240" t="str">
            <v>China Samsung (China)</v>
          </cell>
        </row>
        <row r="1241">
          <cell r="F1241" t="str">
            <v>China Monitor Website (China)</v>
          </cell>
        </row>
        <row r="1242">
          <cell r="F1242" t="str">
            <v>CCTV (China)</v>
          </cell>
        </row>
        <row r="1243">
          <cell r="F1243" t="str">
            <v>MCS (China) - Merchandising Control System_OLD</v>
          </cell>
        </row>
        <row r="1244">
          <cell r="F1244" t="str">
            <v>a3s (China)</v>
          </cell>
        </row>
        <row r="1245">
          <cell r="F1245" t="str">
            <v>GSPN (China)</v>
          </cell>
        </row>
        <row r="1246">
          <cell r="F1246" t="str">
            <v>GSBN (SESY)</v>
          </cell>
        </row>
        <row r="1247">
          <cell r="F1247" t="str">
            <v>Country site (China) - Chi</v>
          </cell>
        </row>
        <row r="1248">
          <cell r="F1248" t="str">
            <v>China Headquarters Recruit Site (China)</v>
          </cell>
        </row>
        <row r="1249">
          <cell r="F1249" t="str">
            <v>Semiconductor web site (China)</v>
          </cell>
        </row>
        <row r="1250">
          <cell r="F1250" t="str">
            <v>www.iro.samsung.com (China)</v>
          </cell>
        </row>
        <row r="1251">
          <cell r="F1251" t="str">
            <v>YEPP Suppoters Website (China)</v>
          </cell>
        </row>
        <row r="1252">
          <cell r="F1252" t="str">
            <v>STS (China)</v>
          </cell>
        </row>
        <row r="1253">
          <cell r="F1253" t="str">
            <v>STLS (China)</v>
          </cell>
        </row>
        <row r="1254">
          <cell r="F1254" t="str">
            <v>LCD web site (China)</v>
          </cell>
        </row>
        <row r="1255">
          <cell r="F1255" t="str">
            <v>SIS (China) - SAMSUNG Internet Service</v>
          </cell>
        </row>
        <row r="1256">
          <cell r="F1256" t="str">
            <v>Printer Website (China)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Country site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Country site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shopfloor management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Country site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Country site (SELA) - Panama</v>
          </cell>
        </row>
        <row r="1304">
          <cell r="F1304" t="str">
            <v>APS-DF (Central &amp; South America)</v>
          </cell>
        </row>
        <row r="1305">
          <cell r="F1305" t="str">
            <v>CRM-CM (Central &amp; South America)</v>
          </cell>
        </row>
        <row r="1306">
          <cell r="F1306" t="str">
            <v>MCS (Central &amp; South America) - Merchandising Control System</v>
          </cell>
        </row>
        <row r="1307">
          <cell r="F1307" t="str">
            <v>CRM-CIC (Central &amp; South America)</v>
          </cell>
        </row>
        <row r="1308">
          <cell r="F1308" t="str">
            <v>SAP (Central &amp; South America) - SEASA</v>
          </cell>
        </row>
        <row r="1309">
          <cell r="F1309" t="str">
            <v>RDW (Central &amp; South America) - Regional Data Warehouse</v>
          </cell>
        </row>
        <row r="1310">
          <cell r="F1310" t="str">
            <v>RSDW (SEDA)</v>
          </cell>
        </row>
        <row r="1311">
          <cell r="F1311" t="str">
            <v>RSDW (Central &amp; South America)</v>
          </cell>
        </row>
        <row r="1312">
          <cell r="F1312" t="str">
            <v>SIMS (Central &amp; South America)</v>
          </cell>
        </row>
        <row r="1313">
          <cell r="F1313" t="str">
            <v>e-Office (Central &amp; South America)</v>
          </cell>
        </row>
        <row r="1314">
          <cell r="F1314" t="str">
            <v>Local M-Net (SEDA)</v>
          </cell>
        </row>
        <row r="1315">
          <cell r="F1315" t="str">
            <v>Local M-net (Central &amp; South America)</v>
          </cell>
        </row>
        <row r="1316">
          <cell r="F1316" t="str">
            <v>Club Samsung Per？ (Central &amp; South America)</v>
          </cell>
        </row>
        <row r="1317">
          <cell r="F1317" t="str">
            <v>Country site (Central &amp; South America) - Peru</v>
          </cell>
        </row>
        <row r="1318">
          <cell r="F1318" t="str">
            <v>SamsungNet (Central &amp; South America)</v>
          </cell>
        </row>
        <row r="1319">
          <cell r="F1319" t="str">
            <v>Country site (Central &amp; South America) - Argentina</v>
          </cell>
        </row>
        <row r="1320">
          <cell r="F1320" t="str">
            <v>TDIS (GCS) - Training &amp; Distributor Information System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Return management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Country site (SSA) - South Africa</v>
          </cell>
        </row>
        <row r="1338">
          <cell r="F1338" t="str">
            <v>SKP (SSA)</v>
          </cell>
        </row>
        <row r="1339">
          <cell r="F1339" t="str">
            <v>MCS (Central Asia) - Merchandising Control System</v>
          </cell>
        </row>
        <row r="1340">
          <cell r="F1340" t="str">
            <v>CRM-CM (Central Asia)</v>
          </cell>
        </row>
        <row r="1341">
          <cell r="F1341" t="str">
            <v>RDW (Central Asia) - Regional Data Warehouse</v>
          </cell>
        </row>
        <row r="1342">
          <cell r="F1342" t="str">
            <v>SIMS (Central Asia)</v>
          </cell>
        </row>
        <row r="1343">
          <cell r="F1343" t="str">
            <v>e-Office (Central Asia)</v>
          </cell>
        </row>
        <row r="1344">
          <cell r="F1344" t="str">
            <v>SFC (Central Asia) - Turkey</v>
          </cell>
        </row>
        <row r="1345">
          <cell r="F1345" t="str">
            <v>Country site (Central Asia) - Turkey</v>
          </cell>
        </row>
        <row r="1346">
          <cell r="F1346" t="str">
            <v>SFC (Central Asia) - MEA &amp; Africa</v>
          </cell>
        </row>
        <row r="1347">
          <cell r="F1347" t="str">
            <v>Country site (Central Asia) - Iran</v>
          </cell>
        </row>
        <row r="1348">
          <cell r="F1348" t="str">
            <v>HQ web site (Central Asia)</v>
          </cell>
        </row>
        <row r="1349">
          <cell r="F1349" t="str">
            <v>GSPN (Central Asia)</v>
          </cell>
        </row>
        <row r="1350">
          <cell r="F1350" t="str">
            <v>Country site (Central Asia) - UAE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0" zoomScaleNormal="80" workbookViewId="0">
      <selection activeCell="AA30" sqref="AA30"/>
    </sheetView>
  </sheetViews>
  <sheetFormatPr defaultColWidth="9" defaultRowHeight="17" x14ac:dyDescent="0.45"/>
  <cols>
    <col min="1" max="16384" width="9" style="171"/>
  </cols>
  <sheetData/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showGridLines="0" workbookViewId="0">
      <selection activeCell="D4" sqref="D4"/>
    </sheetView>
  </sheetViews>
  <sheetFormatPr defaultRowHeight="14" x14ac:dyDescent="0.45"/>
  <cols>
    <col min="1" max="1" width="6.5" style="121" customWidth="1"/>
    <col min="2" max="2" width="9.75" style="121" bestFit="1" customWidth="1"/>
    <col min="3" max="3" width="46.08203125" style="121" customWidth="1"/>
    <col min="4" max="4" width="17.08203125" style="121" bestFit="1" customWidth="1"/>
    <col min="5" max="256" width="9" style="121"/>
    <col min="257" max="257" width="11.33203125" style="121" customWidth="1"/>
    <col min="258" max="258" width="9.25" style="121" bestFit="1" customWidth="1"/>
    <col min="259" max="259" width="38.08203125" style="121" customWidth="1"/>
    <col min="260" max="260" width="17.08203125" style="121" bestFit="1" customWidth="1"/>
    <col min="261" max="512" width="9" style="121"/>
    <col min="513" max="513" width="11.33203125" style="121" customWidth="1"/>
    <col min="514" max="514" width="9.25" style="121" bestFit="1" customWidth="1"/>
    <col min="515" max="515" width="38.08203125" style="121" customWidth="1"/>
    <col min="516" max="516" width="17.08203125" style="121" bestFit="1" customWidth="1"/>
    <col min="517" max="768" width="9" style="121"/>
    <col min="769" max="769" width="11.33203125" style="121" customWidth="1"/>
    <col min="770" max="770" width="9.25" style="121" bestFit="1" customWidth="1"/>
    <col min="771" max="771" width="38.08203125" style="121" customWidth="1"/>
    <col min="772" max="772" width="17.08203125" style="121" bestFit="1" customWidth="1"/>
    <col min="773" max="1024" width="9" style="121"/>
    <col min="1025" max="1025" width="11.33203125" style="121" customWidth="1"/>
    <col min="1026" max="1026" width="9.25" style="121" bestFit="1" customWidth="1"/>
    <col min="1027" max="1027" width="38.08203125" style="121" customWidth="1"/>
    <col min="1028" max="1028" width="17.08203125" style="121" bestFit="1" customWidth="1"/>
    <col min="1029" max="1280" width="9" style="121"/>
    <col min="1281" max="1281" width="11.33203125" style="121" customWidth="1"/>
    <col min="1282" max="1282" width="9.25" style="121" bestFit="1" customWidth="1"/>
    <col min="1283" max="1283" width="38.08203125" style="121" customWidth="1"/>
    <col min="1284" max="1284" width="17.08203125" style="121" bestFit="1" customWidth="1"/>
    <col min="1285" max="1536" width="9" style="121"/>
    <col min="1537" max="1537" width="11.33203125" style="121" customWidth="1"/>
    <col min="1538" max="1538" width="9.25" style="121" bestFit="1" customWidth="1"/>
    <col min="1539" max="1539" width="38.08203125" style="121" customWidth="1"/>
    <col min="1540" max="1540" width="17.08203125" style="121" bestFit="1" customWidth="1"/>
    <col min="1541" max="1792" width="9" style="121"/>
    <col min="1793" max="1793" width="11.33203125" style="121" customWidth="1"/>
    <col min="1794" max="1794" width="9.25" style="121" bestFit="1" customWidth="1"/>
    <col min="1795" max="1795" width="38.08203125" style="121" customWidth="1"/>
    <col min="1796" max="1796" width="17.08203125" style="121" bestFit="1" customWidth="1"/>
    <col min="1797" max="2048" width="9" style="121"/>
    <col min="2049" max="2049" width="11.33203125" style="121" customWidth="1"/>
    <col min="2050" max="2050" width="9.25" style="121" bestFit="1" customWidth="1"/>
    <col min="2051" max="2051" width="38.08203125" style="121" customWidth="1"/>
    <col min="2052" max="2052" width="17.08203125" style="121" bestFit="1" customWidth="1"/>
    <col min="2053" max="2304" width="9" style="121"/>
    <col min="2305" max="2305" width="11.33203125" style="121" customWidth="1"/>
    <col min="2306" max="2306" width="9.25" style="121" bestFit="1" customWidth="1"/>
    <col min="2307" max="2307" width="38.08203125" style="121" customWidth="1"/>
    <col min="2308" max="2308" width="17.08203125" style="121" bestFit="1" customWidth="1"/>
    <col min="2309" max="2560" width="9" style="121"/>
    <col min="2561" max="2561" width="11.33203125" style="121" customWidth="1"/>
    <col min="2562" max="2562" width="9.25" style="121" bestFit="1" customWidth="1"/>
    <col min="2563" max="2563" width="38.08203125" style="121" customWidth="1"/>
    <col min="2564" max="2564" width="17.08203125" style="121" bestFit="1" customWidth="1"/>
    <col min="2565" max="2816" width="9" style="121"/>
    <col min="2817" max="2817" width="11.33203125" style="121" customWidth="1"/>
    <col min="2818" max="2818" width="9.25" style="121" bestFit="1" customWidth="1"/>
    <col min="2819" max="2819" width="38.08203125" style="121" customWidth="1"/>
    <col min="2820" max="2820" width="17.08203125" style="121" bestFit="1" customWidth="1"/>
    <col min="2821" max="3072" width="9" style="121"/>
    <col min="3073" max="3073" width="11.33203125" style="121" customWidth="1"/>
    <col min="3074" max="3074" width="9.25" style="121" bestFit="1" customWidth="1"/>
    <col min="3075" max="3075" width="38.08203125" style="121" customWidth="1"/>
    <col min="3076" max="3076" width="17.08203125" style="121" bestFit="1" customWidth="1"/>
    <col min="3077" max="3328" width="9" style="121"/>
    <col min="3329" max="3329" width="11.33203125" style="121" customWidth="1"/>
    <col min="3330" max="3330" width="9.25" style="121" bestFit="1" customWidth="1"/>
    <col min="3331" max="3331" width="38.08203125" style="121" customWidth="1"/>
    <col min="3332" max="3332" width="17.08203125" style="121" bestFit="1" customWidth="1"/>
    <col min="3333" max="3584" width="9" style="121"/>
    <col min="3585" max="3585" width="11.33203125" style="121" customWidth="1"/>
    <col min="3586" max="3586" width="9.25" style="121" bestFit="1" customWidth="1"/>
    <col min="3587" max="3587" width="38.08203125" style="121" customWidth="1"/>
    <col min="3588" max="3588" width="17.08203125" style="121" bestFit="1" customWidth="1"/>
    <col min="3589" max="3840" width="9" style="121"/>
    <col min="3841" max="3841" width="11.33203125" style="121" customWidth="1"/>
    <col min="3842" max="3842" width="9.25" style="121" bestFit="1" customWidth="1"/>
    <col min="3843" max="3843" width="38.08203125" style="121" customWidth="1"/>
    <col min="3844" max="3844" width="17.08203125" style="121" bestFit="1" customWidth="1"/>
    <col min="3845" max="4096" width="9" style="121"/>
    <col min="4097" max="4097" width="11.33203125" style="121" customWidth="1"/>
    <col min="4098" max="4098" width="9.25" style="121" bestFit="1" customWidth="1"/>
    <col min="4099" max="4099" width="38.08203125" style="121" customWidth="1"/>
    <col min="4100" max="4100" width="17.08203125" style="121" bestFit="1" customWidth="1"/>
    <col min="4101" max="4352" width="9" style="121"/>
    <col min="4353" max="4353" width="11.33203125" style="121" customWidth="1"/>
    <col min="4354" max="4354" width="9.25" style="121" bestFit="1" customWidth="1"/>
    <col min="4355" max="4355" width="38.08203125" style="121" customWidth="1"/>
    <col min="4356" max="4356" width="17.08203125" style="121" bestFit="1" customWidth="1"/>
    <col min="4357" max="4608" width="9" style="121"/>
    <col min="4609" max="4609" width="11.33203125" style="121" customWidth="1"/>
    <col min="4610" max="4610" width="9.25" style="121" bestFit="1" customWidth="1"/>
    <col min="4611" max="4611" width="38.08203125" style="121" customWidth="1"/>
    <col min="4612" max="4612" width="17.08203125" style="121" bestFit="1" customWidth="1"/>
    <col min="4613" max="4864" width="9" style="121"/>
    <col min="4865" max="4865" width="11.33203125" style="121" customWidth="1"/>
    <col min="4866" max="4866" width="9.25" style="121" bestFit="1" customWidth="1"/>
    <col min="4867" max="4867" width="38.08203125" style="121" customWidth="1"/>
    <col min="4868" max="4868" width="17.08203125" style="121" bestFit="1" customWidth="1"/>
    <col min="4869" max="5120" width="9" style="121"/>
    <col min="5121" max="5121" width="11.33203125" style="121" customWidth="1"/>
    <col min="5122" max="5122" width="9.25" style="121" bestFit="1" customWidth="1"/>
    <col min="5123" max="5123" width="38.08203125" style="121" customWidth="1"/>
    <col min="5124" max="5124" width="17.08203125" style="121" bestFit="1" customWidth="1"/>
    <col min="5125" max="5376" width="9" style="121"/>
    <col min="5377" max="5377" width="11.33203125" style="121" customWidth="1"/>
    <col min="5378" max="5378" width="9.25" style="121" bestFit="1" customWidth="1"/>
    <col min="5379" max="5379" width="38.08203125" style="121" customWidth="1"/>
    <col min="5380" max="5380" width="17.08203125" style="121" bestFit="1" customWidth="1"/>
    <col min="5381" max="5632" width="9" style="121"/>
    <col min="5633" max="5633" width="11.33203125" style="121" customWidth="1"/>
    <col min="5634" max="5634" width="9.25" style="121" bestFit="1" customWidth="1"/>
    <col min="5635" max="5635" width="38.08203125" style="121" customWidth="1"/>
    <col min="5636" max="5636" width="17.08203125" style="121" bestFit="1" customWidth="1"/>
    <col min="5637" max="5888" width="9" style="121"/>
    <col min="5889" max="5889" width="11.33203125" style="121" customWidth="1"/>
    <col min="5890" max="5890" width="9.25" style="121" bestFit="1" customWidth="1"/>
    <col min="5891" max="5891" width="38.08203125" style="121" customWidth="1"/>
    <col min="5892" max="5892" width="17.08203125" style="121" bestFit="1" customWidth="1"/>
    <col min="5893" max="6144" width="9" style="121"/>
    <col min="6145" max="6145" width="11.33203125" style="121" customWidth="1"/>
    <col min="6146" max="6146" width="9.25" style="121" bestFit="1" customWidth="1"/>
    <col min="6147" max="6147" width="38.08203125" style="121" customWidth="1"/>
    <col min="6148" max="6148" width="17.08203125" style="121" bestFit="1" customWidth="1"/>
    <col min="6149" max="6400" width="9" style="121"/>
    <col min="6401" max="6401" width="11.33203125" style="121" customWidth="1"/>
    <col min="6402" max="6402" width="9.25" style="121" bestFit="1" customWidth="1"/>
    <col min="6403" max="6403" width="38.08203125" style="121" customWidth="1"/>
    <col min="6404" max="6404" width="17.08203125" style="121" bestFit="1" customWidth="1"/>
    <col min="6405" max="6656" width="9" style="121"/>
    <col min="6657" max="6657" width="11.33203125" style="121" customWidth="1"/>
    <col min="6658" max="6658" width="9.25" style="121" bestFit="1" customWidth="1"/>
    <col min="6659" max="6659" width="38.08203125" style="121" customWidth="1"/>
    <col min="6660" max="6660" width="17.08203125" style="121" bestFit="1" customWidth="1"/>
    <col min="6661" max="6912" width="9" style="121"/>
    <col min="6913" max="6913" width="11.33203125" style="121" customWidth="1"/>
    <col min="6914" max="6914" width="9.25" style="121" bestFit="1" customWidth="1"/>
    <col min="6915" max="6915" width="38.08203125" style="121" customWidth="1"/>
    <col min="6916" max="6916" width="17.08203125" style="121" bestFit="1" customWidth="1"/>
    <col min="6917" max="7168" width="9" style="121"/>
    <col min="7169" max="7169" width="11.33203125" style="121" customWidth="1"/>
    <col min="7170" max="7170" width="9.25" style="121" bestFit="1" customWidth="1"/>
    <col min="7171" max="7171" width="38.08203125" style="121" customWidth="1"/>
    <col min="7172" max="7172" width="17.08203125" style="121" bestFit="1" customWidth="1"/>
    <col min="7173" max="7424" width="9" style="121"/>
    <col min="7425" max="7425" width="11.33203125" style="121" customWidth="1"/>
    <col min="7426" max="7426" width="9.25" style="121" bestFit="1" customWidth="1"/>
    <col min="7427" max="7427" width="38.08203125" style="121" customWidth="1"/>
    <col min="7428" max="7428" width="17.08203125" style="121" bestFit="1" customWidth="1"/>
    <col min="7429" max="7680" width="9" style="121"/>
    <col min="7681" max="7681" width="11.33203125" style="121" customWidth="1"/>
    <col min="7682" max="7682" width="9.25" style="121" bestFit="1" customWidth="1"/>
    <col min="7683" max="7683" width="38.08203125" style="121" customWidth="1"/>
    <col min="7684" max="7684" width="17.08203125" style="121" bestFit="1" customWidth="1"/>
    <col min="7685" max="7936" width="9" style="121"/>
    <col min="7937" max="7937" width="11.33203125" style="121" customWidth="1"/>
    <col min="7938" max="7938" width="9.25" style="121" bestFit="1" customWidth="1"/>
    <col min="7939" max="7939" width="38.08203125" style="121" customWidth="1"/>
    <col min="7940" max="7940" width="17.08203125" style="121" bestFit="1" customWidth="1"/>
    <col min="7941" max="8192" width="9" style="121"/>
    <col min="8193" max="8193" width="11.33203125" style="121" customWidth="1"/>
    <col min="8194" max="8194" width="9.25" style="121" bestFit="1" customWidth="1"/>
    <col min="8195" max="8195" width="38.08203125" style="121" customWidth="1"/>
    <col min="8196" max="8196" width="17.08203125" style="121" bestFit="1" customWidth="1"/>
    <col min="8197" max="8448" width="9" style="121"/>
    <col min="8449" max="8449" width="11.33203125" style="121" customWidth="1"/>
    <col min="8450" max="8450" width="9.25" style="121" bestFit="1" customWidth="1"/>
    <col min="8451" max="8451" width="38.08203125" style="121" customWidth="1"/>
    <col min="8452" max="8452" width="17.08203125" style="121" bestFit="1" customWidth="1"/>
    <col min="8453" max="8704" width="9" style="121"/>
    <col min="8705" max="8705" width="11.33203125" style="121" customWidth="1"/>
    <col min="8706" max="8706" width="9.25" style="121" bestFit="1" customWidth="1"/>
    <col min="8707" max="8707" width="38.08203125" style="121" customWidth="1"/>
    <col min="8708" max="8708" width="17.08203125" style="121" bestFit="1" customWidth="1"/>
    <col min="8709" max="8960" width="9" style="121"/>
    <col min="8961" max="8961" width="11.33203125" style="121" customWidth="1"/>
    <col min="8962" max="8962" width="9.25" style="121" bestFit="1" customWidth="1"/>
    <col min="8963" max="8963" width="38.08203125" style="121" customWidth="1"/>
    <col min="8964" max="8964" width="17.08203125" style="121" bestFit="1" customWidth="1"/>
    <col min="8965" max="9216" width="9" style="121"/>
    <col min="9217" max="9217" width="11.33203125" style="121" customWidth="1"/>
    <col min="9218" max="9218" width="9.25" style="121" bestFit="1" customWidth="1"/>
    <col min="9219" max="9219" width="38.08203125" style="121" customWidth="1"/>
    <col min="9220" max="9220" width="17.08203125" style="121" bestFit="1" customWidth="1"/>
    <col min="9221" max="9472" width="9" style="121"/>
    <col min="9473" max="9473" width="11.33203125" style="121" customWidth="1"/>
    <col min="9474" max="9474" width="9.25" style="121" bestFit="1" customWidth="1"/>
    <col min="9475" max="9475" width="38.08203125" style="121" customWidth="1"/>
    <col min="9476" max="9476" width="17.08203125" style="121" bestFit="1" customWidth="1"/>
    <col min="9477" max="9728" width="9" style="121"/>
    <col min="9729" max="9729" width="11.33203125" style="121" customWidth="1"/>
    <col min="9730" max="9730" width="9.25" style="121" bestFit="1" customWidth="1"/>
    <col min="9731" max="9731" width="38.08203125" style="121" customWidth="1"/>
    <col min="9732" max="9732" width="17.08203125" style="121" bestFit="1" customWidth="1"/>
    <col min="9733" max="9984" width="9" style="121"/>
    <col min="9985" max="9985" width="11.33203125" style="121" customWidth="1"/>
    <col min="9986" max="9986" width="9.25" style="121" bestFit="1" customWidth="1"/>
    <col min="9987" max="9987" width="38.08203125" style="121" customWidth="1"/>
    <col min="9988" max="9988" width="17.08203125" style="121" bestFit="1" customWidth="1"/>
    <col min="9989" max="10240" width="9" style="121"/>
    <col min="10241" max="10241" width="11.33203125" style="121" customWidth="1"/>
    <col min="10242" max="10242" width="9.25" style="121" bestFit="1" customWidth="1"/>
    <col min="10243" max="10243" width="38.08203125" style="121" customWidth="1"/>
    <col min="10244" max="10244" width="17.08203125" style="121" bestFit="1" customWidth="1"/>
    <col min="10245" max="10496" width="9" style="121"/>
    <col min="10497" max="10497" width="11.33203125" style="121" customWidth="1"/>
    <col min="10498" max="10498" width="9.25" style="121" bestFit="1" customWidth="1"/>
    <col min="10499" max="10499" width="38.08203125" style="121" customWidth="1"/>
    <col min="10500" max="10500" width="17.08203125" style="121" bestFit="1" customWidth="1"/>
    <col min="10501" max="10752" width="9" style="121"/>
    <col min="10753" max="10753" width="11.33203125" style="121" customWidth="1"/>
    <col min="10754" max="10754" width="9.25" style="121" bestFit="1" customWidth="1"/>
    <col min="10755" max="10755" width="38.08203125" style="121" customWidth="1"/>
    <col min="10756" max="10756" width="17.08203125" style="121" bestFit="1" customWidth="1"/>
    <col min="10757" max="11008" width="9" style="121"/>
    <col min="11009" max="11009" width="11.33203125" style="121" customWidth="1"/>
    <col min="11010" max="11010" width="9.25" style="121" bestFit="1" customWidth="1"/>
    <col min="11011" max="11011" width="38.08203125" style="121" customWidth="1"/>
    <col min="11012" max="11012" width="17.08203125" style="121" bestFit="1" customWidth="1"/>
    <col min="11013" max="11264" width="9" style="121"/>
    <col min="11265" max="11265" width="11.33203125" style="121" customWidth="1"/>
    <col min="11266" max="11266" width="9.25" style="121" bestFit="1" customWidth="1"/>
    <col min="11267" max="11267" width="38.08203125" style="121" customWidth="1"/>
    <col min="11268" max="11268" width="17.08203125" style="121" bestFit="1" customWidth="1"/>
    <col min="11269" max="11520" width="9" style="121"/>
    <col min="11521" max="11521" width="11.33203125" style="121" customWidth="1"/>
    <col min="11522" max="11522" width="9.25" style="121" bestFit="1" customWidth="1"/>
    <col min="11523" max="11523" width="38.08203125" style="121" customWidth="1"/>
    <col min="11524" max="11524" width="17.08203125" style="121" bestFit="1" customWidth="1"/>
    <col min="11525" max="11776" width="9" style="121"/>
    <col min="11777" max="11777" width="11.33203125" style="121" customWidth="1"/>
    <col min="11778" max="11778" width="9.25" style="121" bestFit="1" customWidth="1"/>
    <col min="11779" max="11779" width="38.08203125" style="121" customWidth="1"/>
    <col min="11780" max="11780" width="17.08203125" style="121" bestFit="1" customWidth="1"/>
    <col min="11781" max="12032" width="9" style="121"/>
    <col min="12033" max="12033" width="11.33203125" style="121" customWidth="1"/>
    <col min="12034" max="12034" width="9.25" style="121" bestFit="1" customWidth="1"/>
    <col min="12035" max="12035" width="38.08203125" style="121" customWidth="1"/>
    <col min="12036" max="12036" width="17.08203125" style="121" bestFit="1" customWidth="1"/>
    <col min="12037" max="12288" width="9" style="121"/>
    <col min="12289" max="12289" width="11.33203125" style="121" customWidth="1"/>
    <col min="12290" max="12290" width="9.25" style="121" bestFit="1" customWidth="1"/>
    <col min="12291" max="12291" width="38.08203125" style="121" customWidth="1"/>
    <col min="12292" max="12292" width="17.08203125" style="121" bestFit="1" customWidth="1"/>
    <col min="12293" max="12544" width="9" style="121"/>
    <col min="12545" max="12545" width="11.33203125" style="121" customWidth="1"/>
    <col min="12546" max="12546" width="9.25" style="121" bestFit="1" customWidth="1"/>
    <col min="12547" max="12547" width="38.08203125" style="121" customWidth="1"/>
    <col min="12548" max="12548" width="17.08203125" style="121" bestFit="1" customWidth="1"/>
    <col min="12549" max="12800" width="9" style="121"/>
    <col min="12801" max="12801" width="11.33203125" style="121" customWidth="1"/>
    <col min="12802" max="12802" width="9.25" style="121" bestFit="1" customWidth="1"/>
    <col min="12803" max="12803" width="38.08203125" style="121" customWidth="1"/>
    <col min="12804" max="12804" width="17.08203125" style="121" bestFit="1" customWidth="1"/>
    <col min="12805" max="13056" width="9" style="121"/>
    <col min="13057" max="13057" width="11.33203125" style="121" customWidth="1"/>
    <col min="13058" max="13058" width="9.25" style="121" bestFit="1" customWidth="1"/>
    <col min="13059" max="13059" width="38.08203125" style="121" customWidth="1"/>
    <col min="13060" max="13060" width="17.08203125" style="121" bestFit="1" customWidth="1"/>
    <col min="13061" max="13312" width="9" style="121"/>
    <col min="13313" max="13313" width="11.33203125" style="121" customWidth="1"/>
    <col min="13314" max="13314" width="9.25" style="121" bestFit="1" customWidth="1"/>
    <col min="13315" max="13315" width="38.08203125" style="121" customWidth="1"/>
    <col min="13316" max="13316" width="17.08203125" style="121" bestFit="1" customWidth="1"/>
    <col min="13317" max="13568" width="9" style="121"/>
    <col min="13569" max="13569" width="11.33203125" style="121" customWidth="1"/>
    <col min="13570" max="13570" width="9.25" style="121" bestFit="1" customWidth="1"/>
    <col min="13571" max="13571" width="38.08203125" style="121" customWidth="1"/>
    <col min="13572" max="13572" width="17.08203125" style="121" bestFit="1" customWidth="1"/>
    <col min="13573" max="13824" width="9" style="121"/>
    <col min="13825" max="13825" width="11.33203125" style="121" customWidth="1"/>
    <col min="13826" max="13826" width="9.25" style="121" bestFit="1" customWidth="1"/>
    <col min="13827" max="13827" width="38.08203125" style="121" customWidth="1"/>
    <col min="13828" max="13828" width="17.08203125" style="121" bestFit="1" customWidth="1"/>
    <col min="13829" max="14080" width="9" style="121"/>
    <col min="14081" max="14081" width="11.33203125" style="121" customWidth="1"/>
    <col min="14082" max="14082" width="9.25" style="121" bestFit="1" customWidth="1"/>
    <col min="14083" max="14083" width="38.08203125" style="121" customWidth="1"/>
    <col min="14084" max="14084" width="17.08203125" style="121" bestFit="1" customWidth="1"/>
    <col min="14085" max="14336" width="9" style="121"/>
    <col min="14337" max="14337" width="11.33203125" style="121" customWidth="1"/>
    <col min="14338" max="14338" width="9.25" style="121" bestFit="1" customWidth="1"/>
    <col min="14339" max="14339" width="38.08203125" style="121" customWidth="1"/>
    <col min="14340" max="14340" width="17.08203125" style="121" bestFit="1" customWidth="1"/>
    <col min="14341" max="14592" width="9" style="121"/>
    <col min="14593" max="14593" width="11.33203125" style="121" customWidth="1"/>
    <col min="14594" max="14594" width="9.25" style="121" bestFit="1" customWidth="1"/>
    <col min="14595" max="14595" width="38.08203125" style="121" customWidth="1"/>
    <col min="14596" max="14596" width="17.08203125" style="121" bestFit="1" customWidth="1"/>
    <col min="14597" max="14848" width="9" style="121"/>
    <col min="14849" max="14849" width="11.33203125" style="121" customWidth="1"/>
    <col min="14850" max="14850" width="9.25" style="121" bestFit="1" customWidth="1"/>
    <col min="14851" max="14851" width="38.08203125" style="121" customWidth="1"/>
    <col min="14852" max="14852" width="17.08203125" style="121" bestFit="1" customWidth="1"/>
    <col min="14853" max="15104" width="9" style="121"/>
    <col min="15105" max="15105" width="11.33203125" style="121" customWidth="1"/>
    <col min="15106" max="15106" width="9.25" style="121" bestFit="1" customWidth="1"/>
    <col min="15107" max="15107" width="38.08203125" style="121" customWidth="1"/>
    <col min="15108" max="15108" width="17.08203125" style="121" bestFit="1" customWidth="1"/>
    <col min="15109" max="15360" width="9" style="121"/>
    <col min="15361" max="15361" width="11.33203125" style="121" customWidth="1"/>
    <col min="15362" max="15362" width="9.25" style="121" bestFit="1" customWidth="1"/>
    <col min="15363" max="15363" width="38.08203125" style="121" customWidth="1"/>
    <col min="15364" max="15364" width="17.08203125" style="121" bestFit="1" customWidth="1"/>
    <col min="15365" max="15616" width="9" style="121"/>
    <col min="15617" max="15617" width="11.33203125" style="121" customWidth="1"/>
    <col min="15618" max="15618" width="9.25" style="121" bestFit="1" customWidth="1"/>
    <col min="15619" max="15619" width="38.08203125" style="121" customWidth="1"/>
    <col min="15620" max="15620" width="17.08203125" style="121" bestFit="1" customWidth="1"/>
    <col min="15621" max="15872" width="9" style="121"/>
    <col min="15873" max="15873" width="11.33203125" style="121" customWidth="1"/>
    <col min="15874" max="15874" width="9.25" style="121" bestFit="1" customWidth="1"/>
    <col min="15875" max="15875" width="38.08203125" style="121" customWidth="1"/>
    <col min="15876" max="15876" width="17.08203125" style="121" bestFit="1" customWidth="1"/>
    <col min="15877" max="16128" width="9" style="121"/>
    <col min="16129" max="16129" width="11.33203125" style="121" customWidth="1"/>
    <col min="16130" max="16130" width="9.25" style="121" bestFit="1" customWidth="1"/>
    <col min="16131" max="16131" width="38.08203125" style="121" customWidth="1"/>
    <col min="16132" max="16132" width="17.08203125" style="121" bestFit="1" customWidth="1"/>
    <col min="16133" max="16384" width="9" style="121"/>
  </cols>
  <sheetData>
    <row r="1" spans="1:4" ht="21" x14ac:dyDescent="0.45">
      <c r="A1" s="222" t="s">
        <v>79</v>
      </c>
      <c r="B1" s="223"/>
      <c r="C1" s="223"/>
      <c r="D1" s="224"/>
    </row>
    <row r="2" spans="1:4" ht="16" x14ac:dyDescent="0.45">
      <c r="A2" s="122" t="s">
        <v>80</v>
      </c>
      <c r="B2" s="122" t="s">
        <v>81</v>
      </c>
      <c r="C2" s="123" t="s">
        <v>82</v>
      </c>
      <c r="D2" s="122" t="s">
        <v>83</v>
      </c>
    </row>
    <row r="3" spans="1:4" ht="16" x14ac:dyDescent="0.45">
      <c r="A3" s="124" t="s">
        <v>84</v>
      </c>
      <c r="B3" s="125" t="s">
        <v>116</v>
      </c>
      <c r="C3" s="126" t="s">
        <v>85</v>
      </c>
      <c r="D3" s="127" t="s">
        <v>117</v>
      </c>
    </row>
    <row r="4" spans="1:4" ht="16" x14ac:dyDescent="0.45">
      <c r="A4" s="128"/>
      <c r="B4" s="129"/>
      <c r="C4" s="130"/>
      <c r="D4" s="131"/>
    </row>
    <row r="5" spans="1:4" ht="16" x14ac:dyDescent="0.45">
      <c r="A5" s="128"/>
      <c r="B5" s="129"/>
      <c r="C5" s="130"/>
      <c r="D5" s="131"/>
    </row>
    <row r="6" spans="1:4" ht="16" x14ac:dyDescent="0.45">
      <c r="A6" s="128"/>
      <c r="B6" s="129"/>
      <c r="C6" s="130"/>
      <c r="D6" s="131"/>
    </row>
    <row r="7" spans="1:4" ht="16" x14ac:dyDescent="0.45">
      <c r="A7" s="128"/>
      <c r="B7" s="129"/>
      <c r="C7" s="130"/>
      <c r="D7" s="131"/>
    </row>
    <row r="8" spans="1:4" ht="16" x14ac:dyDescent="0.45">
      <c r="A8" s="128"/>
      <c r="B8" s="129"/>
      <c r="C8" s="130"/>
      <c r="D8" s="131"/>
    </row>
    <row r="9" spans="1:4" ht="16" x14ac:dyDescent="0.45">
      <c r="A9" s="128"/>
      <c r="B9" s="129"/>
      <c r="C9" s="130"/>
      <c r="D9" s="131"/>
    </row>
    <row r="10" spans="1:4" ht="16" x14ac:dyDescent="0.45">
      <c r="A10" s="128"/>
      <c r="B10" s="129"/>
      <c r="C10" s="130"/>
      <c r="D10" s="131"/>
    </row>
    <row r="11" spans="1:4" ht="16" x14ac:dyDescent="0.45">
      <c r="A11" s="128"/>
      <c r="B11" s="129"/>
      <c r="C11" s="130"/>
      <c r="D11" s="131"/>
    </row>
    <row r="12" spans="1:4" ht="16" x14ac:dyDescent="0.45">
      <c r="A12" s="128"/>
      <c r="B12" s="129"/>
      <c r="C12" s="130"/>
      <c r="D12" s="131"/>
    </row>
    <row r="13" spans="1:4" ht="16" x14ac:dyDescent="0.45">
      <c r="A13" s="128"/>
      <c r="B13" s="129"/>
      <c r="C13" s="130"/>
      <c r="D13" s="131"/>
    </row>
    <row r="14" spans="1:4" ht="16" x14ac:dyDescent="0.45">
      <c r="A14" s="128"/>
      <c r="B14" s="129"/>
      <c r="C14" s="130"/>
      <c r="D14" s="131"/>
    </row>
    <row r="15" spans="1:4" ht="16" x14ac:dyDescent="0.45">
      <c r="A15" s="128"/>
      <c r="B15" s="129"/>
      <c r="C15" s="130"/>
      <c r="D15" s="131"/>
    </row>
    <row r="16" spans="1:4" ht="16" x14ac:dyDescent="0.45">
      <c r="A16" s="128"/>
      <c r="B16" s="129"/>
      <c r="C16" s="130"/>
      <c r="D16" s="131"/>
    </row>
    <row r="17" spans="1:4" ht="16" x14ac:dyDescent="0.45">
      <c r="A17" s="128"/>
      <c r="B17" s="129"/>
      <c r="C17" s="130"/>
      <c r="D17" s="131"/>
    </row>
    <row r="18" spans="1:4" ht="16" x14ac:dyDescent="0.45">
      <c r="A18" s="128"/>
      <c r="B18" s="129"/>
      <c r="C18" s="130"/>
      <c r="D18" s="131"/>
    </row>
    <row r="19" spans="1:4" ht="16" x14ac:dyDescent="0.45">
      <c r="A19" s="128"/>
      <c r="B19" s="129"/>
      <c r="C19" s="130"/>
      <c r="D19" s="131"/>
    </row>
    <row r="20" spans="1:4" ht="16" x14ac:dyDescent="0.45">
      <c r="A20" s="128"/>
      <c r="B20" s="129"/>
      <c r="C20" s="130"/>
      <c r="D20" s="131"/>
    </row>
    <row r="21" spans="1:4" ht="16" x14ac:dyDescent="0.45">
      <c r="A21" s="128"/>
      <c r="B21" s="129"/>
      <c r="C21" s="130"/>
      <c r="D21" s="131"/>
    </row>
    <row r="22" spans="1:4" ht="16" x14ac:dyDescent="0.45">
      <c r="A22" s="132"/>
      <c r="B22" s="133"/>
      <c r="C22" s="134"/>
      <c r="D22" s="135"/>
    </row>
    <row r="23" spans="1:4" ht="16" x14ac:dyDescent="0.45">
      <c r="A23" s="132"/>
      <c r="B23" s="133"/>
      <c r="C23" s="134"/>
      <c r="D23" s="135"/>
    </row>
    <row r="24" spans="1:4" ht="16" x14ac:dyDescent="0.45">
      <c r="A24" s="132"/>
      <c r="B24" s="133"/>
      <c r="C24" s="134"/>
      <c r="D24" s="135"/>
    </row>
    <row r="25" spans="1:4" ht="16" x14ac:dyDescent="0.45">
      <c r="A25" s="132"/>
      <c r="B25" s="133"/>
      <c r="C25" s="134"/>
      <c r="D25" s="135"/>
    </row>
    <row r="26" spans="1:4" ht="16" x14ac:dyDescent="0.45">
      <c r="A26" s="132"/>
      <c r="B26" s="133"/>
      <c r="C26" s="134"/>
      <c r="D26" s="135"/>
    </row>
    <row r="27" spans="1:4" ht="16" x14ac:dyDescent="0.45">
      <c r="A27" s="132"/>
      <c r="B27" s="133"/>
      <c r="C27" s="134"/>
      <c r="D27" s="135"/>
    </row>
    <row r="28" spans="1:4" ht="16" x14ac:dyDescent="0.45">
      <c r="A28" s="132"/>
      <c r="B28" s="133"/>
      <c r="C28" s="134"/>
      <c r="D28" s="135"/>
    </row>
    <row r="29" spans="1:4" ht="16" x14ac:dyDescent="0.45">
      <c r="A29" s="132"/>
      <c r="B29" s="133"/>
      <c r="C29" s="134"/>
      <c r="D29" s="135"/>
    </row>
    <row r="30" spans="1:4" ht="16" x14ac:dyDescent="0.45">
      <c r="A30" s="132"/>
      <c r="B30" s="133"/>
      <c r="C30" s="134"/>
      <c r="D30" s="135"/>
    </row>
    <row r="31" spans="1:4" ht="16" x14ac:dyDescent="0.45">
      <c r="A31" s="132"/>
      <c r="B31" s="133"/>
      <c r="C31" s="134"/>
      <c r="D31" s="135"/>
    </row>
    <row r="32" spans="1:4" ht="16" x14ac:dyDescent="0.45">
      <c r="A32" s="132"/>
      <c r="B32" s="133"/>
      <c r="C32" s="134"/>
      <c r="D32" s="135"/>
    </row>
    <row r="33" spans="1:4" ht="16" x14ac:dyDescent="0.45">
      <c r="A33" s="132"/>
      <c r="B33" s="133"/>
      <c r="C33" s="134"/>
      <c r="D33" s="135"/>
    </row>
    <row r="34" spans="1:4" ht="16" x14ac:dyDescent="0.45">
      <c r="A34" s="132"/>
      <c r="B34" s="133"/>
      <c r="C34" s="134"/>
      <c r="D34" s="135"/>
    </row>
    <row r="35" spans="1:4" ht="16" x14ac:dyDescent="0.45">
      <c r="A35" s="136"/>
      <c r="B35" s="137"/>
      <c r="C35" s="138"/>
      <c r="D35" s="139"/>
    </row>
    <row r="36" spans="1:4" ht="16" x14ac:dyDescent="0.45">
      <c r="A36" s="140"/>
      <c r="B36" s="140"/>
      <c r="C36" s="141"/>
      <c r="D36" s="142"/>
    </row>
    <row r="37" spans="1:4" ht="16" x14ac:dyDescent="0.45">
      <c r="A37" s="140"/>
      <c r="B37" s="140"/>
      <c r="C37" s="141"/>
      <c r="D37" s="142"/>
    </row>
    <row r="38" spans="1:4" ht="16" x14ac:dyDescent="0.45">
      <c r="A38" s="140"/>
      <c r="B38" s="140"/>
      <c r="C38" s="141"/>
      <c r="D38" s="142"/>
    </row>
    <row r="39" spans="1:4" ht="16" x14ac:dyDescent="0.45">
      <c r="A39" s="140"/>
      <c r="B39" s="140"/>
      <c r="C39" s="141"/>
      <c r="D39" s="142"/>
    </row>
  </sheetData>
  <mergeCells count="1">
    <mergeCell ref="A1:D1"/>
  </mergeCells>
  <phoneticPr fontId="6" type="noConversion"/>
  <pageMargins left="0" right="0" top="0.74803149606299213" bottom="0.74803149606299213" header="0.31496062992125984" footer="0.31496062992125984"/>
  <pageSetup paperSize="9" fitToHeight="0" orientation="landscape" r:id="rId1"/>
  <headerFooter>
    <oddHeader>&amp;L&amp;A&amp;R&amp;G</oddHeader>
    <oddFooter>&amp;L&amp;F&amp;C&amp;P / &amp;N&amp;R&amp;G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F232"/>
  <sheetViews>
    <sheetView showGridLines="0" zoomScale="115" zoomScaleNormal="115" workbookViewId="0">
      <pane xSplit="3" ySplit="4" topLeftCell="D5" activePane="bottomRight" state="frozen"/>
      <selection activeCell="G4" sqref="G4"/>
      <selection pane="topRight" activeCell="G4" sqref="G4"/>
      <selection pane="bottomLeft" activeCell="G4" sqref="G4"/>
      <selection pane="bottomRight" activeCell="AD24" sqref="AD24"/>
    </sheetView>
  </sheetViews>
  <sheetFormatPr defaultColWidth="9" defaultRowHeight="16" x14ac:dyDescent="0.45"/>
  <cols>
    <col min="1" max="1" width="9.25" style="1" bestFit="1" customWidth="1"/>
    <col min="2" max="2" width="9.83203125" style="1" bestFit="1" customWidth="1"/>
    <col min="3" max="3" width="7.08203125" style="1" customWidth="1"/>
    <col min="4" max="27" width="8.58203125" style="1" customWidth="1"/>
    <col min="28" max="31" width="9" style="1"/>
    <col min="32" max="32" width="10.33203125" style="1" customWidth="1"/>
    <col min="33" max="16384" width="9" style="1"/>
  </cols>
  <sheetData>
    <row r="1" spans="1:32" ht="17.25" customHeight="1" x14ac:dyDescent="0.45">
      <c r="A1" s="230" t="s">
        <v>0</v>
      </c>
      <c r="B1" s="230"/>
      <c r="C1" s="230" t="s">
        <v>1</v>
      </c>
      <c r="D1" s="231" t="s">
        <v>2</v>
      </c>
      <c r="E1" s="232"/>
      <c r="F1" s="233"/>
      <c r="G1" s="230" t="s">
        <v>3</v>
      </c>
      <c r="H1" s="230"/>
      <c r="I1" s="230"/>
      <c r="J1" s="230" t="s">
        <v>4</v>
      </c>
      <c r="K1" s="230"/>
      <c r="L1" s="230"/>
      <c r="M1" s="230" t="s">
        <v>5</v>
      </c>
      <c r="N1" s="230"/>
      <c r="O1" s="230"/>
      <c r="P1" s="230" t="s">
        <v>113</v>
      </c>
      <c r="Q1" s="230"/>
      <c r="R1" s="230"/>
      <c r="S1" s="230" t="s">
        <v>114</v>
      </c>
      <c r="T1" s="230"/>
      <c r="U1" s="231"/>
      <c r="V1" s="225" t="s">
        <v>6</v>
      </c>
      <c r="W1" s="225"/>
      <c r="X1" s="225"/>
      <c r="Y1" s="225"/>
      <c r="Z1" s="225"/>
      <c r="AA1" s="225"/>
    </row>
    <row r="2" spans="1:32" ht="17.25" customHeight="1" x14ac:dyDescent="0.45">
      <c r="A2" s="226" t="s">
        <v>7</v>
      </c>
      <c r="B2" s="226" t="s">
        <v>8</v>
      </c>
      <c r="C2" s="230"/>
      <c r="D2" s="226" t="s">
        <v>9</v>
      </c>
      <c r="E2" s="226" t="s">
        <v>10</v>
      </c>
      <c r="F2" s="226" t="s">
        <v>11</v>
      </c>
      <c r="G2" s="226" t="s">
        <v>9</v>
      </c>
      <c r="H2" s="226" t="s">
        <v>10</v>
      </c>
      <c r="I2" s="226" t="s">
        <v>11</v>
      </c>
      <c r="J2" s="226" t="s">
        <v>9</v>
      </c>
      <c r="K2" s="226" t="s">
        <v>10</v>
      </c>
      <c r="L2" s="226" t="s">
        <v>11</v>
      </c>
      <c r="M2" s="226" t="s">
        <v>9</v>
      </c>
      <c r="N2" s="226" t="s">
        <v>10</v>
      </c>
      <c r="O2" s="226" t="s">
        <v>11</v>
      </c>
      <c r="P2" s="226" t="s">
        <v>9</v>
      </c>
      <c r="Q2" s="226" t="s">
        <v>10</v>
      </c>
      <c r="R2" s="226" t="s">
        <v>11</v>
      </c>
      <c r="S2" s="226" t="s">
        <v>9</v>
      </c>
      <c r="T2" s="226" t="s">
        <v>10</v>
      </c>
      <c r="U2" s="228" t="s">
        <v>11</v>
      </c>
      <c r="V2" s="225" t="s">
        <v>12</v>
      </c>
      <c r="W2" s="225"/>
      <c r="X2" s="225"/>
      <c r="Y2" s="225" t="s">
        <v>13</v>
      </c>
      <c r="Z2" s="225"/>
      <c r="AA2" s="225"/>
    </row>
    <row r="3" spans="1:32" ht="17.25" customHeight="1" x14ac:dyDescent="0.45">
      <c r="A3" s="227"/>
      <c r="B3" s="227"/>
      <c r="C3" s="230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9"/>
      <c r="V3" s="2" t="s">
        <v>9</v>
      </c>
      <c r="W3" s="2" t="s">
        <v>10</v>
      </c>
      <c r="X3" s="2" t="s">
        <v>11</v>
      </c>
      <c r="Y3" s="2" t="s">
        <v>9</v>
      </c>
      <c r="Z3" s="2" t="s">
        <v>10</v>
      </c>
      <c r="AA3" s="2" t="s">
        <v>11</v>
      </c>
    </row>
    <row r="4" spans="1:32" ht="17.25" customHeight="1" x14ac:dyDescent="0.45">
      <c r="A4" s="3">
        <f>MIN(A5:A9)</f>
        <v>46296</v>
      </c>
      <c r="B4" s="3">
        <f>MAX(B5:B9)</f>
        <v>46325</v>
      </c>
      <c r="C4" s="4" t="s">
        <v>6</v>
      </c>
      <c r="D4" s="152">
        <f>Main!U5</f>
        <v>6.6666666666666666E-2</v>
      </c>
      <c r="E4" s="151">
        <f>SUM(E5:E9)</f>
        <v>0</v>
      </c>
      <c r="F4" s="5" t="str">
        <f>IF(E4&lt;&gt;"", TEXT((E4/D4)*100, "##0.00") &amp; "%", "")</f>
        <v>0.00%</v>
      </c>
      <c r="G4" s="152">
        <f>Main!U12</f>
        <v>6.6666666666666666E-2</v>
      </c>
      <c r="H4" s="151">
        <f>SUM(H5:H9)</f>
        <v>0</v>
      </c>
      <c r="I4" s="5" t="str">
        <f>IF(H4&lt;&gt;"", TEXT((H4/G4)*100, "##0.00") &amp; "%", "")</f>
        <v>0.00%</v>
      </c>
      <c r="J4" s="152">
        <f>Main!U21</f>
        <v>0.1</v>
      </c>
      <c r="K4" s="151">
        <f>SUM(K5:K9)</f>
        <v>0</v>
      </c>
      <c r="L4" s="5" t="str">
        <f>IF(K4&lt;&gt;"", TEXT((K4/J4)*100, "##0.00") &amp; "%", "")</f>
        <v>0.00%</v>
      </c>
      <c r="M4" s="152">
        <f>Main!U30</f>
        <v>0.53333333333333333</v>
      </c>
      <c r="N4" s="151">
        <f>SUM(N5:N9)</f>
        <v>0</v>
      </c>
      <c r="O4" s="5" t="str">
        <f>IF(N4&lt;&gt;"", TEXT((N4/M4)*100, "##0.00") &amp; "%", "")</f>
        <v>0.00%</v>
      </c>
      <c r="P4" s="152">
        <f>Main!U50</f>
        <v>0.1</v>
      </c>
      <c r="Q4" s="151">
        <f>SUM(Q5:Q9)</f>
        <v>0</v>
      </c>
      <c r="R4" s="5" t="str">
        <f>IF(Q4&lt;&gt;"", TEXT((Q4/P4)*100, "##0.00") &amp; "%", "")</f>
        <v>0.00%</v>
      </c>
      <c r="S4" s="152">
        <f>Main!U60</f>
        <v>0.13333333333333333</v>
      </c>
      <c r="T4" s="151">
        <f>SUM(T5:T9)</f>
        <v>0</v>
      </c>
      <c r="U4" s="5" t="str">
        <f>IF(T4&lt;&gt;"", TEXT((T4/S4)*100, "##0.00") &amp; "%", "")</f>
        <v>0.00%</v>
      </c>
      <c r="V4" s="6" t="e">
        <f ca="1">INDIRECT("V"&amp;MATCH(VLOOKUP(TODAY(), $A11:$B169, 2, 0), $C1:$C9, 0))</f>
        <v>#N/A</v>
      </c>
      <c r="W4" s="119" t="e">
        <f ca="1">INDIRECT("W"&amp;MATCH(VLOOKUP(TODAY(), $A11:$B169, 2, 0), $C1:$C9, 0))</f>
        <v>#N/A</v>
      </c>
      <c r="X4" s="5" t="e">
        <f ca="1">IF(W4&lt;&gt;"", TEXT((W4/V4)*100, "##0.00") &amp; "%", "")</f>
        <v>#N/A</v>
      </c>
      <c r="Y4" s="6" t="e">
        <f ca="1">INDIRECT("Y"&amp;MATCH(VLOOKUP(TODAY(), $A11:$B169, 2, 0), $C1:$C9, 0))</f>
        <v>#N/A</v>
      </c>
      <c r="Z4" s="6" t="e">
        <f ca="1">INDIRECT("Z"&amp;MATCH(VLOOKUP(TODAY(), $A11:$B169, 2, 0), $C1:$C9, 0))</f>
        <v>#N/A</v>
      </c>
      <c r="AA4" s="118" t="e">
        <f ca="1">X4</f>
        <v>#N/A</v>
      </c>
    </row>
    <row r="5" spans="1:32" ht="17.25" customHeight="1" x14ac:dyDescent="0.45">
      <c r="A5" s="160">
        <v>46296</v>
      </c>
      <c r="B5" s="160">
        <v>46297</v>
      </c>
      <c r="C5" s="161" t="s">
        <v>72</v>
      </c>
      <c r="D5" s="162">
        <f>SUMIFS(Main!U:U, Main!R:R, '주별 진척률'!C5, Main!Q:Q, '주별 진척률'!D$1)</f>
        <v>0.26666666666666666</v>
      </c>
      <c r="E5" s="162">
        <f>SUMIFS(Main!U:U, Main!S:S, '주별 진척률'!C5, Main!Q:Q, '주별 진척률'!D$1)</f>
        <v>0</v>
      </c>
      <c r="F5" s="163">
        <f t="shared" ref="F5" si="0">IF(E5&lt;&gt;"", IF(D5=0, "", E5/D5), "")</f>
        <v>0</v>
      </c>
      <c r="G5" s="164">
        <f>SUMIFS(Main!U:U, Main!R:R, '주별 진척률'!C5, Main!Q:Q, '주별 진척률'!G$1)</f>
        <v>0.26666666666666666</v>
      </c>
      <c r="H5" s="164">
        <f>SUMIFS(Main!U:U, Main!S:S, '주별 진척률'!C5, Main!Q:Q, '주별 진척률'!G$1)</f>
        <v>0</v>
      </c>
      <c r="I5" s="163">
        <f t="shared" ref="I5" si="1">IF(H5&lt;&gt;"", IF(G5=0, "", H5/G5), "")</f>
        <v>0</v>
      </c>
      <c r="J5" s="7">
        <f>SUMIFS(Main!U:U, Main!R:R, '주별 진척률'!C5, Main!Q:Q, '주별 진척률'!J$1)</f>
        <v>0</v>
      </c>
      <c r="K5" s="7">
        <f>SUMIFS(Main!U:U, Main!S:S, '주별 진척률'!C5, Main!Q:Q, '주별 진척률'!J$1)</f>
        <v>0</v>
      </c>
      <c r="L5" s="120" t="str">
        <f t="shared" ref="L5" si="2">IF(K5&lt;&gt;"", IF(J5=0, "", K5/J5), "")</f>
        <v/>
      </c>
      <c r="M5" s="7">
        <f>SUMIFS(Main!U:U, Main!R:R, '주별 진척률'!C5, Main!Q:Q, '주별 진척률'!M$1)</f>
        <v>0</v>
      </c>
      <c r="N5" s="7">
        <f>SUMIFS(Main!U:U, Main!S:S, '주별 진척률'!C5, Main!Q:Q, '주별 진척률'!M$1)</f>
        <v>0</v>
      </c>
      <c r="O5" s="120" t="str">
        <f t="shared" ref="O5" si="3">IF(N5&lt;&gt;"", IF(M5=0, "", N5/M5), "")</f>
        <v/>
      </c>
      <c r="P5" s="7">
        <f>SUMIFS(Main!U:U, Main!R:R, '주별 진척률'!C5, Main!Q:Q, '주별 진척률'!P$1)</f>
        <v>0</v>
      </c>
      <c r="Q5" s="7">
        <f>SUMIFS(Main!U:U, Main!S:S, '주별 진척률'!C5, Main!Q:Q, '주별 진척률'!P$1)</f>
        <v>0</v>
      </c>
      <c r="R5" s="120" t="str">
        <f t="shared" ref="R5" si="4">IF(Q5&lt;&gt;"", IF(P5=0, "", Q5/P5), "")</f>
        <v/>
      </c>
      <c r="S5" s="7">
        <f>SUMIFS(Main!U:U, Main!R:R, '주별 진척률'!C5, Main!Q:Q, '주별 진척률'!S$1)</f>
        <v>0</v>
      </c>
      <c r="T5" s="7">
        <f>SUMIFS(Main!U:U, Main!S:S, '주별 진척률'!C5, Main!Q:Q, '주별 진척률'!S$1)</f>
        <v>0</v>
      </c>
      <c r="U5" s="120" t="str">
        <f t="shared" ref="U5" si="5">IF(T5&lt;&gt;"", IF(S5=0, "", T5/S5), "")</f>
        <v/>
      </c>
      <c r="V5" s="165">
        <f>SUMIF(Main!R:R, '주별 진척률'!C5, Main!U:U)</f>
        <v>0.53333333333333333</v>
      </c>
      <c r="W5" s="165">
        <f>SUMIF(Main!S:S, '주별 진척률'!C5, Main!U:U)</f>
        <v>0</v>
      </c>
      <c r="X5" s="166" t="str">
        <f t="shared" ref="X5" si="6">IF(W5&lt;&gt;"", IF(V5=0, "-", TEXT((W5/V5)*100, "###.0") &amp; "%"), "")</f>
        <v>.0%</v>
      </c>
      <c r="Y5" s="167">
        <f>SUM(V5:V5)</f>
        <v>0.53333333333333333</v>
      </c>
      <c r="Z5" s="167" t="e">
        <f ca="1">IF(TODAY()&lt;A5, NA(), SUM(W$5:W5))</f>
        <v>#N/A</v>
      </c>
      <c r="AA5" s="166" t="e">
        <f t="shared" ref="AA5" ca="1" si="7">IF(Z5&lt;&gt;"", IF(Y5=0, "", TEXT((Z5/Y5)*100, "###.0") &amp; "%"), "")</f>
        <v>#N/A</v>
      </c>
      <c r="AB5" s="117" t="str">
        <f ca="1">IFERROR(Z5, "X")</f>
        <v>X</v>
      </c>
      <c r="AD5" s="154" t="s">
        <v>87</v>
      </c>
      <c r="AE5" s="154" t="s">
        <v>88</v>
      </c>
      <c r="AF5" s="154" t="s">
        <v>90</v>
      </c>
    </row>
    <row r="6" spans="1:32" ht="17.25" customHeight="1" x14ac:dyDescent="0.45">
      <c r="A6" s="160">
        <v>46300</v>
      </c>
      <c r="B6" s="160">
        <f>B5+7</f>
        <v>46304</v>
      </c>
      <c r="C6" s="161" t="s">
        <v>73</v>
      </c>
      <c r="D6" s="162">
        <f>SUMIFS(Main!U:U, Main!R:R, '주별 진척률'!C6, Main!Q:Q, '주별 진척률'!D$1)</f>
        <v>0</v>
      </c>
      <c r="E6" s="162">
        <f>SUMIFS(Main!U:U, Main!S:S, '주별 진척률'!C6, Main!Q:Q, '주별 진척률'!D$1)</f>
        <v>0</v>
      </c>
      <c r="F6" s="163" t="str">
        <f t="shared" ref="F6:F9" si="8">IF(E6&lt;&gt;"", IF(D6=0, "", E6/D6), "")</f>
        <v/>
      </c>
      <c r="G6" s="164">
        <f>SUMIFS(Main!U:U, Main!R:R, '주별 진척률'!C6, Main!Q:Q, '주별 진척률'!G$1)</f>
        <v>0</v>
      </c>
      <c r="H6" s="164">
        <f>SUMIFS(Main!U:U, Main!S:S, '주별 진척률'!C6, Main!Q:Q, '주별 진척률'!G$1)</f>
        <v>0</v>
      </c>
      <c r="I6" s="163" t="str">
        <f t="shared" ref="I6:I9" si="9">IF(H6&lt;&gt;"", IF(G6=0, "", H6/G6), "")</f>
        <v/>
      </c>
      <c r="J6" s="7">
        <f>SUMIFS(Main!U:U, Main!R:R, '주별 진척률'!C6, Main!Q:Q, '주별 진척률'!J$1)</f>
        <v>0.4</v>
      </c>
      <c r="K6" s="7">
        <f>SUMIFS(Main!U:U, Main!S:S, '주별 진척률'!C6, Main!Q:Q, '주별 진척률'!J$1)</f>
        <v>0</v>
      </c>
      <c r="L6" s="120">
        <f t="shared" ref="L6:L9" si="10">IF(K6&lt;&gt;"", IF(J6=0, "", K6/J6), "")</f>
        <v>0</v>
      </c>
      <c r="M6" s="7">
        <f>SUMIFS(Main!U:U, Main!R:R, '주별 진척률'!C6, Main!Q:Q, '주별 진척률'!M$1)</f>
        <v>0</v>
      </c>
      <c r="N6" s="7">
        <f>SUMIFS(Main!U:U, Main!S:S, '주별 진척률'!C6, Main!Q:Q, '주별 진척률'!M$1)</f>
        <v>0</v>
      </c>
      <c r="O6" s="120" t="str">
        <f t="shared" ref="O6:O9" si="11">IF(N6&lt;&gt;"", IF(M6=0, "", N6/M6), "")</f>
        <v/>
      </c>
      <c r="P6" s="7">
        <f>SUMIFS(Main!U:U, Main!R:R, '주별 진척률'!C6, Main!Q:Q, '주별 진척률'!P$1)</f>
        <v>0</v>
      </c>
      <c r="Q6" s="7">
        <f>SUMIFS(Main!U:U, Main!S:S, '주별 진척률'!C6, Main!Q:Q, '주별 진척률'!P$1)</f>
        <v>0</v>
      </c>
      <c r="R6" s="120" t="str">
        <f t="shared" ref="R6:R9" si="12">IF(Q6&lt;&gt;"", IF(P6=0, "", Q6/P6), "")</f>
        <v/>
      </c>
      <c r="S6" s="7">
        <f>SUMIFS(Main!U:U, Main!R:R, '주별 진척률'!C6, Main!Q:Q, '주별 진척률'!S$1)</f>
        <v>0</v>
      </c>
      <c r="T6" s="7">
        <f>SUMIFS(Main!U:U, Main!S:S, '주별 진척률'!C6, Main!Q:Q, '주별 진척률'!S$1)</f>
        <v>0</v>
      </c>
      <c r="U6" s="120" t="str">
        <f t="shared" ref="U6:U9" si="13">IF(T6&lt;&gt;"", IF(S6=0, "", T6/S6), "")</f>
        <v/>
      </c>
      <c r="V6" s="165">
        <f>SUMIF(Main!R:R, '주별 진척률'!C6, Main!U:U)</f>
        <v>0.4</v>
      </c>
      <c r="W6" s="165">
        <f>SUMIF(Main!S:S, '주별 진척률'!C6, Main!U:U)</f>
        <v>0</v>
      </c>
      <c r="X6" s="166" t="str">
        <f t="shared" ref="X6:X9" si="14">IF(W6&lt;&gt;"", IF(V6=0, "-", TEXT((W6/V6)*100, "###.0") &amp; "%"), "")</f>
        <v>.0%</v>
      </c>
      <c r="Y6" s="167">
        <f t="shared" ref="Y6:Y9" si="15">SUM(V6:V6)</f>
        <v>0.4</v>
      </c>
      <c r="Z6" s="167" t="e">
        <f ca="1">IF(TODAY()&lt;A6, NA(), SUM(W$5:W6))</f>
        <v>#N/A</v>
      </c>
      <c r="AA6" s="166" t="e">
        <f t="shared" ref="AA6:AA9" ca="1" si="16">IF(Z6&lt;&gt;"", IF(Y6=0, "", TEXT((Z6/Y6)*100, "###.0") &amp; "%"), "")</f>
        <v>#N/A</v>
      </c>
      <c r="AB6" s="117" t="str">
        <f t="shared" ref="AB6:AB9" ca="1" si="17">IFERROR(Z6, "X")</f>
        <v>X</v>
      </c>
      <c r="AC6" s="1" t="s">
        <v>89</v>
      </c>
      <c r="AD6" s="155">
        <f>SUM(D4,G4,J4,M4,P4,S4)</f>
        <v>0.99999999999999989</v>
      </c>
      <c r="AE6" s="155">
        <f>SUM(E4,H4,K4,N4,Q4,T4)</f>
        <v>0</v>
      </c>
      <c r="AF6" s="156">
        <f>AE6/AD6</f>
        <v>0</v>
      </c>
    </row>
    <row r="7" spans="1:32" ht="17.25" customHeight="1" x14ac:dyDescent="0.45">
      <c r="A7" s="160">
        <f t="shared" ref="A7:B9" si="18">A6+7</f>
        <v>46307</v>
      </c>
      <c r="B7" s="160">
        <f t="shared" si="18"/>
        <v>46311</v>
      </c>
      <c r="C7" s="161" t="s">
        <v>69</v>
      </c>
      <c r="D7" s="162">
        <f>SUMIFS(Main!U:U, Main!R:R, '주별 진척률'!C7, Main!Q:Q, '주별 진척률'!D$1)</f>
        <v>0</v>
      </c>
      <c r="E7" s="162">
        <f>SUMIFS(Main!U:U, Main!S:S, '주별 진척률'!C7, Main!Q:Q, '주별 진척률'!D$1)</f>
        <v>0</v>
      </c>
      <c r="F7" s="163" t="str">
        <f t="shared" si="8"/>
        <v/>
      </c>
      <c r="G7" s="164">
        <f>SUMIFS(Main!U:U, Main!R:R, '주별 진척률'!C7, Main!Q:Q, '주별 진척률'!G$1)</f>
        <v>0</v>
      </c>
      <c r="H7" s="164">
        <f>SUMIFS(Main!U:U, Main!S:S, '주별 진척률'!C7, Main!Q:Q, '주별 진척률'!G$1)</f>
        <v>0</v>
      </c>
      <c r="I7" s="163" t="str">
        <f t="shared" si="9"/>
        <v/>
      </c>
      <c r="J7" s="7">
        <f>SUMIFS(Main!U:U, Main!R:R, '주별 진척률'!C7, Main!Q:Q, '주별 진척률'!J$1)</f>
        <v>0</v>
      </c>
      <c r="K7" s="7">
        <f>SUMIFS(Main!U:U, Main!S:S, '주별 진척률'!C7, Main!Q:Q, '주별 진척률'!J$1)</f>
        <v>0</v>
      </c>
      <c r="L7" s="120" t="str">
        <f t="shared" si="10"/>
        <v/>
      </c>
      <c r="M7" s="7">
        <f>SUMIFS(Main!U:U, Main!R:R, '주별 진척률'!C7, Main!Q:Q, '주별 진척률'!M$1)</f>
        <v>0</v>
      </c>
      <c r="N7" s="7">
        <f>SUMIFS(Main!U:U, Main!S:S, '주별 진척률'!C7, Main!Q:Q, '주별 진척률'!M$1)</f>
        <v>0</v>
      </c>
      <c r="O7" s="120" t="str">
        <f t="shared" si="11"/>
        <v/>
      </c>
      <c r="P7" s="7">
        <f>SUMIFS(Main!U:U, Main!R:R, '주별 진척률'!C7, Main!Q:Q, '주별 진척률'!P$1)</f>
        <v>0</v>
      </c>
      <c r="Q7" s="7">
        <f>SUMIFS(Main!U:U, Main!S:S, '주별 진척률'!C7, Main!Q:Q, '주별 진척률'!P$1)</f>
        <v>0</v>
      </c>
      <c r="R7" s="120" t="str">
        <f t="shared" si="12"/>
        <v/>
      </c>
      <c r="S7" s="7">
        <f>SUMIFS(Main!U:U, Main!R:R, '주별 진척률'!C7, Main!Q:Q, '주별 진척률'!S$1)</f>
        <v>0</v>
      </c>
      <c r="T7" s="7">
        <f>SUMIFS(Main!U:U, Main!S:S, '주별 진척률'!C7, Main!Q:Q, '주별 진척률'!S$1)</f>
        <v>0</v>
      </c>
      <c r="U7" s="120" t="str">
        <f t="shared" si="13"/>
        <v/>
      </c>
      <c r="V7" s="165">
        <f>SUMIF(Main!R:R, '주별 진척률'!C7, Main!U:U)</f>
        <v>0</v>
      </c>
      <c r="W7" s="165">
        <f>SUMIF(Main!S:S, '주별 진척률'!C7, Main!U:U)</f>
        <v>0</v>
      </c>
      <c r="X7" s="166" t="str">
        <f t="shared" si="14"/>
        <v>-</v>
      </c>
      <c r="Y7" s="167">
        <f t="shared" si="15"/>
        <v>0</v>
      </c>
      <c r="Z7" s="167" t="e">
        <f ca="1">IF(TODAY()&lt;A7, NA(), SUM(W$5:W7))</f>
        <v>#N/A</v>
      </c>
      <c r="AA7" s="166" t="e">
        <f t="shared" ca="1" si="16"/>
        <v>#N/A</v>
      </c>
      <c r="AB7" s="117" t="str">
        <f t="shared" ca="1" si="17"/>
        <v>X</v>
      </c>
      <c r="AD7" s="154"/>
      <c r="AE7" s="154"/>
      <c r="AF7" s="156"/>
    </row>
    <row r="8" spans="1:32" ht="17.25" customHeight="1" x14ac:dyDescent="0.45">
      <c r="A8" s="160">
        <f t="shared" si="18"/>
        <v>46314</v>
      </c>
      <c r="B8" s="160">
        <f t="shared" si="18"/>
        <v>46318</v>
      </c>
      <c r="C8" s="161" t="s">
        <v>14</v>
      </c>
      <c r="D8" s="162">
        <f>SUMIFS(Main!U:U, Main!R:R, '주별 진척률'!C8, Main!Q:Q, '주별 진척률'!D$1)</f>
        <v>0</v>
      </c>
      <c r="E8" s="162">
        <f>SUMIFS(Main!U:U, Main!S:S, '주별 진척률'!C8, Main!Q:Q, '주별 진척률'!D$1)</f>
        <v>0</v>
      </c>
      <c r="F8" s="163" t="str">
        <f t="shared" si="8"/>
        <v/>
      </c>
      <c r="G8" s="164">
        <f>SUMIFS(Main!U:U, Main!R:R, '주별 진척률'!C8, Main!Q:Q, '주별 진척률'!G$1)</f>
        <v>0</v>
      </c>
      <c r="H8" s="164">
        <f>SUMIFS(Main!U:U, Main!S:S, '주별 진척률'!C8, Main!Q:Q, '주별 진척률'!G$1)</f>
        <v>0</v>
      </c>
      <c r="I8" s="163" t="str">
        <f t="shared" si="9"/>
        <v/>
      </c>
      <c r="J8" s="7">
        <f>SUMIFS(Main!U:U, Main!R:R, '주별 진척률'!C8, Main!Q:Q, '주별 진척률'!J$1)</f>
        <v>0</v>
      </c>
      <c r="K8" s="7">
        <f>SUMIFS(Main!U:U, Main!S:S, '주별 진척률'!C8, Main!Q:Q, '주별 진척률'!J$1)</f>
        <v>0</v>
      </c>
      <c r="L8" s="120" t="str">
        <f t="shared" si="10"/>
        <v/>
      </c>
      <c r="M8" s="7">
        <f>SUMIFS(Main!U:U, Main!R:R, '주별 진척률'!C8, Main!Q:Q, '주별 진척률'!M$1)</f>
        <v>3.2</v>
      </c>
      <c r="N8" s="7">
        <f>SUMIFS(Main!U:U, Main!S:S, '주별 진척률'!C8, Main!Q:Q, '주별 진척률'!M$1)</f>
        <v>0</v>
      </c>
      <c r="O8" s="120">
        <f t="shared" si="11"/>
        <v>0</v>
      </c>
      <c r="P8" s="7">
        <f>SUMIFS(Main!U:U, Main!R:R, '주별 진척률'!C8, Main!Q:Q, '주별 진척률'!P$1)</f>
        <v>0</v>
      </c>
      <c r="Q8" s="7">
        <f>SUMIFS(Main!U:U, Main!S:S, '주별 진척률'!C8, Main!Q:Q, '주별 진척률'!P$1)</f>
        <v>0</v>
      </c>
      <c r="R8" s="120" t="str">
        <f t="shared" si="12"/>
        <v/>
      </c>
      <c r="S8" s="7">
        <f>SUMIFS(Main!U:U, Main!R:R, '주별 진척률'!C8, Main!Q:Q, '주별 진척률'!S$1)</f>
        <v>0</v>
      </c>
      <c r="T8" s="7">
        <f>SUMIFS(Main!U:U, Main!S:S, '주별 진척률'!C8, Main!Q:Q, '주별 진척률'!S$1)</f>
        <v>0</v>
      </c>
      <c r="U8" s="120" t="str">
        <f t="shared" si="13"/>
        <v/>
      </c>
      <c r="V8" s="165">
        <f>SUMIF(Main!R:R, '주별 진척률'!C8, Main!U:U)</f>
        <v>3.2</v>
      </c>
      <c r="W8" s="165">
        <f>SUMIF(Main!S:S, '주별 진척률'!C8, Main!U:U)</f>
        <v>0</v>
      </c>
      <c r="X8" s="166" t="str">
        <f t="shared" si="14"/>
        <v>.0%</v>
      </c>
      <c r="Y8" s="167">
        <f t="shared" si="15"/>
        <v>3.2</v>
      </c>
      <c r="Z8" s="167" t="e">
        <f ca="1">IF(TODAY()&lt;A8, NA(), SUM(W$5:W8))</f>
        <v>#N/A</v>
      </c>
      <c r="AA8" s="166" t="e">
        <f t="shared" ca="1" si="16"/>
        <v>#N/A</v>
      </c>
      <c r="AB8" s="117" t="str">
        <f t="shared" ca="1" si="17"/>
        <v>X</v>
      </c>
      <c r="AD8" s="154"/>
      <c r="AE8" s="154"/>
      <c r="AF8" s="154"/>
    </row>
    <row r="9" spans="1:32" ht="17.25" customHeight="1" x14ac:dyDescent="0.45">
      <c r="A9" s="160">
        <f t="shared" si="18"/>
        <v>46321</v>
      </c>
      <c r="B9" s="160">
        <f t="shared" si="18"/>
        <v>46325</v>
      </c>
      <c r="C9" s="161" t="s">
        <v>15</v>
      </c>
      <c r="D9" s="162">
        <f>SUMIFS(Main!U:U, Main!R:R, '주별 진척률'!C9, Main!Q:Q, '주별 진척률'!D$1)</f>
        <v>0</v>
      </c>
      <c r="E9" s="162">
        <f>SUMIFS(Main!U:U, Main!S:S, '주별 진척률'!C9, Main!Q:Q, '주별 진척률'!D$1)</f>
        <v>0</v>
      </c>
      <c r="F9" s="163" t="str">
        <f t="shared" si="8"/>
        <v/>
      </c>
      <c r="G9" s="164">
        <f>SUMIFS(Main!U:U, Main!R:R, '주별 진척률'!C9, Main!Q:Q, '주별 진척률'!G$1)</f>
        <v>0</v>
      </c>
      <c r="H9" s="164">
        <f>SUMIFS(Main!U:U, Main!S:S, '주별 진척률'!C9, Main!Q:Q, '주별 진척률'!G$1)</f>
        <v>0</v>
      </c>
      <c r="I9" s="163" t="str">
        <f t="shared" si="9"/>
        <v/>
      </c>
      <c r="J9" s="7">
        <f>SUMIFS(Main!U:U, Main!R:R, '주별 진척률'!C9, Main!Q:Q, '주별 진척률'!J$1)</f>
        <v>0</v>
      </c>
      <c r="K9" s="7">
        <f>SUMIFS(Main!U:U, Main!S:S, '주별 진척률'!C9, Main!Q:Q, '주별 진척률'!J$1)</f>
        <v>0</v>
      </c>
      <c r="L9" s="120" t="str">
        <f t="shared" si="10"/>
        <v/>
      </c>
      <c r="M9" s="7">
        <f>SUMIFS(Main!U:U, Main!R:R, '주별 진척률'!C9, Main!Q:Q, '주별 진척률'!M$1)</f>
        <v>0.60000000000000009</v>
      </c>
      <c r="N9" s="7">
        <f>SUMIFS(Main!U:U, Main!S:S, '주별 진척률'!C9, Main!Q:Q, '주별 진척률'!M$1)</f>
        <v>0</v>
      </c>
      <c r="O9" s="120">
        <f t="shared" si="11"/>
        <v>0</v>
      </c>
      <c r="P9" s="7">
        <f>SUMIFS(Main!U:U, Main!R:R, '주별 진척률'!C9, Main!Q:Q, '주별 진척률'!P$1)</f>
        <v>0.2</v>
      </c>
      <c r="Q9" s="7">
        <f>SUMIFS(Main!U:U, Main!S:S, '주별 진척률'!C9, Main!Q:Q, '주별 진척률'!P$1)</f>
        <v>0</v>
      </c>
      <c r="R9" s="120">
        <f t="shared" si="12"/>
        <v>0</v>
      </c>
      <c r="S9" s="7">
        <f>SUMIFS(Main!U:U, Main!R:R, '주별 진척률'!C9, Main!Q:Q, '주별 진척률'!S$1)</f>
        <v>0.13333333333333333</v>
      </c>
      <c r="T9" s="7">
        <f>SUMIFS(Main!U:U, Main!S:S, '주별 진척률'!C9, Main!Q:Q, '주별 진척률'!S$1)</f>
        <v>0</v>
      </c>
      <c r="U9" s="120">
        <f t="shared" si="13"/>
        <v>0</v>
      </c>
      <c r="V9" s="165">
        <f>SUMIF(Main!R:R, '주별 진척률'!C9, Main!U:U)</f>
        <v>0.93333333333333335</v>
      </c>
      <c r="W9" s="165">
        <f>SUMIF(Main!S:S, '주별 진척률'!C9, Main!U:U)</f>
        <v>0</v>
      </c>
      <c r="X9" s="166" t="str">
        <f t="shared" si="14"/>
        <v>.0%</v>
      </c>
      <c r="Y9" s="167">
        <f t="shared" si="15"/>
        <v>0.93333333333333335</v>
      </c>
      <c r="Z9" s="167" t="e">
        <f ca="1">IF(TODAY()&lt;A9, NA(), SUM(W$5:W9))</f>
        <v>#N/A</v>
      </c>
      <c r="AA9" s="166" t="e">
        <f t="shared" ca="1" si="16"/>
        <v>#N/A</v>
      </c>
      <c r="AB9" s="117" t="str">
        <f t="shared" ca="1" si="17"/>
        <v>X</v>
      </c>
      <c r="AD9" s="153"/>
      <c r="AE9" s="153"/>
      <c r="AF9" s="157"/>
    </row>
    <row r="10" spans="1:32" x14ac:dyDescent="0.45">
      <c r="A10" s="8"/>
      <c r="B10" s="9"/>
    </row>
    <row r="11" spans="1:32" x14ac:dyDescent="0.45">
      <c r="A11" s="115">
        <v>46282</v>
      </c>
      <c r="B11" s="116">
        <f xml:space="preserve"> IFERROR(VLOOKUP(A11,A$5:C$9, 3, 0),B10)</f>
        <v>0</v>
      </c>
    </row>
    <row r="12" spans="1:32" x14ac:dyDescent="0.45">
      <c r="A12" s="115">
        <v>46283</v>
      </c>
      <c r="B12" s="116">
        <f t="shared" ref="B12:B75" si="19" xml:space="preserve"> IFERROR(VLOOKUP(A12,A$5:C$9, 3, 0),B11)</f>
        <v>0</v>
      </c>
    </row>
    <row r="13" spans="1:32" x14ac:dyDescent="0.45">
      <c r="A13" s="115">
        <v>46284</v>
      </c>
      <c r="B13" s="116">
        <f t="shared" si="19"/>
        <v>0</v>
      </c>
    </row>
    <row r="14" spans="1:32" x14ac:dyDescent="0.45">
      <c r="A14" s="115">
        <v>46285</v>
      </c>
      <c r="B14" s="116">
        <f t="shared" si="19"/>
        <v>0</v>
      </c>
    </row>
    <row r="15" spans="1:32" x14ac:dyDescent="0.45">
      <c r="A15" s="115">
        <v>46286</v>
      </c>
      <c r="B15" s="116">
        <f t="shared" si="19"/>
        <v>0</v>
      </c>
    </row>
    <row r="16" spans="1:32" x14ac:dyDescent="0.45">
      <c r="A16" s="115">
        <v>46287</v>
      </c>
      <c r="B16" s="116">
        <f t="shared" si="19"/>
        <v>0</v>
      </c>
    </row>
    <row r="17" spans="1:2" x14ac:dyDescent="0.45">
      <c r="A17" s="115">
        <v>46288</v>
      </c>
      <c r="B17" s="116">
        <f t="shared" si="19"/>
        <v>0</v>
      </c>
    </row>
    <row r="18" spans="1:2" x14ac:dyDescent="0.45">
      <c r="A18" s="115">
        <v>46289</v>
      </c>
      <c r="B18" s="116">
        <f t="shared" si="19"/>
        <v>0</v>
      </c>
    </row>
    <row r="19" spans="1:2" x14ac:dyDescent="0.45">
      <c r="A19" s="115">
        <v>46290</v>
      </c>
      <c r="B19" s="116">
        <f t="shared" si="19"/>
        <v>0</v>
      </c>
    </row>
    <row r="20" spans="1:2" x14ac:dyDescent="0.45">
      <c r="A20" s="115">
        <v>46291</v>
      </c>
      <c r="B20" s="116">
        <f t="shared" si="19"/>
        <v>0</v>
      </c>
    </row>
    <row r="21" spans="1:2" x14ac:dyDescent="0.45">
      <c r="A21" s="115">
        <v>46292</v>
      </c>
      <c r="B21" s="116">
        <f t="shared" si="19"/>
        <v>0</v>
      </c>
    </row>
    <row r="22" spans="1:2" x14ac:dyDescent="0.45">
      <c r="A22" s="115">
        <v>46293</v>
      </c>
      <c r="B22" s="116">
        <f t="shared" si="19"/>
        <v>0</v>
      </c>
    </row>
    <row r="23" spans="1:2" x14ac:dyDescent="0.45">
      <c r="A23" s="115">
        <v>46294</v>
      </c>
      <c r="B23" s="116">
        <f t="shared" si="19"/>
        <v>0</v>
      </c>
    </row>
    <row r="24" spans="1:2" x14ac:dyDescent="0.45">
      <c r="A24" s="115">
        <v>46295</v>
      </c>
      <c r="B24" s="116">
        <f t="shared" si="19"/>
        <v>0</v>
      </c>
    </row>
    <row r="25" spans="1:2" x14ac:dyDescent="0.45">
      <c r="A25" s="115">
        <v>46296</v>
      </c>
      <c r="B25" s="116" t="str">
        <f t="shared" si="19"/>
        <v>W01</v>
      </c>
    </row>
    <row r="26" spans="1:2" x14ac:dyDescent="0.45">
      <c r="A26" s="115">
        <v>46297</v>
      </c>
      <c r="B26" s="116" t="str">
        <f t="shared" si="19"/>
        <v>W01</v>
      </c>
    </row>
    <row r="27" spans="1:2" x14ac:dyDescent="0.45">
      <c r="A27" s="115">
        <v>46298</v>
      </c>
      <c r="B27" s="116" t="str">
        <f t="shared" si="19"/>
        <v>W01</v>
      </c>
    </row>
    <row r="28" spans="1:2" x14ac:dyDescent="0.45">
      <c r="A28" s="115">
        <v>46299</v>
      </c>
      <c r="B28" s="116" t="str">
        <f t="shared" si="19"/>
        <v>W01</v>
      </c>
    </row>
    <row r="29" spans="1:2" x14ac:dyDescent="0.45">
      <c r="A29" s="115">
        <v>46300</v>
      </c>
      <c r="B29" s="116" t="str">
        <f t="shared" si="19"/>
        <v>W02</v>
      </c>
    </row>
    <row r="30" spans="1:2" x14ac:dyDescent="0.45">
      <c r="A30" s="115">
        <v>46301</v>
      </c>
      <c r="B30" s="116" t="str">
        <f t="shared" si="19"/>
        <v>W02</v>
      </c>
    </row>
    <row r="31" spans="1:2" x14ac:dyDescent="0.45">
      <c r="A31" s="115">
        <v>46302</v>
      </c>
      <c r="B31" s="116" t="str">
        <f t="shared" si="19"/>
        <v>W02</v>
      </c>
    </row>
    <row r="32" spans="1:2" x14ac:dyDescent="0.45">
      <c r="A32" s="115">
        <v>46303</v>
      </c>
      <c r="B32" s="116" t="str">
        <f t="shared" si="19"/>
        <v>W02</v>
      </c>
    </row>
    <row r="33" spans="1:2" x14ac:dyDescent="0.45">
      <c r="A33" s="115">
        <v>46304</v>
      </c>
      <c r="B33" s="116" t="str">
        <f t="shared" si="19"/>
        <v>W02</v>
      </c>
    </row>
    <row r="34" spans="1:2" x14ac:dyDescent="0.45">
      <c r="A34" s="115">
        <v>46305</v>
      </c>
      <c r="B34" s="116" t="str">
        <f t="shared" si="19"/>
        <v>W02</v>
      </c>
    </row>
    <row r="35" spans="1:2" x14ac:dyDescent="0.45">
      <c r="A35" s="115">
        <v>46306</v>
      </c>
      <c r="B35" s="116" t="str">
        <f t="shared" si="19"/>
        <v>W02</v>
      </c>
    </row>
    <row r="36" spans="1:2" x14ac:dyDescent="0.45">
      <c r="A36" s="115">
        <v>46307</v>
      </c>
      <c r="B36" s="116" t="str">
        <f t="shared" si="19"/>
        <v>W03</v>
      </c>
    </row>
    <row r="37" spans="1:2" x14ac:dyDescent="0.45">
      <c r="A37" s="115">
        <v>46308</v>
      </c>
      <c r="B37" s="116" t="str">
        <f t="shared" si="19"/>
        <v>W03</v>
      </c>
    </row>
    <row r="38" spans="1:2" x14ac:dyDescent="0.45">
      <c r="A38" s="115">
        <v>46309</v>
      </c>
      <c r="B38" s="116" t="str">
        <f t="shared" si="19"/>
        <v>W03</v>
      </c>
    </row>
    <row r="39" spans="1:2" x14ac:dyDescent="0.45">
      <c r="A39" s="115">
        <v>46310</v>
      </c>
      <c r="B39" s="116" t="str">
        <f t="shared" si="19"/>
        <v>W03</v>
      </c>
    </row>
    <row r="40" spans="1:2" x14ac:dyDescent="0.45">
      <c r="A40" s="115">
        <v>46311</v>
      </c>
      <c r="B40" s="116" t="str">
        <f t="shared" si="19"/>
        <v>W03</v>
      </c>
    </row>
    <row r="41" spans="1:2" x14ac:dyDescent="0.45">
      <c r="A41" s="115">
        <v>46312</v>
      </c>
      <c r="B41" s="116" t="str">
        <f t="shared" si="19"/>
        <v>W03</v>
      </c>
    </row>
    <row r="42" spans="1:2" x14ac:dyDescent="0.45">
      <c r="A42" s="115">
        <v>46313</v>
      </c>
      <c r="B42" s="116" t="str">
        <f t="shared" si="19"/>
        <v>W03</v>
      </c>
    </row>
    <row r="43" spans="1:2" x14ac:dyDescent="0.45">
      <c r="A43" s="115">
        <v>46314</v>
      </c>
      <c r="B43" s="116" t="str">
        <f t="shared" si="19"/>
        <v>W04</v>
      </c>
    </row>
    <row r="44" spans="1:2" x14ac:dyDescent="0.45">
      <c r="A44" s="115">
        <v>46315</v>
      </c>
      <c r="B44" s="116" t="str">
        <f t="shared" si="19"/>
        <v>W04</v>
      </c>
    </row>
    <row r="45" spans="1:2" x14ac:dyDescent="0.45">
      <c r="A45" s="115">
        <v>46316</v>
      </c>
      <c r="B45" s="116" t="str">
        <f t="shared" si="19"/>
        <v>W04</v>
      </c>
    </row>
    <row r="46" spans="1:2" x14ac:dyDescent="0.45">
      <c r="A46" s="115">
        <v>46317</v>
      </c>
      <c r="B46" s="116" t="str">
        <f t="shared" si="19"/>
        <v>W04</v>
      </c>
    </row>
    <row r="47" spans="1:2" x14ac:dyDescent="0.45">
      <c r="A47" s="115">
        <v>46318</v>
      </c>
      <c r="B47" s="116" t="str">
        <f t="shared" si="19"/>
        <v>W04</v>
      </c>
    </row>
    <row r="48" spans="1:2" x14ac:dyDescent="0.45">
      <c r="A48" s="115">
        <v>46319</v>
      </c>
      <c r="B48" s="116" t="str">
        <f t="shared" si="19"/>
        <v>W04</v>
      </c>
    </row>
    <row r="49" spans="1:2" x14ac:dyDescent="0.45">
      <c r="A49" s="115">
        <v>46320</v>
      </c>
      <c r="B49" s="116" t="str">
        <f t="shared" si="19"/>
        <v>W04</v>
      </c>
    </row>
    <row r="50" spans="1:2" x14ac:dyDescent="0.45">
      <c r="A50" s="115">
        <v>46321</v>
      </c>
      <c r="B50" s="116" t="str">
        <f t="shared" si="19"/>
        <v>W05</v>
      </c>
    </row>
    <row r="51" spans="1:2" x14ac:dyDescent="0.45">
      <c r="A51" s="115">
        <v>46322</v>
      </c>
      <c r="B51" s="116" t="str">
        <f t="shared" si="19"/>
        <v>W05</v>
      </c>
    </row>
    <row r="52" spans="1:2" x14ac:dyDescent="0.45">
      <c r="A52" s="115">
        <v>46323</v>
      </c>
      <c r="B52" s="116" t="str">
        <f t="shared" si="19"/>
        <v>W05</v>
      </c>
    </row>
    <row r="53" spans="1:2" x14ac:dyDescent="0.45">
      <c r="A53" s="115">
        <v>46324</v>
      </c>
      <c r="B53" s="116" t="str">
        <f t="shared" si="19"/>
        <v>W05</v>
      </c>
    </row>
    <row r="54" spans="1:2" x14ac:dyDescent="0.45">
      <c r="A54" s="115">
        <v>46325</v>
      </c>
      <c r="B54" s="116" t="str">
        <f t="shared" si="19"/>
        <v>W05</v>
      </c>
    </row>
    <row r="55" spans="1:2" x14ac:dyDescent="0.45">
      <c r="A55" s="115">
        <v>46326</v>
      </c>
      <c r="B55" s="116" t="str">
        <f t="shared" si="19"/>
        <v>W05</v>
      </c>
    </row>
    <row r="56" spans="1:2" x14ac:dyDescent="0.45">
      <c r="A56" s="115">
        <v>46327</v>
      </c>
      <c r="B56" s="116" t="str">
        <f t="shared" si="19"/>
        <v>W05</v>
      </c>
    </row>
    <row r="57" spans="1:2" x14ac:dyDescent="0.45">
      <c r="A57" s="115">
        <v>46328</v>
      </c>
      <c r="B57" s="116" t="str">
        <f t="shared" si="19"/>
        <v>W05</v>
      </c>
    </row>
    <row r="58" spans="1:2" x14ac:dyDescent="0.45">
      <c r="A58" s="115">
        <v>46329</v>
      </c>
      <c r="B58" s="116" t="str">
        <f t="shared" si="19"/>
        <v>W05</v>
      </c>
    </row>
    <row r="59" spans="1:2" x14ac:dyDescent="0.45">
      <c r="A59" s="115">
        <v>46330</v>
      </c>
      <c r="B59" s="116" t="str">
        <f t="shared" si="19"/>
        <v>W05</v>
      </c>
    </row>
    <row r="60" spans="1:2" x14ac:dyDescent="0.45">
      <c r="A60" s="115">
        <v>46331</v>
      </c>
      <c r="B60" s="116" t="str">
        <f t="shared" si="19"/>
        <v>W05</v>
      </c>
    </row>
    <row r="61" spans="1:2" x14ac:dyDescent="0.45">
      <c r="A61" s="115">
        <v>46332</v>
      </c>
      <c r="B61" s="116" t="str">
        <f t="shared" si="19"/>
        <v>W05</v>
      </c>
    </row>
    <row r="62" spans="1:2" x14ac:dyDescent="0.45">
      <c r="A62" s="115">
        <v>46333</v>
      </c>
      <c r="B62" s="116" t="str">
        <f t="shared" si="19"/>
        <v>W05</v>
      </c>
    </row>
    <row r="63" spans="1:2" x14ac:dyDescent="0.45">
      <c r="A63" s="115">
        <v>46334</v>
      </c>
      <c r="B63" s="116" t="str">
        <f t="shared" si="19"/>
        <v>W05</v>
      </c>
    </row>
    <row r="64" spans="1:2" x14ac:dyDescent="0.45">
      <c r="A64" s="115">
        <v>46335</v>
      </c>
      <c r="B64" s="116" t="str">
        <f t="shared" si="19"/>
        <v>W05</v>
      </c>
    </row>
    <row r="65" spans="1:2" x14ac:dyDescent="0.45">
      <c r="A65" s="115">
        <v>46336</v>
      </c>
      <c r="B65" s="116" t="str">
        <f t="shared" si="19"/>
        <v>W05</v>
      </c>
    </row>
    <row r="66" spans="1:2" x14ac:dyDescent="0.45">
      <c r="A66" s="115">
        <v>46337</v>
      </c>
      <c r="B66" s="116" t="str">
        <f t="shared" si="19"/>
        <v>W05</v>
      </c>
    </row>
    <row r="67" spans="1:2" x14ac:dyDescent="0.45">
      <c r="A67" s="115">
        <v>46338</v>
      </c>
      <c r="B67" s="116" t="str">
        <f t="shared" si="19"/>
        <v>W05</v>
      </c>
    </row>
    <row r="68" spans="1:2" x14ac:dyDescent="0.45">
      <c r="A68" s="115">
        <v>46339</v>
      </c>
      <c r="B68" s="116" t="str">
        <f t="shared" si="19"/>
        <v>W05</v>
      </c>
    </row>
    <row r="69" spans="1:2" x14ac:dyDescent="0.45">
      <c r="A69" s="115">
        <v>46340</v>
      </c>
      <c r="B69" s="116" t="str">
        <f t="shared" si="19"/>
        <v>W05</v>
      </c>
    </row>
    <row r="70" spans="1:2" x14ac:dyDescent="0.45">
      <c r="A70" s="115">
        <v>46341</v>
      </c>
      <c r="B70" s="116" t="str">
        <f t="shared" si="19"/>
        <v>W05</v>
      </c>
    </row>
    <row r="71" spans="1:2" x14ac:dyDescent="0.45">
      <c r="A71" s="115">
        <v>46342</v>
      </c>
      <c r="B71" s="116" t="str">
        <f t="shared" si="19"/>
        <v>W05</v>
      </c>
    </row>
    <row r="72" spans="1:2" x14ac:dyDescent="0.45">
      <c r="A72" s="115">
        <v>46343</v>
      </c>
      <c r="B72" s="116" t="str">
        <f t="shared" si="19"/>
        <v>W05</v>
      </c>
    </row>
    <row r="73" spans="1:2" x14ac:dyDescent="0.45">
      <c r="A73" s="115">
        <v>46344</v>
      </c>
      <c r="B73" s="116" t="str">
        <f t="shared" si="19"/>
        <v>W05</v>
      </c>
    </row>
    <row r="74" spans="1:2" x14ac:dyDescent="0.45">
      <c r="A74" s="115">
        <v>46345</v>
      </c>
      <c r="B74" s="116" t="str">
        <f t="shared" si="19"/>
        <v>W05</v>
      </c>
    </row>
    <row r="75" spans="1:2" x14ac:dyDescent="0.45">
      <c r="A75" s="115">
        <v>46346</v>
      </c>
      <c r="B75" s="116" t="str">
        <f t="shared" si="19"/>
        <v>W05</v>
      </c>
    </row>
    <row r="76" spans="1:2" x14ac:dyDescent="0.45">
      <c r="A76" s="115">
        <v>46347</v>
      </c>
      <c r="B76" s="116" t="str">
        <f t="shared" ref="B76:B139" si="20" xml:space="preserve"> IFERROR(VLOOKUP(A76,A$5:C$9, 3, 0),B75)</f>
        <v>W05</v>
      </c>
    </row>
    <row r="77" spans="1:2" x14ac:dyDescent="0.45">
      <c r="A77" s="115">
        <v>46348</v>
      </c>
      <c r="B77" s="116" t="str">
        <f t="shared" si="20"/>
        <v>W05</v>
      </c>
    </row>
    <row r="78" spans="1:2" x14ac:dyDescent="0.45">
      <c r="A78" s="115">
        <v>46349</v>
      </c>
      <c r="B78" s="116" t="str">
        <f t="shared" si="20"/>
        <v>W05</v>
      </c>
    </row>
    <row r="79" spans="1:2" x14ac:dyDescent="0.45">
      <c r="A79" s="115">
        <v>46350</v>
      </c>
      <c r="B79" s="116" t="str">
        <f t="shared" si="20"/>
        <v>W05</v>
      </c>
    </row>
    <row r="80" spans="1:2" x14ac:dyDescent="0.45">
      <c r="A80" s="115">
        <v>46351</v>
      </c>
      <c r="B80" s="116" t="str">
        <f t="shared" si="20"/>
        <v>W05</v>
      </c>
    </row>
    <row r="81" spans="1:2" x14ac:dyDescent="0.45">
      <c r="A81" s="115">
        <v>46352</v>
      </c>
      <c r="B81" s="116" t="str">
        <f t="shared" si="20"/>
        <v>W05</v>
      </c>
    </row>
    <row r="82" spans="1:2" x14ac:dyDescent="0.45">
      <c r="A82" s="115">
        <v>46353</v>
      </c>
      <c r="B82" s="116" t="str">
        <f t="shared" si="20"/>
        <v>W05</v>
      </c>
    </row>
    <row r="83" spans="1:2" x14ac:dyDescent="0.45">
      <c r="A83" s="115">
        <v>46354</v>
      </c>
      <c r="B83" s="116" t="str">
        <f t="shared" si="20"/>
        <v>W05</v>
      </c>
    </row>
    <row r="84" spans="1:2" x14ac:dyDescent="0.45">
      <c r="A84" s="115">
        <v>46355</v>
      </c>
      <c r="B84" s="116" t="str">
        <f t="shared" si="20"/>
        <v>W05</v>
      </c>
    </row>
    <row r="85" spans="1:2" x14ac:dyDescent="0.45">
      <c r="A85" s="115">
        <v>46356</v>
      </c>
      <c r="B85" s="116" t="str">
        <f t="shared" si="20"/>
        <v>W05</v>
      </c>
    </row>
    <row r="86" spans="1:2" x14ac:dyDescent="0.45">
      <c r="A86" s="115">
        <v>46357</v>
      </c>
      <c r="B86" s="116" t="str">
        <f t="shared" si="20"/>
        <v>W05</v>
      </c>
    </row>
    <row r="87" spans="1:2" x14ac:dyDescent="0.45">
      <c r="A87" s="115">
        <v>46358</v>
      </c>
      <c r="B87" s="116" t="str">
        <f t="shared" si="20"/>
        <v>W05</v>
      </c>
    </row>
    <row r="88" spans="1:2" x14ac:dyDescent="0.45">
      <c r="A88" s="115">
        <v>46359</v>
      </c>
      <c r="B88" s="116" t="str">
        <f t="shared" si="20"/>
        <v>W05</v>
      </c>
    </row>
    <row r="89" spans="1:2" x14ac:dyDescent="0.45">
      <c r="A89" s="115">
        <v>46360</v>
      </c>
      <c r="B89" s="116" t="str">
        <f t="shared" si="20"/>
        <v>W05</v>
      </c>
    </row>
    <row r="90" spans="1:2" x14ac:dyDescent="0.45">
      <c r="A90" s="115">
        <v>46361</v>
      </c>
      <c r="B90" s="116" t="str">
        <f t="shared" si="20"/>
        <v>W05</v>
      </c>
    </row>
    <row r="91" spans="1:2" x14ac:dyDescent="0.45">
      <c r="A91" s="115">
        <v>46362</v>
      </c>
      <c r="B91" s="116" t="str">
        <f t="shared" si="20"/>
        <v>W05</v>
      </c>
    </row>
    <row r="92" spans="1:2" x14ac:dyDescent="0.45">
      <c r="A92" s="115">
        <v>46363</v>
      </c>
      <c r="B92" s="116" t="str">
        <f t="shared" si="20"/>
        <v>W05</v>
      </c>
    </row>
    <row r="93" spans="1:2" x14ac:dyDescent="0.45">
      <c r="A93" s="115">
        <v>46364</v>
      </c>
      <c r="B93" s="116" t="str">
        <f t="shared" si="20"/>
        <v>W05</v>
      </c>
    </row>
    <row r="94" spans="1:2" x14ac:dyDescent="0.45">
      <c r="A94" s="115">
        <v>46365</v>
      </c>
      <c r="B94" s="116" t="str">
        <f t="shared" si="20"/>
        <v>W05</v>
      </c>
    </row>
    <row r="95" spans="1:2" x14ac:dyDescent="0.45">
      <c r="A95" s="115">
        <v>46366</v>
      </c>
      <c r="B95" s="116" t="str">
        <f t="shared" si="20"/>
        <v>W05</v>
      </c>
    </row>
    <row r="96" spans="1:2" x14ac:dyDescent="0.45">
      <c r="A96" s="115">
        <v>46367</v>
      </c>
      <c r="B96" s="116" t="str">
        <f t="shared" si="20"/>
        <v>W05</v>
      </c>
    </row>
    <row r="97" spans="1:2" x14ac:dyDescent="0.45">
      <c r="A97" s="115">
        <v>46368</v>
      </c>
      <c r="B97" s="116" t="str">
        <f t="shared" si="20"/>
        <v>W05</v>
      </c>
    </row>
    <row r="98" spans="1:2" x14ac:dyDescent="0.45">
      <c r="A98" s="115">
        <v>46369</v>
      </c>
      <c r="B98" s="116" t="str">
        <f t="shared" si="20"/>
        <v>W05</v>
      </c>
    </row>
    <row r="99" spans="1:2" x14ac:dyDescent="0.45">
      <c r="A99" s="115">
        <v>46370</v>
      </c>
      <c r="B99" s="116" t="str">
        <f t="shared" si="20"/>
        <v>W05</v>
      </c>
    </row>
    <row r="100" spans="1:2" x14ac:dyDescent="0.45">
      <c r="A100" s="115">
        <v>46371</v>
      </c>
      <c r="B100" s="116" t="str">
        <f t="shared" si="20"/>
        <v>W05</v>
      </c>
    </row>
    <row r="101" spans="1:2" x14ac:dyDescent="0.45">
      <c r="A101" s="115">
        <v>46372</v>
      </c>
      <c r="B101" s="116" t="str">
        <f t="shared" si="20"/>
        <v>W05</v>
      </c>
    </row>
    <row r="102" spans="1:2" x14ac:dyDescent="0.45">
      <c r="A102" s="115">
        <v>46373</v>
      </c>
      <c r="B102" s="116" t="str">
        <f t="shared" si="20"/>
        <v>W05</v>
      </c>
    </row>
    <row r="103" spans="1:2" x14ac:dyDescent="0.45">
      <c r="A103" s="115">
        <v>46374</v>
      </c>
      <c r="B103" s="116" t="str">
        <f t="shared" si="20"/>
        <v>W05</v>
      </c>
    </row>
    <row r="104" spans="1:2" x14ac:dyDescent="0.45">
      <c r="A104" s="115">
        <v>46375</v>
      </c>
      <c r="B104" s="116" t="str">
        <f t="shared" si="20"/>
        <v>W05</v>
      </c>
    </row>
    <row r="105" spans="1:2" x14ac:dyDescent="0.45">
      <c r="A105" s="115">
        <v>46376</v>
      </c>
      <c r="B105" s="116" t="str">
        <f t="shared" si="20"/>
        <v>W05</v>
      </c>
    </row>
    <row r="106" spans="1:2" x14ac:dyDescent="0.45">
      <c r="A106" s="115">
        <v>46377</v>
      </c>
      <c r="B106" s="116" t="str">
        <f t="shared" si="20"/>
        <v>W05</v>
      </c>
    </row>
    <row r="107" spans="1:2" x14ac:dyDescent="0.45">
      <c r="A107" s="115">
        <v>46378</v>
      </c>
      <c r="B107" s="116" t="str">
        <f t="shared" si="20"/>
        <v>W05</v>
      </c>
    </row>
    <row r="108" spans="1:2" x14ac:dyDescent="0.45">
      <c r="A108" s="115">
        <v>46379</v>
      </c>
      <c r="B108" s="116" t="str">
        <f t="shared" si="20"/>
        <v>W05</v>
      </c>
    </row>
    <row r="109" spans="1:2" x14ac:dyDescent="0.45">
      <c r="A109" s="115">
        <v>46380</v>
      </c>
      <c r="B109" s="116" t="str">
        <f t="shared" si="20"/>
        <v>W05</v>
      </c>
    </row>
    <row r="110" spans="1:2" x14ac:dyDescent="0.45">
      <c r="A110" s="115">
        <v>46381</v>
      </c>
      <c r="B110" s="116" t="str">
        <f t="shared" si="20"/>
        <v>W05</v>
      </c>
    </row>
    <row r="111" spans="1:2" x14ac:dyDescent="0.45">
      <c r="A111" s="115">
        <v>46382</v>
      </c>
      <c r="B111" s="116" t="str">
        <f t="shared" si="20"/>
        <v>W05</v>
      </c>
    </row>
    <row r="112" spans="1:2" x14ac:dyDescent="0.45">
      <c r="A112" s="115">
        <v>46383</v>
      </c>
      <c r="B112" s="116" t="str">
        <f t="shared" si="20"/>
        <v>W05</v>
      </c>
    </row>
    <row r="113" spans="1:2" x14ac:dyDescent="0.45">
      <c r="A113" s="115">
        <v>46384</v>
      </c>
      <c r="B113" s="116" t="str">
        <f t="shared" si="20"/>
        <v>W05</v>
      </c>
    </row>
    <row r="114" spans="1:2" x14ac:dyDescent="0.45">
      <c r="A114" s="115">
        <v>46385</v>
      </c>
      <c r="B114" s="116" t="str">
        <f t="shared" si="20"/>
        <v>W05</v>
      </c>
    </row>
    <row r="115" spans="1:2" x14ac:dyDescent="0.45">
      <c r="A115" s="115">
        <v>46386</v>
      </c>
      <c r="B115" s="116" t="str">
        <f t="shared" si="20"/>
        <v>W05</v>
      </c>
    </row>
    <row r="116" spans="1:2" x14ac:dyDescent="0.45">
      <c r="A116" s="115">
        <v>46387</v>
      </c>
      <c r="B116" s="116" t="str">
        <f t="shared" si="20"/>
        <v>W05</v>
      </c>
    </row>
    <row r="117" spans="1:2" x14ac:dyDescent="0.45">
      <c r="A117" s="115">
        <v>46388</v>
      </c>
      <c r="B117" s="116" t="str">
        <f t="shared" si="20"/>
        <v>W05</v>
      </c>
    </row>
    <row r="118" spans="1:2" x14ac:dyDescent="0.45">
      <c r="A118" s="115">
        <v>46389</v>
      </c>
      <c r="B118" s="116" t="str">
        <f t="shared" si="20"/>
        <v>W05</v>
      </c>
    </row>
    <row r="119" spans="1:2" x14ac:dyDescent="0.45">
      <c r="A119" s="115">
        <v>46390</v>
      </c>
      <c r="B119" s="116" t="str">
        <f t="shared" si="20"/>
        <v>W05</v>
      </c>
    </row>
    <row r="120" spans="1:2" x14ac:dyDescent="0.45">
      <c r="A120" s="115">
        <v>46391</v>
      </c>
      <c r="B120" s="116" t="str">
        <f t="shared" si="20"/>
        <v>W05</v>
      </c>
    </row>
    <row r="121" spans="1:2" x14ac:dyDescent="0.45">
      <c r="A121" s="115">
        <v>46392</v>
      </c>
      <c r="B121" s="116" t="str">
        <f t="shared" si="20"/>
        <v>W05</v>
      </c>
    </row>
    <row r="122" spans="1:2" x14ac:dyDescent="0.45">
      <c r="A122" s="115">
        <v>46393</v>
      </c>
      <c r="B122" s="116" t="str">
        <f t="shared" si="20"/>
        <v>W05</v>
      </c>
    </row>
    <row r="123" spans="1:2" x14ac:dyDescent="0.45">
      <c r="A123" s="115">
        <v>46394</v>
      </c>
      <c r="B123" s="116" t="str">
        <f t="shared" si="20"/>
        <v>W05</v>
      </c>
    </row>
    <row r="124" spans="1:2" x14ac:dyDescent="0.45">
      <c r="A124" s="115">
        <v>46395</v>
      </c>
      <c r="B124" s="116" t="str">
        <f t="shared" si="20"/>
        <v>W05</v>
      </c>
    </row>
    <row r="125" spans="1:2" x14ac:dyDescent="0.45">
      <c r="A125" s="115">
        <v>46396</v>
      </c>
      <c r="B125" s="116" t="str">
        <f t="shared" si="20"/>
        <v>W05</v>
      </c>
    </row>
    <row r="126" spans="1:2" x14ac:dyDescent="0.45">
      <c r="A126" s="115">
        <v>46397</v>
      </c>
      <c r="B126" s="116" t="str">
        <f t="shared" si="20"/>
        <v>W05</v>
      </c>
    </row>
    <row r="127" spans="1:2" x14ac:dyDescent="0.45">
      <c r="A127" s="115">
        <v>46398</v>
      </c>
      <c r="B127" s="116" t="str">
        <f t="shared" si="20"/>
        <v>W05</v>
      </c>
    </row>
    <row r="128" spans="1:2" x14ac:dyDescent="0.45">
      <c r="A128" s="115">
        <v>46399</v>
      </c>
      <c r="B128" s="116" t="str">
        <f t="shared" si="20"/>
        <v>W05</v>
      </c>
    </row>
    <row r="129" spans="1:2" x14ac:dyDescent="0.45">
      <c r="A129" s="115">
        <v>46400</v>
      </c>
      <c r="B129" s="116" t="str">
        <f t="shared" si="20"/>
        <v>W05</v>
      </c>
    </row>
    <row r="130" spans="1:2" x14ac:dyDescent="0.45">
      <c r="A130" s="115">
        <v>46401</v>
      </c>
      <c r="B130" s="116" t="str">
        <f t="shared" si="20"/>
        <v>W05</v>
      </c>
    </row>
    <row r="131" spans="1:2" x14ac:dyDescent="0.45">
      <c r="A131" s="115">
        <v>46402</v>
      </c>
      <c r="B131" s="116" t="str">
        <f t="shared" si="20"/>
        <v>W05</v>
      </c>
    </row>
    <row r="132" spans="1:2" x14ac:dyDescent="0.45">
      <c r="A132" s="115">
        <v>46403</v>
      </c>
      <c r="B132" s="116" t="str">
        <f t="shared" si="20"/>
        <v>W05</v>
      </c>
    </row>
    <row r="133" spans="1:2" x14ac:dyDescent="0.45">
      <c r="A133" s="115">
        <v>46404</v>
      </c>
      <c r="B133" s="116" t="str">
        <f t="shared" si="20"/>
        <v>W05</v>
      </c>
    </row>
    <row r="134" spans="1:2" x14ac:dyDescent="0.45">
      <c r="A134" s="115">
        <v>46405</v>
      </c>
      <c r="B134" s="116" t="str">
        <f t="shared" si="20"/>
        <v>W05</v>
      </c>
    </row>
    <row r="135" spans="1:2" x14ac:dyDescent="0.45">
      <c r="A135" s="115">
        <v>46406</v>
      </c>
      <c r="B135" s="116" t="str">
        <f t="shared" si="20"/>
        <v>W05</v>
      </c>
    </row>
    <row r="136" spans="1:2" x14ac:dyDescent="0.45">
      <c r="A136" s="115">
        <v>46407</v>
      </c>
      <c r="B136" s="116" t="str">
        <f t="shared" si="20"/>
        <v>W05</v>
      </c>
    </row>
    <row r="137" spans="1:2" x14ac:dyDescent="0.45">
      <c r="A137" s="115">
        <v>46408</v>
      </c>
      <c r="B137" s="116" t="str">
        <f t="shared" si="20"/>
        <v>W05</v>
      </c>
    </row>
    <row r="138" spans="1:2" x14ac:dyDescent="0.45">
      <c r="A138" s="115">
        <v>46409</v>
      </c>
      <c r="B138" s="116" t="str">
        <f t="shared" si="20"/>
        <v>W05</v>
      </c>
    </row>
    <row r="139" spans="1:2" x14ac:dyDescent="0.45">
      <c r="A139" s="115">
        <v>46410</v>
      </c>
      <c r="B139" s="116" t="str">
        <f t="shared" si="20"/>
        <v>W05</v>
      </c>
    </row>
    <row r="140" spans="1:2" x14ac:dyDescent="0.45">
      <c r="A140" s="115">
        <v>46411</v>
      </c>
      <c r="B140" s="116" t="str">
        <f t="shared" ref="B140:B203" si="21" xml:space="preserve"> IFERROR(VLOOKUP(A140,A$5:C$9, 3, 0),B139)</f>
        <v>W05</v>
      </c>
    </row>
    <row r="141" spans="1:2" x14ac:dyDescent="0.45">
      <c r="A141" s="115">
        <v>46412</v>
      </c>
      <c r="B141" s="116" t="str">
        <f t="shared" si="21"/>
        <v>W05</v>
      </c>
    </row>
    <row r="142" spans="1:2" x14ac:dyDescent="0.45">
      <c r="A142" s="115">
        <v>46413</v>
      </c>
      <c r="B142" s="116" t="str">
        <f t="shared" si="21"/>
        <v>W05</v>
      </c>
    </row>
    <row r="143" spans="1:2" x14ac:dyDescent="0.45">
      <c r="A143" s="115">
        <v>46414</v>
      </c>
      <c r="B143" s="116" t="str">
        <f t="shared" si="21"/>
        <v>W05</v>
      </c>
    </row>
    <row r="144" spans="1:2" x14ac:dyDescent="0.45">
      <c r="A144" s="115">
        <v>46415</v>
      </c>
      <c r="B144" s="116" t="str">
        <f t="shared" si="21"/>
        <v>W05</v>
      </c>
    </row>
    <row r="145" spans="1:2" x14ac:dyDescent="0.45">
      <c r="A145" s="115">
        <v>46416</v>
      </c>
      <c r="B145" s="116" t="str">
        <f t="shared" si="21"/>
        <v>W05</v>
      </c>
    </row>
    <row r="146" spans="1:2" x14ac:dyDescent="0.45">
      <c r="A146" s="115">
        <v>46417</v>
      </c>
      <c r="B146" s="116" t="str">
        <f t="shared" si="21"/>
        <v>W05</v>
      </c>
    </row>
    <row r="147" spans="1:2" x14ac:dyDescent="0.45">
      <c r="A147" s="115">
        <v>46418</v>
      </c>
      <c r="B147" s="116" t="str">
        <f t="shared" si="21"/>
        <v>W05</v>
      </c>
    </row>
    <row r="148" spans="1:2" x14ac:dyDescent="0.45">
      <c r="A148" s="115">
        <v>46419</v>
      </c>
      <c r="B148" s="116" t="str">
        <f t="shared" si="21"/>
        <v>W05</v>
      </c>
    </row>
    <row r="149" spans="1:2" x14ac:dyDescent="0.45">
      <c r="A149" s="115">
        <v>46420</v>
      </c>
      <c r="B149" s="116" t="str">
        <f t="shared" si="21"/>
        <v>W05</v>
      </c>
    </row>
    <row r="150" spans="1:2" x14ac:dyDescent="0.45">
      <c r="A150" s="115">
        <v>46421</v>
      </c>
      <c r="B150" s="116" t="str">
        <f t="shared" si="21"/>
        <v>W05</v>
      </c>
    </row>
    <row r="151" spans="1:2" x14ac:dyDescent="0.45">
      <c r="A151" s="115">
        <v>46422</v>
      </c>
      <c r="B151" s="116" t="str">
        <f t="shared" si="21"/>
        <v>W05</v>
      </c>
    </row>
    <row r="152" spans="1:2" x14ac:dyDescent="0.45">
      <c r="A152" s="115">
        <v>46423</v>
      </c>
      <c r="B152" s="116" t="str">
        <f t="shared" si="21"/>
        <v>W05</v>
      </c>
    </row>
    <row r="153" spans="1:2" x14ac:dyDescent="0.45">
      <c r="A153" s="115">
        <v>46424</v>
      </c>
      <c r="B153" s="116" t="str">
        <f t="shared" si="21"/>
        <v>W05</v>
      </c>
    </row>
    <row r="154" spans="1:2" x14ac:dyDescent="0.45">
      <c r="A154" s="115">
        <v>46425</v>
      </c>
      <c r="B154" s="116" t="str">
        <f t="shared" si="21"/>
        <v>W05</v>
      </c>
    </row>
    <row r="155" spans="1:2" x14ac:dyDescent="0.45">
      <c r="A155" s="115">
        <v>46426</v>
      </c>
      <c r="B155" s="116" t="str">
        <f t="shared" si="21"/>
        <v>W05</v>
      </c>
    </row>
    <row r="156" spans="1:2" x14ac:dyDescent="0.45">
      <c r="A156" s="115">
        <v>46427</v>
      </c>
      <c r="B156" s="116" t="str">
        <f t="shared" si="21"/>
        <v>W05</v>
      </c>
    </row>
    <row r="157" spans="1:2" x14ac:dyDescent="0.45">
      <c r="A157" s="115">
        <v>46428</v>
      </c>
      <c r="B157" s="116" t="str">
        <f t="shared" si="21"/>
        <v>W05</v>
      </c>
    </row>
    <row r="158" spans="1:2" x14ac:dyDescent="0.45">
      <c r="A158" s="115">
        <v>46429</v>
      </c>
      <c r="B158" s="116" t="str">
        <f t="shared" si="21"/>
        <v>W05</v>
      </c>
    </row>
    <row r="159" spans="1:2" x14ac:dyDescent="0.45">
      <c r="A159" s="115">
        <v>46430</v>
      </c>
      <c r="B159" s="116" t="str">
        <f t="shared" si="21"/>
        <v>W05</v>
      </c>
    </row>
    <row r="160" spans="1:2" x14ac:dyDescent="0.45">
      <c r="A160" s="115">
        <v>46431</v>
      </c>
      <c r="B160" s="116" t="str">
        <f t="shared" si="21"/>
        <v>W05</v>
      </c>
    </row>
    <row r="161" spans="1:2" x14ac:dyDescent="0.45">
      <c r="A161" s="115">
        <v>46432</v>
      </c>
      <c r="B161" s="116" t="str">
        <f t="shared" si="21"/>
        <v>W05</v>
      </c>
    </row>
    <row r="162" spans="1:2" x14ac:dyDescent="0.45">
      <c r="A162" s="115">
        <v>46433</v>
      </c>
      <c r="B162" s="116" t="str">
        <f t="shared" si="21"/>
        <v>W05</v>
      </c>
    </row>
    <row r="163" spans="1:2" x14ac:dyDescent="0.45">
      <c r="A163" s="115">
        <v>46434</v>
      </c>
      <c r="B163" s="116" t="str">
        <f t="shared" si="21"/>
        <v>W05</v>
      </c>
    </row>
    <row r="164" spans="1:2" x14ac:dyDescent="0.45">
      <c r="A164" s="115">
        <v>46435</v>
      </c>
      <c r="B164" s="116" t="str">
        <f t="shared" si="21"/>
        <v>W05</v>
      </c>
    </row>
    <row r="165" spans="1:2" x14ac:dyDescent="0.45">
      <c r="A165" s="115">
        <v>46436</v>
      </c>
      <c r="B165" s="116" t="str">
        <f t="shared" si="21"/>
        <v>W05</v>
      </c>
    </row>
    <row r="166" spans="1:2" x14ac:dyDescent="0.45">
      <c r="A166" s="115">
        <v>46437</v>
      </c>
      <c r="B166" s="116" t="str">
        <f t="shared" si="21"/>
        <v>W05</v>
      </c>
    </row>
    <row r="167" spans="1:2" x14ac:dyDescent="0.45">
      <c r="A167" s="115">
        <v>46438</v>
      </c>
      <c r="B167" s="116" t="str">
        <f t="shared" si="21"/>
        <v>W05</v>
      </c>
    </row>
    <row r="168" spans="1:2" x14ac:dyDescent="0.45">
      <c r="A168" s="115">
        <v>46439</v>
      </c>
      <c r="B168" s="116" t="str">
        <f t="shared" si="21"/>
        <v>W05</v>
      </c>
    </row>
    <row r="169" spans="1:2" x14ac:dyDescent="0.45">
      <c r="A169" s="115">
        <v>46440</v>
      </c>
      <c r="B169" s="116" t="str">
        <f t="shared" si="21"/>
        <v>W05</v>
      </c>
    </row>
    <row r="170" spans="1:2" x14ac:dyDescent="0.45">
      <c r="A170" s="115">
        <v>46441</v>
      </c>
      <c r="B170" s="116" t="str">
        <f t="shared" si="21"/>
        <v>W05</v>
      </c>
    </row>
    <row r="171" spans="1:2" x14ac:dyDescent="0.45">
      <c r="A171" s="115">
        <v>46442</v>
      </c>
      <c r="B171" s="116" t="str">
        <f t="shared" si="21"/>
        <v>W05</v>
      </c>
    </row>
    <row r="172" spans="1:2" x14ac:dyDescent="0.45">
      <c r="A172" s="115">
        <v>46443</v>
      </c>
      <c r="B172" s="116" t="str">
        <f t="shared" si="21"/>
        <v>W05</v>
      </c>
    </row>
    <row r="173" spans="1:2" x14ac:dyDescent="0.45">
      <c r="A173" s="115">
        <v>46444</v>
      </c>
      <c r="B173" s="116" t="str">
        <f t="shared" si="21"/>
        <v>W05</v>
      </c>
    </row>
    <row r="174" spans="1:2" x14ac:dyDescent="0.45">
      <c r="A174" s="115">
        <v>46445</v>
      </c>
      <c r="B174" s="116" t="str">
        <f t="shared" si="21"/>
        <v>W05</v>
      </c>
    </row>
    <row r="175" spans="1:2" x14ac:dyDescent="0.45">
      <c r="A175" s="115">
        <v>46446</v>
      </c>
      <c r="B175" s="116" t="str">
        <f t="shared" si="21"/>
        <v>W05</v>
      </c>
    </row>
    <row r="176" spans="1:2" x14ac:dyDescent="0.45">
      <c r="A176" s="115">
        <v>46447</v>
      </c>
      <c r="B176" s="116" t="str">
        <f t="shared" si="21"/>
        <v>W05</v>
      </c>
    </row>
    <row r="177" spans="1:2" x14ac:dyDescent="0.45">
      <c r="A177" s="115">
        <v>46448</v>
      </c>
      <c r="B177" s="116" t="str">
        <f t="shared" si="21"/>
        <v>W05</v>
      </c>
    </row>
    <row r="178" spans="1:2" x14ac:dyDescent="0.45">
      <c r="A178" s="115">
        <v>46449</v>
      </c>
      <c r="B178" s="116" t="str">
        <f t="shared" si="21"/>
        <v>W05</v>
      </c>
    </row>
    <row r="179" spans="1:2" x14ac:dyDescent="0.45">
      <c r="A179" s="115">
        <v>46450</v>
      </c>
      <c r="B179" s="116" t="str">
        <f t="shared" si="21"/>
        <v>W05</v>
      </c>
    </row>
    <row r="180" spans="1:2" x14ac:dyDescent="0.45">
      <c r="A180" s="115">
        <v>46451</v>
      </c>
      <c r="B180" s="116" t="str">
        <f t="shared" si="21"/>
        <v>W05</v>
      </c>
    </row>
    <row r="181" spans="1:2" x14ac:dyDescent="0.45">
      <c r="A181" s="115">
        <v>46452</v>
      </c>
      <c r="B181" s="116" t="str">
        <f t="shared" si="21"/>
        <v>W05</v>
      </c>
    </row>
    <row r="182" spans="1:2" x14ac:dyDescent="0.45">
      <c r="A182" s="115">
        <v>46453</v>
      </c>
      <c r="B182" s="116" t="str">
        <f t="shared" si="21"/>
        <v>W05</v>
      </c>
    </row>
    <row r="183" spans="1:2" x14ac:dyDescent="0.45">
      <c r="A183" s="115">
        <v>46454</v>
      </c>
      <c r="B183" s="116" t="str">
        <f t="shared" si="21"/>
        <v>W05</v>
      </c>
    </row>
    <row r="184" spans="1:2" x14ac:dyDescent="0.45">
      <c r="A184" s="115">
        <v>46455</v>
      </c>
      <c r="B184" s="116" t="str">
        <f t="shared" si="21"/>
        <v>W05</v>
      </c>
    </row>
    <row r="185" spans="1:2" x14ac:dyDescent="0.45">
      <c r="A185" s="115">
        <v>46456</v>
      </c>
      <c r="B185" s="116" t="str">
        <f t="shared" si="21"/>
        <v>W05</v>
      </c>
    </row>
    <row r="186" spans="1:2" x14ac:dyDescent="0.45">
      <c r="A186" s="115">
        <v>46457</v>
      </c>
      <c r="B186" s="116" t="str">
        <f t="shared" si="21"/>
        <v>W05</v>
      </c>
    </row>
    <row r="187" spans="1:2" x14ac:dyDescent="0.45">
      <c r="A187" s="115">
        <v>46458</v>
      </c>
      <c r="B187" s="116" t="str">
        <f t="shared" si="21"/>
        <v>W05</v>
      </c>
    </row>
    <row r="188" spans="1:2" x14ac:dyDescent="0.45">
      <c r="A188" s="115">
        <v>46459</v>
      </c>
      <c r="B188" s="116" t="str">
        <f t="shared" si="21"/>
        <v>W05</v>
      </c>
    </row>
    <row r="189" spans="1:2" x14ac:dyDescent="0.45">
      <c r="A189" s="115">
        <v>46460</v>
      </c>
      <c r="B189" s="116" t="str">
        <f t="shared" si="21"/>
        <v>W05</v>
      </c>
    </row>
    <row r="190" spans="1:2" x14ac:dyDescent="0.45">
      <c r="A190" s="115">
        <v>46461</v>
      </c>
      <c r="B190" s="116" t="str">
        <f t="shared" si="21"/>
        <v>W05</v>
      </c>
    </row>
    <row r="191" spans="1:2" x14ac:dyDescent="0.45">
      <c r="A191" s="115">
        <v>46462</v>
      </c>
      <c r="B191" s="116" t="str">
        <f t="shared" si="21"/>
        <v>W05</v>
      </c>
    </row>
    <row r="192" spans="1:2" x14ac:dyDescent="0.45">
      <c r="A192" s="115">
        <v>46463</v>
      </c>
      <c r="B192" s="116" t="str">
        <f t="shared" si="21"/>
        <v>W05</v>
      </c>
    </row>
    <row r="193" spans="1:2" x14ac:dyDescent="0.45">
      <c r="A193" s="115">
        <v>46464</v>
      </c>
      <c r="B193" s="116" t="str">
        <f t="shared" si="21"/>
        <v>W05</v>
      </c>
    </row>
    <row r="194" spans="1:2" x14ac:dyDescent="0.45">
      <c r="A194" s="115">
        <v>46465</v>
      </c>
      <c r="B194" s="116" t="str">
        <f t="shared" si="21"/>
        <v>W05</v>
      </c>
    </row>
    <row r="195" spans="1:2" x14ac:dyDescent="0.45">
      <c r="A195" s="115">
        <v>46466</v>
      </c>
      <c r="B195" s="116" t="str">
        <f t="shared" si="21"/>
        <v>W05</v>
      </c>
    </row>
    <row r="196" spans="1:2" x14ac:dyDescent="0.45">
      <c r="A196" s="115">
        <v>46467</v>
      </c>
      <c r="B196" s="116" t="str">
        <f t="shared" si="21"/>
        <v>W05</v>
      </c>
    </row>
    <row r="197" spans="1:2" x14ac:dyDescent="0.45">
      <c r="A197" s="115">
        <v>46468</v>
      </c>
      <c r="B197" s="116" t="str">
        <f t="shared" si="21"/>
        <v>W05</v>
      </c>
    </row>
    <row r="198" spans="1:2" x14ac:dyDescent="0.45">
      <c r="A198" s="115">
        <v>46469</v>
      </c>
      <c r="B198" s="116" t="str">
        <f t="shared" si="21"/>
        <v>W05</v>
      </c>
    </row>
    <row r="199" spans="1:2" x14ac:dyDescent="0.45">
      <c r="A199" s="115">
        <v>46470</v>
      </c>
      <c r="B199" s="116" t="str">
        <f t="shared" si="21"/>
        <v>W05</v>
      </c>
    </row>
    <row r="200" spans="1:2" x14ac:dyDescent="0.45">
      <c r="A200" s="115">
        <v>46471</v>
      </c>
      <c r="B200" s="116" t="str">
        <f t="shared" si="21"/>
        <v>W05</v>
      </c>
    </row>
    <row r="201" spans="1:2" x14ac:dyDescent="0.45">
      <c r="A201" s="115">
        <v>46472</v>
      </c>
      <c r="B201" s="116" t="str">
        <f t="shared" si="21"/>
        <v>W05</v>
      </c>
    </row>
    <row r="202" spans="1:2" x14ac:dyDescent="0.45">
      <c r="A202" s="115">
        <v>46473</v>
      </c>
      <c r="B202" s="116" t="str">
        <f t="shared" si="21"/>
        <v>W05</v>
      </c>
    </row>
    <row r="203" spans="1:2" x14ac:dyDescent="0.45">
      <c r="A203" s="115">
        <v>46474</v>
      </c>
      <c r="B203" s="116" t="str">
        <f t="shared" si="21"/>
        <v>W05</v>
      </c>
    </row>
    <row r="204" spans="1:2" x14ac:dyDescent="0.45">
      <c r="A204" s="115">
        <v>46475</v>
      </c>
      <c r="B204" s="116" t="str">
        <f t="shared" ref="B204:B232" si="22" xml:space="preserve"> IFERROR(VLOOKUP(A204,A$5:C$9, 3, 0),B203)</f>
        <v>W05</v>
      </c>
    </row>
    <row r="205" spans="1:2" x14ac:dyDescent="0.45">
      <c r="A205" s="115">
        <v>46476</v>
      </c>
      <c r="B205" s="116" t="str">
        <f t="shared" si="22"/>
        <v>W05</v>
      </c>
    </row>
    <row r="206" spans="1:2" x14ac:dyDescent="0.45">
      <c r="A206" s="115">
        <v>46477</v>
      </c>
      <c r="B206" s="116" t="str">
        <f t="shared" si="22"/>
        <v>W05</v>
      </c>
    </row>
    <row r="207" spans="1:2" x14ac:dyDescent="0.45">
      <c r="A207" s="115">
        <v>46478</v>
      </c>
      <c r="B207" s="116" t="str">
        <f t="shared" si="22"/>
        <v>W05</v>
      </c>
    </row>
    <row r="208" spans="1:2" x14ac:dyDescent="0.45">
      <c r="A208" s="115">
        <v>46479</v>
      </c>
      <c r="B208" s="116" t="str">
        <f t="shared" si="22"/>
        <v>W05</v>
      </c>
    </row>
    <row r="209" spans="1:2" x14ac:dyDescent="0.45">
      <c r="A209" s="115">
        <v>46480</v>
      </c>
      <c r="B209" s="116" t="str">
        <f t="shared" si="22"/>
        <v>W05</v>
      </c>
    </row>
    <row r="210" spans="1:2" x14ac:dyDescent="0.45">
      <c r="A210" s="115">
        <v>46481</v>
      </c>
      <c r="B210" s="116" t="str">
        <f t="shared" si="22"/>
        <v>W05</v>
      </c>
    </row>
    <row r="211" spans="1:2" x14ac:dyDescent="0.45">
      <c r="A211" s="115">
        <v>46482</v>
      </c>
      <c r="B211" s="116" t="str">
        <f t="shared" si="22"/>
        <v>W05</v>
      </c>
    </row>
    <row r="212" spans="1:2" x14ac:dyDescent="0.45">
      <c r="A212" s="115">
        <v>46483</v>
      </c>
      <c r="B212" s="116" t="str">
        <f t="shared" si="22"/>
        <v>W05</v>
      </c>
    </row>
    <row r="213" spans="1:2" x14ac:dyDescent="0.45">
      <c r="A213" s="115">
        <v>46484</v>
      </c>
      <c r="B213" s="116" t="str">
        <f t="shared" si="22"/>
        <v>W05</v>
      </c>
    </row>
    <row r="214" spans="1:2" x14ac:dyDescent="0.45">
      <c r="A214" s="115">
        <v>46485</v>
      </c>
      <c r="B214" s="116" t="str">
        <f t="shared" si="22"/>
        <v>W05</v>
      </c>
    </row>
    <row r="215" spans="1:2" x14ac:dyDescent="0.45">
      <c r="A215" s="115">
        <v>46486</v>
      </c>
      <c r="B215" s="116" t="str">
        <f t="shared" si="22"/>
        <v>W05</v>
      </c>
    </row>
    <row r="216" spans="1:2" x14ac:dyDescent="0.45">
      <c r="A216" s="115">
        <v>46487</v>
      </c>
      <c r="B216" s="116" t="str">
        <f t="shared" si="22"/>
        <v>W05</v>
      </c>
    </row>
    <row r="217" spans="1:2" x14ac:dyDescent="0.45">
      <c r="A217" s="115">
        <v>46488</v>
      </c>
      <c r="B217" s="116" t="str">
        <f t="shared" si="22"/>
        <v>W05</v>
      </c>
    </row>
    <row r="218" spans="1:2" x14ac:dyDescent="0.45">
      <c r="A218" s="115">
        <v>46489</v>
      </c>
      <c r="B218" s="116" t="str">
        <f t="shared" si="22"/>
        <v>W05</v>
      </c>
    </row>
    <row r="219" spans="1:2" x14ac:dyDescent="0.45">
      <c r="A219" s="115">
        <v>46490</v>
      </c>
      <c r="B219" s="116" t="str">
        <f t="shared" si="22"/>
        <v>W05</v>
      </c>
    </row>
    <row r="220" spans="1:2" x14ac:dyDescent="0.45">
      <c r="A220" s="115">
        <v>46491</v>
      </c>
      <c r="B220" s="116" t="str">
        <f t="shared" si="22"/>
        <v>W05</v>
      </c>
    </row>
    <row r="221" spans="1:2" x14ac:dyDescent="0.45">
      <c r="A221" s="115">
        <v>46492</v>
      </c>
      <c r="B221" s="116" t="str">
        <f t="shared" si="22"/>
        <v>W05</v>
      </c>
    </row>
    <row r="222" spans="1:2" x14ac:dyDescent="0.45">
      <c r="A222" s="115">
        <v>46493</v>
      </c>
      <c r="B222" s="116" t="str">
        <f t="shared" si="22"/>
        <v>W05</v>
      </c>
    </row>
    <row r="223" spans="1:2" x14ac:dyDescent="0.45">
      <c r="A223" s="115">
        <v>46494</v>
      </c>
      <c r="B223" s="116" t="str">
        <f t="shared" si="22"/>
        <v>W05</v>
      </c>
    </row>
    <row r="224" spans="1:2" x14ac:dyDescent="0.45">
      <c r="A224" s="115">
        <v>46495</v>
      </c>
      <c r="B224" s="116" t="str">
        <f t="shared" si="22"/>
        <v>W05</v>
      </c>
    </row>
    <row r="225" spans="1:2" x14ac:dyDescent="0.45">
      <c r="A225" s="115">
        <v>46496</v>
      </c>
      <c r="B225" s="116" t="str">
        <f t="shared" si="22"/>
        <v>W05</v>
      </c>
    </row>
    <row r="226" spans="1:2" x14ac:dyDescent="0.45">
      <c r="A226" s="115">
        <v>46497</v>
      </c>
      <c r="B226" s="116" t="str">
        <f t="shared" si="22"/>
        <v>W05</v>
      </c>
    </row>
    <row r="227" spans="1:2" x14ac:dyDescent="0.45">
      <c r="A227" s="115">
        <v>46498</v>
      </c>
      <c r="B227" s="116" t="str">
        <f t="shared" si="22"/>
        <v>W05</v>
      </c>
    </row>
    <row r="228" spans="1:2" x14ac:dyDescent="0.45">
      <c r="A228" s="115">
        <v>46499</v>
      </c>
      <c r="B228" s="116" t="str">
        <f t="shared" si="22"/>
        <v>W05</v>
      </c>
    </row>
    <row r="229" spans="1:2" x14ac:dyDescent="0.45">
      <c r="A229" s="115">
        <v>46500</v>
      </c>
      <c r="B229" s="116" t="str">
        <f t="shared" si="22"/>
        <v>W05</v>
      </c>
    </row>
    <row r="230" spans="1:2" x14ac:dyDescent="0.45">
      <c r="A230" s="115">
        <v>46501</v>
      </c>
      <c r="B230" s="116" t="str">
        <f t="shared" si="22"/>
        <v>W05</v>
      </c>
    </row>
    <row r="231" spans="1:2" x14ac:dyDescent="0.45">
      <c r="A231" s="115">
        <v>46502</v>
      </c>
      <c r="B231" s="116" t="str">
        <f t="shared" si="22"/>
        <v>W05</v>
      </c>
    </row>
    <row r="232" spans="1:2" x14ac:dyDescent="0.45">
      <c r="A232" s="115">
        <v>46503</v>
      </c>
      <c r="B232" s="116" t="str">
        <f t="shared" si="22"/>
        <v>W05</v>
      </c>
    </row>
  </sheetData>
  <mergeCells count="31">
    <mergeCell ref="N2:N3"/>
    <mergeCell ref="O2:O3"/>
    <mergeCell ref="I2:I3"/>
    <mergeCell ref="J2:J3"/>
    <mergeCell ref="K2:K3"/>
    <mergeCell ref="L2:L3"/>
    <mergeCell ref="M2:M3"/>
    <mergeCell ref="P1:R1"/>
    <mergeCell ref="S1:U1"/>
    <mergeCell ref="V1:AA1"/>
    <mergeCell ref="A2:A3"/>
    <mergeCell ref="B2:B3"/>
    <mergeCell ref="D2:D3"/>
    <mergeCell ref="E2:E3"/>
    <mergeCell ref="F2:F3"/>
    <mergeCell ref="G2:G3"/>
    <mergeCell ref="H2:H3"/>
    <mergeCell ref="A1:B1"/>
    <mergeCell ref="C1:C3"/>
    <mergeCell ref="D1:F1"/>
    <mergeCell ref="G1:I1"/>
    <mergeCell ref="J1:L1"/>
    <mergeCell ref="M1:O1"/>
    <mergeCell ref="V2:X2"/>
    <mergeCell ref="Y2:AA2"/>
    <mergeCell ref="P2:P3"/>
    <mergeCell ref="Q2:Q3"/>
    <mergeCell ref="S2:S3"/>
    <mergeCell ref="T2:T3"/>
    <mergeCell ref="U2:U3"/>
    <mergeCell ref="R2:R3"/>
  </mergeCells>
  <phoneticPr fontId="6" type="noConversion"/>
  <conditionalFormatting sqref="Z5:AA9">
    <cfRule type="expression" dxfId="42" priority="35">
      <formula>$AB5="X"</formula>
    </cfRule>
  </conditionalFormatting>
  <conditionalFormatting sqref="D5:D9">
    <cfRule type="expression" dxfId="41" priority="34">
      <formula>$D5=0</formula>
    </cfRule>
  </conditionalFormatting>
  <conditionalFormatting sqref="E5:E9">
    <cfRule type="expression" dxfId="40" priority="33">
      <formula>$E5=0</formula>
    </cfRule>
  </conditionalFormatting>
  <conditionalFormatting sqref="G5:G9">
    <cfRule type="expression" dxfId="39" priority="32">
      <formula>$G5=0</formula>
    </cfRule>
  </conditionalFormatting>
  <conditionalFormatting sqref="H5:H9">
    <cfRule type="expression" dxfId="38" priority="31">
      <formula>$H5=0</formula>
    </cfRule>
  </conditionalFormatting>
  <conditionalFormatting sqref="J5:J9">
    <cfRule type="expression" dxfId="37" priority="30">
      <formula>$J5=0</formula>
    </cfRule>
  </conditionalFormatting>
  <conditionalFormatting sqref="K5:K9">
    <cfRule type="expression" dxfId="36" priority="29">
      <formula>$K5=0</formula>
    </cfRule>
  </conditionalFormatting>
  <conditionalFormatting sqref="M5:M9">
    <cfRule type="expression" dxfId="35" priority="28">
      <formula>$M5=0</formula>
    </cfRule>
  </conditionalFormatting>
  <conditionalFormatting sqref="N5:N9">
    <cfRule type="expression" dxfId="34" priority="27">
      <formula>$N5=0</formula>
    </cfRule>
  </conditionalFormatting>
  <conditionalFormatting sqref="P5:P9">
    <cfRule type="expression" dxfId="33" priority="26">
      <formula>$P5=0</formula>
    </cfRule>
  </conditionalFormatting>
  <conditionalFormatting sqref="Q5:Q9">
    <cfRule type="expression" dxfId="32" priority="25">
      <formula>$Q5=0</formula>
    </cfRule>
  </conditionalFormatting>
  <conditionalFormatting sqref="S5:S9">
    <cfRule type="expression" dxfId="31" priority="24">
      <formula>$S5=0</formula>
    </cfRule>
  </conditionalFormatting>
  <conditionalFormatting sqref="T5:T9">
    <cfRule type="expression" dxfId="30" priority="23">
      <formula>$T5=0</formula>
    </cfRule>
  </conditionalFormatting>
  <conditionalFormatting sqref="V5:V9">
    <cfRule type="expression" dxfId="29" priority="22">
      <formula>$V5=0</formula>
    </cfRule>
  </conditionalFormatting>
  <conditionalFormatting sqref="W5:W9">
    <cfRule type="expression" dxfId="28" priority="21">
      <formula>$W5=0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F0"/>
    <outlinePr summaryBelow="0"/>
    <pageSetUpPr fitToPage="1"/>
  </sheetPr>
  <dimension ref="B1:AW68"/>
  <sheetViews>
    <sheetView showGridLines="0" zoomScale="70" zoomScaleNormal="70" workbookViewId="0">
      <pane xSplit="15" ySplit="4" topLeftCell="P14" activePane="bottomRight" state="frozen"/>
      <selection pane="topRight" activeCell="P1" sqref="P1"/>
      <selection pane="bottomLeft" activeCell="A5" sqref="A5"/>
      <selection pane="bottomRight" activeCell="S47" sqref="S47"/>
    </sheetView>
  </sheetViews>
  <sheetFormatPr defaultColWidth="9" defaultRowHeight="17" outlineLevelRow="3" x14ac:dyDescent="0.45"/>
  <cols>
    <col min="1" max="1" width="1" style="10" customWidth="1"/>
    <col min="2" max="3" width="6.33203125" style="89" customWidth="1"/>
    <col min="4" max="4" width="8.33203125" style="90" customWidth="1"/>
    <col min="5" max="5" width="6.33203125" style="91" customWidth="1"/>
    <col min="6" max="6" width="55.4140625" style="91" bestFit="1" customWidth="1"/>
    <col min="7" max="7" width="18.33203125" style="89" customWidth="1"/>
    <col min="8" max="8" width="19.08203125" style="89" hidden="1" customWidth="1"/>
    <col min="9" max="9" width="24.33203125" style="89" hidden="1" customWidth="1"/>
    <col min="10" max="12" width="7.33203125" style="89" hidden="1" customWidth="1"/>
    <col min="13" max="13" width="56.75" style="91" hidden="1" customWidth="1"/>
    <col min="14" max="15" width="11.83203125" style="92" customWidth="1"/>
    <col min="16" max="16" width="11.83203125" style="10" customWidth="1"/>
    <col min="17" max="17" width="7.5" style="89" customWidth="1"/>
    <col min="18" max="18" width="9.58203125" style="10" customWidth="1"/>
    <col min="19" max="19" width="6.58203125" style="10" customWidth="1"/>
    <col min="20" max="20" width="6.25" style="10" bestFit="1" customWidth="1"/>
    <col min="21" max="21" width="8.83203125" style="10" customWidth="1"/>
    <col min="22" max="23" width="11.83203125" style="92" hidden="1" customWidth="1"/>
    <col min="24" max="24" width="12" style="10" hidden="1" customWidth="1"/>
    <col min="25" max="49" width="2" style="10" customWidth="1"/>
    <col min="50" max="16384" width="9" style="10"/>
  </cols>
  <sheetData>
    <row r="1" spans="2:49" ht="16.5" customHeight="1" x14ac:dyDescent="0.25">
      <c r="B1" s="257" t="s">
        <v>78</v>
      </c>
      <c r="C1" s="257" t="s">
        <v>77</v>
      </c>
      <c r="D1" s="260" t="s">
        <v>24</v>
      </c>
      <c r="E1" s="260"/>
      <c r="F1" s="260"/>
      <c r="G1" s="257" t="s">
        <v>25</v>
      </c>
      <c r="H1" s="243" t="s">
        <v>26</v>
      </c>
      <c r="I1" s="245"/>
      <c r="J1" s="243" t="s">
        <v>27</v>
      </c>
      <c r="K1" s="244"/>
      <c r="L1" s="245"/>
      <c r="M1" s="252" t="s">
        <v>71</v>
      </c>
      <c r="N1" s="255" t="s">
        <v>28</v>
      </c>
      <c r="O1" s="255"/>
      <c r="P1" s="256"/>
      <c r="Q1" s="237" t="s">
        <v>29</v>
      </c>
      <c r="R1" s="237" t="s">
        <v>30</v>
      </c>
      <c r="S1" s="237" t="s">
        <v>31</v>
      </c>
      <c r="T1" s="237" t="s">
        <v>32</v>
      </c>
      <c r="U1" s="237" t="s">
        <v>33</v>
      </c>
      <c r="V1" s="255" t="s">
        <v>34</v>
      </c>
      <c r="W1" s="255"/>
      <c r="X1" s="256"/>
      <c r="Y1" s="207" t="s">
        <v>95</v>
      </c>
      <c r="Z1" s="208"/>
      <c r="AA1" s="208"/>
      <c r="AB1" s="208"/>
      <c r="AC1" s="208"/>
      <c r="AD1" s="209" t="s">
        <v>96</v>
      </c>
      <c r="AE1" s="210"/>
      <c r="AF1" s="210"/>
      <c r="AG1" s="210"/>
      <c r="AH1" s="210"/>
      <c r="AI1" s="182" t="s">
        <v>97</v>
      </c>
      <c r="AJ1" s="178"/>
      <c r="AK1" s="178"/>
      <c r="AL1" s="178"/>
      <c r="AM1" s="178"/>
      <c r="AN1" s="178"/>
      <c r="AO1" s="178"/>
      <c r="AP1" s="178"/>
      <c r="AQ1" s="178"/>
      <c r="AR1" s="178"/>
      <c r="AS1" s="182" t="s">
        <v>109</v>
      </c>
      <c r="AT1" s="178"/>
      <c r="AU1" s="178"/>
      <c r="AV1" s="178"/>
      <c r="AW1" s="178"/>
    </row>
    <row r="2" spans="2:49" ht="16.5" customHeight="1" x14ac:dyDescent="0.45">
      <c r="B2" s="258"/>
      <c r="C2" s="258"/>
      <c r="D2" s="260"/>
      <c r="E2" s="260"/>
      <c r="F2" s="260"/>
      <c r="G2" s="258"/>
      <c r="H2" s="246"/>
      <c r="I2" s="248"/>
      <c r="J2" s="246"/>
      <c r="K2" s="247"/>
      <c r="L2" s="248"/>
      <c r="M2" s="253"/>
      <c r="N2" s="255"/>
      <c r="O2" s="255"/>
      <c r="P2" s="256"/>
      <c r="Q2" s="238"/>
      <c r="R2" s="238"/>
      <c r="S2" s="238"/>
      <c r="T2" s="238"/>
      <c r="U2" s="238"/>
      <c r="V2" s="255"/>
      <c r="W2" s="255"/>
      <c r="X2" s="256"/>
      <c r="Y2" s="234" t="s">
        <v>35</v>
      </c>
      <c r="Z2" s="235"/>
      <c r="AA2" s="235"/>
      <c r="AB2" s="235"/>
      <c r="AC2" s="236"/>
      <c r="AD2" s="234" t="s">
        <v>36</v>
      </c>
      <c r="AE2" s="235"/>
      <c r="AF2" s="235"/>
      <c r="AG2" s="235"/>
      <c r="AH2" s="236"/>
      <c r="AI2" s="234" t="s">
        <v>37</v>
      </c>
      <c r="AJ2" s="235"/>
      <c r="AK2" s="235"/>
      <c r="AL2" s="235"/>
      <c r="AM2" s="236"/>
      <c r="AN2" s="234" t="s">
        <v>38</v>
      </c>
      <c r="AO2" s="235"/>
      <c r="AP2" s="235"/>
      <c r="AQ2" s="235"/>
      <c r="AR2" s="236"/>
      <c r="AS2" s="234" t="s">
        <v>39</v>
      </c>
      <c r="AT2" s="235"/>
      <c r="AU2" s="235"/>
      <c r="AV2" s="235"/>
      <c r="AW2" s="236"/>
    </row>
    <row r="3" spans="2:49" x14ac:dyDescent="0.45">
      <c r="B3" s="258"/>
      <c r="C3" s="258"/>
      <c r="D3" s="260"/>
      <c r="E3" s="260"/>
      <c r="F3" s="260"/>
      <c r="G3" s="258"/>
      <c r="H3" s="249"/>
      <c r="I3" s="251"/>
      <c r="J3" s="249"/>
      <c r="K3" s="250"/>
      <c r="L3" s="251"/>
      <c r="M3" s="253"/>
      <c r="N3" s="255"/>
      <c r="O3" s="255"/>
      <c r="P3" s="256"/>
      <c r="Q3" s="238"/>
      <c r="R3" s="238"/>
      <c r="S3" s="238"/>
      <c r="T3" s="238"/>
      <c r="U3" s="238"/>
      <c r="V3" s="255"/>
      <c r="W3" s="255"/>
      <c r="X3" s="256"/>
      <c r="Y3" s="240">
        <v>46293</v>
      </c>
      <c r="Z3" s="241"/>
      <c r="AA3" s="241"/>
      <c r="AB3" s="241"/>
      <c r="AC3" s="242"/>
      <c r="AD3" s="240">
        <f>Y3+7</f>
        <v>46300</v>
      </c>
      <c r="AE3" s="241"/>
      <c r="AF3" s="241"/>
      <c r="AG3" s="241"/>
      <c r="AH3" s="242"/>
      <c r="AI3" s="240">
        <f>AD3+7</f>
        <v>46307</v>
      </c>
      <c r="AJ3" s="241"/>
      <c r="AK3" s="241"/>
      <c r="AL3" s="241"/>
      <c r="AM3" s="242"/>
      <c r="AN3" s="240">
        <f>AI3+7</f>
        <v>46314</v>
      </c>
      <c r="AO3" s="241"/>
      <c r="AP3" s="241"/>
      <c r="AQ3" s="241"/>
      <c r="AR3" s="242"/>
      <c r="AS3" s="240">
        <f>AN3+7</f>
        <v>46321</v>
      </c>
      <c r="AT3" s="241"/>
      <c r="AU3" s="241"/>
      <c r="AV3" s="241"/>
      <c r="AW3" s="242"/>
    </row>
    <row r="4" spans="2:49" ht="26.25" customHeight="1" x14ac:dyDescent="0.45">
      <c r="B4" s="259"/>
      <c r="C4" s="259"/>
      <c r="D4" s="113" t="s">
        <v>74</v>
      </c>
      <c r="E4" s="113" t="s">
        <v>75</v>
      </c>
      <c r="F4" s="114" t="s">
        <v>76</v>
      </c>
      <c r="G4" s="259"/>
      <c r="H4" s="11" t="s">
        <v>44</v>
      </c>
      <c r="I4" s="11" t="s">
        <v>45</v>
      </c>
      <c r="J4" s="11" t="s">
        <v>46</v>
      </c>
      <c r="K4" s="11" t="s">
        <v>47</v>
      </c>
      <c r="L4" s="11" t="s">
        <v>48</v>
      </c>
      <c r="M4" s="254"/>
      <c r="N4" s="12" t="s">
        <v>49</v>
      </c>
      <c r="O4" s="12" t="s">
        <v>50</v>
      </c>
      <c r="P4" s="11" t="s">
        <v>51</v>
      </c>
      <c r="Q4" s="239"/>
      <c r="R4" s="239"/>
      <c r="S4" s="239"/>
      <c r="T4" s="239"/>
      <c r="U4" s="239"/>
      <c r="V4" s="12" t="s">
        <v>49</v>
      </c>
      <c r="W4" s="12" t="s">
        <v>50</v>
      </c>
      <c r="X4" s="11" t="s">
        <v>51</v>
      </c>
      <c r="Y4" s="240">
        <v>46297</v>
      </c>
      <c r="Z4" s="241"/>
      <c r="AA4" s="241"/>
      <c r="AB4" s="241"/>
      <c r="AC4" s="242"/>
      <c r="AD4" s="240">
        <f>Y4+7</f>
        <v>46304</v>
      </c>
      <c r="AE4" s="241"/>
      <c r="AF4" s="241"/>
      <c r="AG4" s="241"/>
      <c r="AH4" s="242"/>
      <c r="AI4" s="240">
        <f>AD4+7</f>
        <v>46311</v>
      </c>
      <c r="AJ4" s="241"/>
      <c r="AK4" s="241"/>
      <c r="AL4" s="241"/>
      <c r="AM4" s="242"/>
      <c r="AN4" s="240">
        <f>AI4+7</f>
        <v>46318</v>
      </c>
      <c r="AO4" s="241"/>
      <c r="AP4" s="241"/>
      <c r="AQ4" s="241"/>
      <c r="AR4" s="242"/>
      <c r="AS4" s="240">
        <f>AN4+7</f>
        <v>46325</v>
      </c>
      <c r="AT4" s="241"/>
      <c r="AU4" s="241"/>
      <c r="AV4" s="241"/>
      <c r="AW4" s="242"/>
    </row>
    <row r="5" spans="2:49" ht="17.5" customHeight="1" x14ac:dyDescent="0.45">
      <c r="B5" s="13">
        <v>1000</v>
      </c>
      <c r="C5" s="14" t="s">
        <v>52</v>
      </c>
      <c r="D5" s="143"/>
      <c r="E5" s="16"/>
      <c r="F5" s="144"/>
      <c r="G5" s="17"/>
      <c r="H5" s="18"/>
      <c r="I5" s="18"/>
      <c r="J5" s="19"/>
      <c r="K5" s="19"/>
      <c r="L5" s="19"/>
      <c r="M5" s="106"/>
      <c r="N5" s="20">
        <f>MIN(N6:N11)</f>
        <v>46296</v>
      </c>
      <c r="O5" s="20">
        <f>MAX(O6:O11)</f>
        <v>46297</v>
      </c>
      <c r="P5" s="21">
        <f>IF(O5&lt;&gt;"", NETWORKDAYS(N5,O5,Calendar!$L$2:$L$43), "")</f>
        <v>2</v>
      </c>
      <c r="Q5" s="211" t="str">
        <f>IF(C5&lt;=9999, Q4, LEFT(C5, 2))</f>
        <v>착수</v>
      </c>
      <c r="R5" s="22" t="str">
        <f>IF(T5=4, VLOOKUP(O5, '주별 진척률'!$A$11:$B$169, 2, 0), "")</f>
        <v/>
      </c>
      <c r="S5" s="22" t="str">
        <f>IF(T5=4, IFERROR(VLOOKUP(W5, '주별 진척률'!$A$11:$B$169, 2, 0), ""), "")</f>
        <v/>
      </c>
      <c r="T5" s="21">
        <f t="shared" ref="T5:T24" si="0">IF(IFERROR(VALUE(E5), 0)&gt;=1000, IF(IFERROR(VALUE(E5), 0)&lt;=9999, 4,  IF(RIGHT(D5,1)="0", 3, IF(RIGHT(C5,2)="00", 2, IF(RIGHT(B5,3)="000", 1, 0)))), IF(RIGHT(D5,1)="0", 3, IF(RIGHT(C5,2)="00", 2, IF(RIGHT(B5,3)="000", 1, 0))))</f>
        <v>1</v>
      </c>
      <c r="U5" s="22">
        <f>((1+(O5-N5))/(1+(MAX($O$5:$O$65)-MIN($N$5:$N$65))))</f>
        <v>6.6666666666666666E-2</v>
      </c>
      <c r="V5" s="20">
        <f>MIN(V6:V11)</f>
        <v>0</v>
      </c>
      <c r="W5" s="20">
        <f>MAX(W6:W11)</f>
        <v>0</v>
      </c>
      <c r="X5" s="21">
        <f>IF(W5&lt;&gt;"", NETWORKDAYS(V5,W5,Calendar!$L$2:$L$43), "")</f>
        <v>0</v>
      </c>
      <c r="Y5" s="189">
        <f>IF($N5&lt;=Y$3+MOD(COLUMN()-Calendar!$O$2, 5), IF(Y$3+MOD(COLUMN()-Calendar!$O$2, 5)&lt;=$O5, 1, 0), 0)</f>
        <v>0</v>
      </c>
      <c r="Z5" s="190">
        <f>IF($N5&lt;=Y$3+MOD(COLUMN()-Calendar!$O$2, 5), IF(Y$3+MOD(COLUMN()-Calendar!$O$2, 5)&lt;=$O5, 1, 0), 0)</f>
        <v>0</v>
      </c>
      <c r="AA5" s="190">
        <f>IF($N5&lt;=Y$3+MOD(COLUMN()-Calendar!$O$2, 5), IF(Y$3+MOD(COLUMN()-Calendar!$O$2, 5)&lt;=$O5, 1, 0), 0)</f>
        <v>0</v>
      </c>
      <c r="AB5" s="190">
        <f>IF($N5&lt;=Y$3+MOD(COLUMN()-Calendar!$O$2, 5), IF(Y$3+MOD(COLUMN()-Calendar!$O$2, 5)&lt;=$O5, 1, 0), 0)</f>
        <v>1</v>
      </c>
      <c r="AC5" s="191">
        <f>IF($N5&lt;=Y$3+MOD(COLUMN()-Calendar!$O$2, 5), IF(Y$3+MOD(COLUMN()-Calendar!$O$2, 5)&lt;=$O5, 1, 0), 0)</f>
        <v>1</v>
      </c>
      <c r="AD5" s="189">
        <f>IF($N5&lt;=AD$3+MOD(COLUMN()-Calendar!$O$2, 5), IF(AD$3+MOD(COLUMN()-Calendar!$O$2, 5)&lt;=$O5, 1, 0), 0)</f>
        <v>0</v>
      </c>
      <c r="AE5" s="190">
        <f>IF($N5&lt;=AD$3+MOD(COLUMN()-Calendar!$O$2, 5), IF(AD$3+MOD(COLUMN()-Calendar!$O$2, 5)&lt;=$O5, 1, 0), 0)</f>
        <v>0</v>
      </c>
      <c r="AF5" s="190">
        <f>IF($N5&lt;=AD$3+MOD(COLUMN()-Calendar!$O$2, 5), IF(AD$3+MOD(COLUMN()-Calendar!$O$2, 5)&lt;=$O5, 1, 0), 0)</f>
        <v>0</v>
      </c>
      <c r="AG5" s="190">
        <f>IF($N5&lt;=AD$3+MOD(COLUMN()-Calendar!$O$2, 5), IF(AD$3+MOD(COLUMN()-Calendar!$O$2, 5)&lt;=$O5, 1, 0), 0)</f>
        <v>0</v>
      </c>
      <c r="AH5" s="191">
        <f>IF($N5&lt;=AD$3+MOD(COLUMN()-Calendar!$O$2, 5), IF(AD$3+MOD(COLUMN()-Calendar!$O$2, 5)&lt;=$O5, 1, 0), 0)</f>
        <v>0</v>
      </c>
      <c r="AI5" s="189">
        <f>IF($N5&lt;=AI$3+MOD(COLUMN()-Calendar!$O$2, 5), IF(AI$3+MOD(COLUMN()-Calendar!$O$2, 5)&lt;=$O5, 1, 0), 0)</f>
        <v>0</v>
      </c>
      <c r="AJ5" s="190">
        <f>IF($N5&lt;=AI$3+MOD(COLUMN()-Calendar!$O$2, 5), IF(AI$3+MOD(COLUMN()-Calendar!$O$2, 5)&lt;=$O5, 1, 0), 0)</f>
        <v>0</v>
      </c>
      <c r="AK5" s="190">
        <f>IF($N5&lt;=AI$3+MOD(COLUMN()-Calendar!$O$2, 5), IF(AI$3+MOD(COLUMN()-Calendar!$O$2, 5)&lt;=$O5, 1, 0), 0)</f>
        <v>0</v>
      </c>
      <c r="AL5" s="190">
        <f>IF($N5&lt;=AI$3+MOD(COLUMN()-Calendar!$O$2, 5), IF(AI$3+MOD(COLUMN()-Calendar!$O$2, 5)&lt;=$O5, 1, 0), 0)</f>
        <v>0</v>
      </c>
      <c r="AM5" s="191">
        <f>IF($N5&lt;=AI$3+MOD(COLUMN()-Calendar!$O$2, 5), IF(AI$3+MOD(COLUMN()-Calendar!$O$2, 5)&lt;=$O5, 1, 0), 0)</f>
        <v>0</v>
      </c>
      <c r="AN5" s="189">
        <f>IF($N5&lt;=AN$3+MOD(COLUMN()-Calendar!$O$2, 5), IF(AN$3+MOD(COLUMN()-Calendar!$O$2, 5)&lt;=$O5, 1, 0), 0)</f>
        <v>0</v>
      </c>
      <c r="AO5" s="190">
        <f>IF($N5&lt;=AN$3+MOD(COLUMN()-Calendar!$O$2, 5), IF(AN$3+MOD(COLUMN()-Calendar!$O$2, 5)&lt;=$O5, 1, 0), 0)</f>
        <v>0</v>
      </c>
      <c r="AP5" s="190">
        <f>IF($N5&lt;=AN$3+MOD(COLUMN()-Calendar!$O$2, 5), IF(AN$3+MOD(COLUMN()-Calendar!$O$2, 5)&lt;=$O5, 1, 0), 0)</f>
        <v>0</v>
      </c>
      <c r="AQ5" s="190">
        <f>IF($N5&lt;=AN$3+MOD(COLUMN()-Calendar!$O$2, 5), IF(AN$3+MOD(COLUMN()-Calendar!$O$2, 5)&lt;=$O5, 1, 0), 0)</f>
        <v>0</v>
      </c>
      <c r="AR5" s="191">
        <f>IF($N5&lt;=AN$3+MOD(COLUMN()-Calendar!$O$2, 5), IF(AN$3+MOD(COLUMN()-Calendar!$O$2, 5)&lt;=$O5, 1, 0), 0)</f>
        <v>0</v>
      </c>
      <c r="AS5" s="189">
        <f>IF($N5&lt;=AS$3+MOD(COLUMN()-Calendar!$O$2, 5), IF(AS$3+MOD(COLUMN()-Calendar!$O$2, 5)&lt;=$O5, 1, 0), 0)</f>
        <v>0</v>
      </c>
      <c r="AT5" s="190">
        <f>IF($N5&lt;=AS$3+MOD(COLUMN()-Calendar!$O$2, 5), IF(AS$3+MOD(COLUMN()-Calendar!$O$2, 5)&lt;=$O5, 1, 0), 0)</f>
        <v>0</v>
      </c>
      <c r="AU5" s="190">
        <f>IF($N5&lt;=AS$3+MOD(COLUMN()-Calendar!$O$2, 5), IF(AS$3+MOD(COLUMN()-Calendar!$O$2, 5)&lt;=$O5, 1, 0), 0)</f>
        <v>0</v>
      </c>
      <c r="AV5" s="190">
        <f>IF($N5&lt;=AS$3+MOD(COLUMN()-Calendar!$O$2, 5), IF(AS$3+MOD(COLUMN()-Calendar!$O$2, 5)&lt;=$O5, 1, 0), 0)</f>
        <v>0</v>
      </c>
      <c r="AW5" s="191">
        <f>IF($N5&lt;=AS$3+MOD(COLUMN()-Calendar!$O$2, 5), IF(AS$3+MOD(COLUMN()-Calendar!$O$2, 5)&lt;=$O5, 1, 0), 0)</f>
        <v>0</v>
      </c>
    </row>
    <row r="6" spans="2:49" ht="17.5" customHeight="1" outlineLevel="1" x14ac:dyDescent="0.45">
      <c r="B6" s="26">
        <v>1000</v>
      </c>
      <c r="C6" s="27">
        <v>1100</v>
      </c>
      <c r="D6" s="28" t="s">
        <v>53</v>
      </c>
      <c r="E6" s="29"/>
      <c r="F6" s="30"/>
      <c r="G6" s="31"/>
      <c r="H6" s="32"/>
      <c r="I6" s="32"/>
      <c r="J6" s="33"/>
      <c r="K6" s="33"/>
      <c r="L6" s="33"/>
      <c r="M6" s="107"/>
      <c r="N6" s="34">
        <f>MIN(N7:N11)</f>
        <v>46296</v>
      </c>
      <c r="O6" s="34">
        <f>MAX(O7:O11)</f>
        <v>46297</v>
      </c>
      <c r="P6" s="35">
        <f>IF(O6&lt;&gt;"", NETWORKDAYS(N6,O6,Calendar!$L$2:$L$43), "")</f>
        <v>2</v>
      </c>
      <c r="Q6" s="212" t="str">
        <f>IF(C6&lt;=9999, Q5, LEFT(C6, 2))</f>
        <v>착수</v>
      </c>
      <c r="R6" s="36" t="str">
        <f>IF(T6=4, VLOOKUP(O6, '주별 진척률'!$A$11:$B$169, 2, 0), "")</f>
        <v/>
      </c>
      <c r="S6" s="36" t="str">
        <f>IF(T6=4, IFERROR(VLOOKUP(W6, '주별 진척률'!$A$11:$B$169, 2, 0), ""), "")</f>
        <v/>
      </c>
      <c r="T6" s="35">
        <f t="shared" si="0"/>
        <v>2</v>
      </c>
      <c r="U6" s="36">
        <f>((1+(O6-N6))/(1+(MAX($O$5:$O$65)-MIN($N$5:$N$65))))</f>
        <v>6.6666666666666666E-2</v>
      </c>
      <c r="V6" s="34">
        <f>MIN(V7:V11)</f>
        <v>0</v>
      </c>
      <c r="W6" s="34">
        <f>MAX(W7:W11)</f>
        <v>0</v>
      </c>
      <c r="X6" s="35">
        <f>IF(W6&lt;&gt;"", NETWORKDAYS(V6,W6,Calendar!$L$2:$L$43), "")</f>
        <v>0</v>
      </c>
      <c r="Y6" s="186">
        <f>IF($N6&lt;=Y$3+MOD(COLUMN()-Calendar!$O$2, 5), IF(Y$3+MOD(COLUMN()-Calendar!$O$2, 5)&lt;=$O6, 1, 0), 0)</f>
        <v>0</v>
      </c>
      <c r="Z6" s="187">
        <f>IF($N6&lt;=Y$3+MOD(COLUMN()-Calendar!$O$2, 5), IF(Y$3+MOD(COLUMN()-Calendar!$O$2, 5)&lt;=$O6, 1, 0), 0)</f>
        <v>0</v>
      </c>
      <c r="AA6" s="187">
        <f>IF($N6&lt;=Y$3+MOD(COLUMN()-Calendar!$O$2, 5), IF(Y$3+MOD(COLUMN()-Calendar!$O$2, 5)&lt;=$O6, 1, 0), 0)</f>
        <v>0</v>
      </c>
      <c r="AB6" s="187">
        <f>IF($N6&lt;=Y$3+MOD(COLUMN()-Calendar!$O$2, 5), IF(Y$3+MOD(COLUMN()-Calendar!$O$2, 5)&lt;=$O6, 1, 0), 0)</f>
        <v>1</v>
      </c>
      <c r="AC6" s="188">
        <f>IF($N6&lt;=Y$3+MOD(COLUMN()-Calendar!$O$2, 5), IF(Y$3+MOD(COLUMN()-Calendar!$O$2, 5)&lt;=$O6, 1, 0), 0)</f>
        <v>1</v>
      </c>
      <c r="AD6" s="186">
        <f>IF($N6&lt;=AD$3+MOD(COLUMN()-Calendar!$O$2, 5), IF(AD$3+MOD(COLUMN()-Calendar!$O$2, 5)&lt;=$O6, 1, 0), 0)</f>
        <v>0</v>
      </c>
      <c r="AE6" s="187">
        <f>IF($N6&lt;=AD$3+MOD(COLUMN()-Calendar!$O$2, 5), IF(AD$3+MOD(COLUMN()-Calendar!$O$2, 5)&lt;=$O6, 1, 0), 0)</f>
        <v>0</v>
      </c>
      <c r="AF6" s="187">
        <f>IF($N6&lt;=AD$3+MOD(COLUMN()-Calendar!$O$2, 5), IF(AD$3+MOD(COLUMN()-Calendar!$O$2, 5)&lt;=$O6, 1, 0), 0)</f>
        <v>0</v>
      </c>
      <c r="AG6" s="187">
        <f>IF($N6&lt;=AD$3+MOD(COLUMN()-Calendar!$O$2, 5), IF(AD$3+MOD(COLUMN()-Calendar!$O$2, 5)&lt;=$O6, 1, 0), 0)</f>
        <v>0</v>
      </c>
      <c r="AH6" s="188">
        <f>IF($N6&lt;=AD$3+MOD(COLUMN()-Calendar!$O$2, 5), IF(AD$3+MOD(COLUMN()-Calendar!$O$2, 5)&lt;=$O6, 1, 0), 0)</f>
        <v>0</v>
      </c>
      <c r="AI6" s="186">
        <f>IF($N6&lt;=AI$3+MOD(COLUMN()-Calendar!$O$2, 5), IF(AI$3+MOD(COLUMN()-Calendar!$O$2, 5)&lt;=$O6, 1, 0), 0)</f>
        <v>0</v>
      </c>
      <c r="AJ6" s="187">
        <f>IF($N6&lt;=AI$3+MOD(COLUMN()-Calendar!$O$2, 5), IF(AI$3+MOD(COLUMN()-Calendar!$O$2, 5)&lt;=$O6, 1, 0), 0)</f>
        <v>0</v>
      </c>
      <c r="AK6" s="187">
        <f>IF($N6&lt;=AI$3+MOD(COLUMN()-Calendar!$O$2, 5), IF(AI$3+MOD(COLUMN()-Calendar!$O$2, 5)&lt;=$O6, 1, 0), 0)</f>
        <v>0</v>
      </c>
      <c r="AL6" s="187">
        <f>IF($N6&lt;=AI$3+MOD(COLUMN()-Calendar!$O$2, 5), IF(AI$3+MOD(COLUMN()-Calendar!$O$2, 5)&lt;=$O6, 1, 0), 0)</f>
        <v>0</v>
      </c>
      <c r="AM6" s="188">
        <f>IF($N6&lt;=AI$3+MOD(COLUMN()-Calendar!$O$2, 5), IF(AI$3+MOD(COLUMN()-Calendar!$O$2, 5)&lt;=$O6, 1, 0), 0)</f>
        <v>0</v>
      </c>
      <c r="AN6" s="186">
        <f>IF($N6&lt;=AN$3+MOD(COLUMN()-Calendar!$O$2, 5), IF(AN$3+MOD(COLUMN()-Calendar!$O$2, 5)&lt;=$O6, 1, 0), 0)</f>
        <v>0</v>
      </c>
      <c r="AO6" s="187">
        <f>IF($N6&lt;=AN$3+MOD(COLUMN()-Calendar!$O$2, 5), IF(AN$3+MOD(COLUMN()-Calendar!$O$2, 5)&lt;=$O6, 1, 0), 0)</f>
        <v>0</v>
      </c>
      <c r="AP6" s="187">
        <f>IF($N6&lt;=AN$3+MOD(COLUMN()-Calendar!$O$2, 5), IF(AN$3+MOD(COLUMN()-Calendar!$O$2, 5)&lt;=$O6, 1, 0), 0)</f>
        <v>0</v>
      </c>
      <c r="AQ6" s="187">
        <f>IF($N6&lt;=AN$3+MOD(COLUMN()-Calendar!$O$2, 5), IF(AN$3+MOD(COLUMN()-Calendar!$O$2, 5)&lt;=$O6, 1, 0), 0)</f>
        <v>0</v>
      </c>
      <c r="AR6" s="188">
        <f>IF($N6&lt;=AN$3+MOD(COLUMN()-Calendar!$O$2, 5), IF(AN$3+MOD(COLUMN()-Calendar!$O$2, 5)&lt;=$O6, 1, 0), 0)</f>
        <v>0</v>
      </c>
      <c r="AS6" s="186">
        <f>IF($N6&lt;=AS$3+MOD(COLUMN()-Calendar!$O$2, 5), IF(AS$3+MOD(COLUMN()-Calendar!$O$2, 5)&lt;=$O6, 1, 0), 0)</f>
        <v>0</v>
      </c>
      <c r="AT6" s="187">
        <f>IF($N6&lt;=AS$3+MOD(COLUMN()-Calendar!$O$2, 5), IF(AS$3+MOD(COLUMN()-Calendar!$O$2, 5)&lt;=$O6, 1, 0), 0)</f>
        <v>0</v>
      </c>
      <c r="AU6" s="187">
        <f>IF($N6&lt;=AS$3+MOD(COLUMN()-Calendar!$O$2, 5), IF(AS$3+MOD(COLUMN()-Calendar!$O$2, 5)&lt;=$O6, 1, 0), 0)</f>
        <v>0</v>
      </c>
      <c r="AV6" s="187">
        <f>IF($N6&lt;=AS$3+MOD(COLUMN()-Calendar!$O$2, 5), IF(AS$3+MOD(COLUMN()-Calendar!$O$2, 5)&lt;=$O6, 1, 0), 0)</f>
        <v>0</v>
      </c>
      <c r="AW6" s="188">
        <f>IF($N6&lt;=AS$3+MOD(COLUMN()-Calendar!$O$2, 5), IF(AS$3+MOD(COLUMN()-Calendar!$O$2, 5)&lt;=$O6, 1, 0), 0)</f>
        <v>0</v>
      </c>
    </row>
    <row r="7" spans="2:49" ht="17.5" customHeight="1" outlineLevel="2" x14ac:dyDescent="0.45">
      <c r="B7" s="26">
        <v>1000</v>
      </c>
      <c r="C7" s="37">
        <v>1100</v>
      </c>
      <c r="D7" s="38">
        <v>1110</v>
      </c>
      <c r="E7" s="39" t="s">
        <v>54</v>
      </c>
      <c r="F7" s="40"/>
      <c r="G7" s="41"/>
      <c r="H7" s="42"/>
      <c r="I7" s="42"/>
      <c r="J7" s="43"/>
      <c r="K7" s="43"/>
      <c r="L7" s="43"/>
      <c r="M7" s="108"/>
      <c r="N7" s="44">
        <f>MIN(N8:N11)</f>
        <v>46296</v>
      </c>
      <c r="O7" s="44">
        <f>MAX(O8:O11)</f>
        <v>46297</v>
      </c>
      <c r="P7" s="45">
        <f>IF(O7&lt;&gt;"", NETWORKDAYS(N7,O7,Calendar!$L$2:$L$43), "")</f>
        <v>2</v>
      </c>
      <c r="Q7" s="213" t="str">
        <f t="shared" ref="Q7:Q24" si="1">IF(C7&lt;=9999, Q6, LEFT(C7, 2))</f>
        <v>착수</v>
      </c>
      <c r="R7" s="168" t="str">
        <f>IF(T7=4, VLOOKUP(O7, '주별 진척률'!$A$11:$B$169, 2, 0), "")</f>
        <v/>
      </c>
      <c r="S7" s="46" t="str">
        <f>IF(T7=4, IFERROR(VLOOKUP(W7, '주별 진척률'!$A$11:$B$169, 2, 0), ""), "")</f>
        <v/>
      </c>
      <c r="T7" s="45">
        <f t="shared" si="0"/>
        <v>3</v>
      </c>
      <c r="U7" s="46">
        <f>((1+(O7-N7))/(1+(MAX($O$5:$O$65)-MIN($N$5:$N$65))))</f>
        <v>6.6666666666666666E-2</v>
      </c>
      <c r="V7" s="44">
        <f>MIN(V8:V11)</f>
        <v>0</v>
      </c>
      <c r="W7" s="44">
        <f>MAX(W8:W11)</f>
        <v>0</v>
      </c>
      <c r="X7" s="45">
        <f>IF(W7&lt;&gt;"", NETWORKDAYS(V7,W7,Calendar!$L$2:$L$43), "")</f>
        <v>0</v>
      </c>
      <c r="Y7" s="183">
        <f>IF($N7&lt;=Y$3+MOD(COLUMN()-Calendar!$O$2, 5), IF(Y$3+MOD(COLUMN()-Calendar!$O$2, 5)&lt;=$O7, 1, 0), 0)</f>
        <v>0</v>
      </c>
      <c r="Z7" s="184">
        <f>IF($N7&lt;=Y$3+MOD(COLUMN()-Calendar!$O$2, 5), IF(Y$3+MOD(COLUMN()-Calendar!$O$2, 5)&lt;=$O7, 1, 0), 0)</f>
        <v>0</v>
      </c>
      <c r="AA7" s="184">
        <f>IF($N7&lt;=Y$3+MOD(COLUMN()-Calendar!$O$2, 5), IF(Y$3+MOD(COLUMN()-Calendar!$O$2, 5)&lt;=$O7, 1, 0), 0)</f>
        <v>0</v>
      </c>
      <c r="AB7" s="184">
        <f>IF($N7&lt;=Y$3+MOD(COLUMN()-Calendar!$O$2, 5), IF(Y$3+MOD(COLUMN()-Calendar!$O$2, 5)&lt;=$O7, 1, 0), 0)</f>
        <v>1</v>
      </c>
      <c r="AC7" s="185">
        <f>IF($N7&lt;=Y$3+MOD(COLUMN()-Calendar!$O$2, 5), IF(Y$3+MOD(COLUMN()-Calendar!$O$2, 5)&lt;=$O7, 1, 0), 0)</f>
        <v>1</v>
      </c>
      <c r="AD7" s="183">
        <f>IF($N7&lt;=AD$3+MOD(COLUMN()-Calendar!$O$2, 5), IF(AD$3+MOD(COLUMN()-Calendar!$O$2, 5)&lt;=$O7, 1, 0), 0)</f>
        <v>0</v>
      </c>
      <c r="AE7" s="184">
        <f>IF($N7&lt;=AD$3+MOD(COLUMN()-Calendar!$O$2, 5), IF(AD$3+MOD(COLUMN()-Calendar!$O$2, 5)&lt;=$O7, 1, 0), 0)</f>
        <v>0</v>
      </c>
      <c r="AF7" s="184">
        <f>IF($N7&lt;=AD$3+MOD(COLUMN()-Calendar!$O$2, 5), IF(AD$3+MOD(COLUMN()-Calendar!$O$2, 5)&lt;=$O7, 1, 0), 0)</f>
        <v>0</v>
      </c>
      <c r="AG7" s="184">
        <f>IF($N7&lt;=AD$3+MOD(COLUMN()-Calendar!$O$2, 5), IF(AD$3+MOD(COLUMN()-Calendar!$O$2, 5)&lt;=$O7, 1, 0), 0)</f>
        <v>0</v>
      </c>
      <c r="AH7" s="185">
        <f>IF($N7&lt;=AD$3+MOD(COLUMN()-Calendar!$O$2, 5), IF(AD$3+MOD(COLUMN()-Calendar!$O$2, 5)&lt;=$O7, 1, 0), 0)</f>
        <v>0</v>
      </c>
      <c r="AI7" s="183">
        <f>IF($N7&lt;=AI$3+MOD(COLUMN()-Calendar!$O$2, 5), IF(AI$3+MOD(COLUMN()-Calendar!$O$2, 5)&lt;=$O7, 1, 0), 0)</f>
        <v>0</v>
      </c>
      <c r="AJ7" s="184">
        <f>IF($N7&lt;=AI$3+MOD(COLUMN()-Calendar!$O$2, 5), IF(AI$3+MOD(COLUMN()-Calendar!$O$2, 5)&lt;=$O7, 1, 0), 0)</f>
        <v>0</v>
      </c>
      <c r="AK7" s="184">
        <f>IF($N7&lt;=AI$3+MOD(COLUMN()-Calendar!$O$2, 5), IF(AI$3+MOD(COLUMN()-Calendar!$O$2, 5)&lt;=$O7, 1, 0), 0)</f>
        <v>0</v>
      </c>
      <c r="AL7" s="184">
        <f>IF($N7&lt;=AI$3+MOD(COLUMN()-Calendar!$O$2, 5), IF(AI$3+MOD(COLUMN()-Calendar!$O$2, 5)&lt;=$O7, 1, 0), 0)</f>
        <v>0</v>
      </c>
      <c r="AM7" s="185">
        <f>IF($N7&lt;=AI$3+MOD(COLUMN()-Calendar!$O$2, 5), IF(AI$3+MOD(COLUMN()-Calendar!$O$2, 5)&lt;=$O7, 1, 0), 0)</f>
        <v>0</v>
      </c>
      <c r="AN7" s="183">
        <f>IF($N7&lt;=AN$3+MOD(COLUMN()-Calendar!$O$2, 5), IF(AN$3+MOD(COLUMN()-Calendar!$O$2, 5)&lt;=$O7, 1, 0), 0)</f>
        <v>0</v>
      </c>
      <c r="AO7" s="184">
        <f>IF($N7&lt;=AN$3+MOD(COLUMN()-Calendar!$O$2, 5), IF(AN$3+MOD(COLUMN()-Calendar!$O$2, 5)&lt;=$O7, 1, 0), 0)</f>
        <v>0</v>
      </c>
      <c r="AP7" s="184">
        <f>IF($N7&lt;=AN$3+MOD(COLUMN()-Calendar!$O$2, 5), IF(AN$3+MOD(COLUMN()-Calendar!$O$2, 5)&lt;=$O7, 1, 0), 0)</f>
        <v>0</v>
      </c>
      <c r="AQ7" s="184">
        <f>IF($N7&lt;=AN$3+MOD(COLUMN()-Calendar!$O$2, 5), IF(AN$3+MOD(COLUMN()-Calendar!$O$2, 5)&lt;=$O7, 1, 0), 0)</f>
        <v>0</v>
      </c>
      <c r="AR7" s="185">
        <f>IF($N7&lt;=AN$3+MOD(COLUMN()-Calendar!$O$2, 5), IF(AN$3+MOD(COLUMN()-Calendar!$O$2, 5)&lt;=$O7, 1, 0), 0)</f>
        <v>0</v>
      </c>
      <c r="AS7" s="183">
        <f>IF($N7&lt;=AS$3+MOD(COLUMN()-Calendar!$O$2, 5), IF(AS$3+MOD(COLUMN()-Calendar!$O$2, 5)&lt;=$O7, 1, 0), 0)</f>
        <v>0</v>
      </c>
      <c r="AT7" s="184">
        <f>IF($N7&lt;=AS$3+MOD(COLUMN()-Calendar!$O$2, 5), IF(AS$3+MOD(COLUMN()-Calendar!$O$2, 5)&lt;=$O7, 1, 0), 0)</f>
        <v>0</v>
      </c>
      <c r="AU7" s="184">
        <f>IF($N7&lt;=AS$3+MOD(COLUMN()-Calendar!$O$2, 5), IF(AS$3+MOD(COLUMN()-Calendar!$O$2, 5)&lt;=$O7, 1, 0), 0)</f>
        <v>0</v>
      </c>
      <c r="AV7" s="184">
        <f>IF($N7&lt;=AS$3+MOD(COLUMN()-Calendar!$O$2, 5), IF(AS$3+MOD(COLUMN()-Calendar!$O$2, 5)&lt;=$O7, 1, 0), 0)</f>
        <v>0</v>
      </c>
      <c r="AW7" s="185">
        <f>IF($N7&lt;=AS$3+MOD(COLUMN()-Calendar!$O$2, 5), IF(AS$3+MOD(COLUMN()-Calendar!$O$2, 5)&lt;=$O7, 1, 0), 0)</f>
        <v>0</v>
      </c>
    </row>
    <row r="8" spans="2:49" ht="17.5" customHeight="1" outlineLevel="3" x14ac:dyDescent="0.45">
      <c r="B8" s="26">
        <v>1000</v>
      </c>
      <c r="C8" s="37">
        <v>1100</v>
      </c>
      <c r="D8" s="47">
        <v>1110</v>
      </c>
      <c r="E8" s="48">
        <v>1111</v>
      </c>
      <c r="F8" s="49" t="s">
        <v>115</v>
      </c>
      <c r="G8" s="50"/>
      <c r="H8" s="51"/>
      <c r="I8" s="51"/>
      <c r="J8" s="48"/>
      <c r="K8" s="48"/>
      <c r="L8" s="48"/>
      <c r="M8" s="49"/>
      <c r="N8" s="52">
        <v>46296</v>
      </c>
      <c r="O8" s="52">
        <v>46297</v>
      </c>
      <c r="P8" s="53">
        <f>IF(O8&lt;&gt;"", NETWORKDAYS(N8,O8,Calendar!$L$2:$L$43), "")</f>
        <v>2</v>
      </c>
      <c r="Q8" s="214" t="str">
        <f t="shared" si="1"/>
        <v>착수</v>
      </c>
      <c r="R8" s="54" t="str">
        <f>IF(T8=4, VLOOKUP(O8, '주별 진척률'!$A$11:$B$169, 2, 0), "")</f>
        <v>W01</v>
      </c>
      <c r="S8" s="54" t="str">
        <f>IF(T8=4, IFERROR(VLOOKUP(W8, '주별 진척률'!$A$11:$B$169, 2, 0), ""), "")</f>
        <v/>
      </c>
      <c r="T8" s="53">
        <f t="shared" si="0"/>
        <v>4</v>
      </c>
      <c r="U8" s="54">
        <f>((1+(O8-N8))/(1+(MAX($O$5:$O$65)-MIN($N$5:$N$65))))</f>
        <v>6.6666666666666666E-2</v>
      </c>
      <c r="V8" s="52"/>
      <c r="W8" s="52"/>
      <c r="X8" s="53" t="str">
        <f>IF(W8&lt;&gt;"", NETWORKDAYS(V8,W8,Calendar!$L$2:$L$43), "")</f>
        <v/>
      </c>
      <c r="Y8" s="55">
        <f>IF($N8&lt;=Y$3+MOD(COLUMN()-Calendar!$O$2, 5), IF(Y$3+MOD(COLUMN()-Calendar!$O$2, 5)&lt;=$O8, 1, 0), 0)</f>
        <v>0</v>
      </c>
      <c r="Z8" s="56">
        <f>IF($N8&lt;=Y$3+MOD(COLUMN()-Calendar!$O$2, 5), IF(Y$3+MOD(COLUMN()-Calendar!$O$2, 5)&lt;=$O8, 1, 0), 0)</f>
        <v>0</v>
      </c>
      <c r="AA8" s="56">
        <f>IF($N8&lt;=Y$3+MOD(COLUMN()-Calendar!$O$2, 5), IF(Y$3+MOD(COLUMN()-Calendar!$O$2, 5)&lt;=$O8, 1, 0), 0)</f>
        <v>0</v>
      </c>
      <c r="AB8" s="56">
        <f>IF($N8&lt;=Y$3+MOD(COLUMN()-Calendar!$O$2, 5), IF(Y$3+MOD(COLUMN()-Calendar!$O$2, 5)&lt;=$O8, 1, 0), 0)</f>
        <v>1</v>
      </c>
      <c r="AC8" s="57">
        <f>IF($N8&lt;=Y$3+MOD(COLUMN()-Calendar!$O$2, 5), IF(Y$3+MOD(COLUMN()-Calendar!$O$2, 5)&lt;=$O8, 1, 0), 0)</f>
        <v>1</v>
      </c>
      <c r="AD8" s="55">
        <f>IF($N8&lt;=AD$3+MOD(COLUMN()-Calendar!$O$2, 5), IF(AD$3+MOD(COLUMN()-Calendar!$O$2, 5)&lt;=$O8, 1, 0), 0)</f>
        <v>0</v>
      </c>
      <c r="AE8" s="56">
        <f>IF($N8&lt;=AD$3+MOD(COLUMN()-Calendar!$O$2, 5), IF(AD$3+MOD(COLUMN()-Calendar!$O$2, 5)&lt;=$O8, 1, 0), 0)</f>
        <v>0</v>
      </c>
      <c r="AF8" s="56">
        <f>IF($N8&lt;=AD$3+MOD(COLUMN()-Calendar!$O$2, 5), IF(AD$3+MOD(COLUMN()-Calendar!$O$2, 5)&lt;=$O8, 1, 0), 0)</f>
        <v>0</v>
      </c>
      <c r="AG8" s="56">
        <f>IF($N8&lt;=AD$3+MOD(COLUMN()-Calendar!$O$2, 5), IF(AD$3+MOD(COLUMN()-Calendar!$O$2, 5)&lt;=$O8, 1, 0), 0)</f>
        <v>0</v>
      </c>
      <c r="AH8" s="57">
        <f>IF($N8&lt;=AD$3+MOD(COLUMN()-Calendar!$O$2, 5), IF(AD$3+MOD(COLUMN()-Calendar!$O$2, 5)&lt;=$O8, 1, 0), 0)</f>
        <v>0</v>
      </c>
      <c r="AI8" s="55">
        <f>IF($N8&lt;=AI$3+MOD(COLUMN()-Calendar!$O$2, 5), IF(AI$3+MOD(COLUMN()-Calendar!$O$2, 5)&lt;=$O8, 1, 0), 0)</f>
        <v>0</v>
      </c>
      <c r="AJ8" s="56">
        <f>IF($N8&lt;=AI$3+MOD(COLUMN()-Calendar!$O$2, 5), IF(AI$3+MOD(COLUMN()-Calendar!$O$2, 5)&lt;=$O8, 1, 0), 0)</f>
        <v>0</v>
      </c>
      <c r="AK8" s="56">
        <f>IF($N8&lt;=AI$3+MOD(COLUMN()-Calendar!$O$2, 5), IF(AI$3+MOD(COLUMN()-Calendar!$O$2, 5)&lt;=$O8, 1, 0), 0)</f>
        <v>0</v>
      </c>
      <c r="AL8" s="56">
        <f>IF($N8&lt;=AI$3+MOD(COLUMN()-Calendar!$O$2, 5), IF(AI$3+MOD(COLUMN()-Calendar!$O$2, 5)&lt;=$O8, 1, 0), 0)</f>
        <v>0</v>
      </c>
      <c r="AM8" s="57">
        <f>IF($N8&lt;=AI$3+MOD(COLUMN()-Calendar!$O$2, 5), IF(AI$3+MOD(COLUMN()-Calendar!$O$2, 5)&lt;=$O8, 1, 0), 0)</f>
        <v>0</v>
      </c>
      <c r="AN8" s="55">
        <f>IF($N8&lt;=AN$3+MOD(COLUMN()-Calendar!$O$2, 5), IF(AN$3+MOD(COLUMN()-Calendar!$O$2, 5)&lt;=$O8, 1, 0), 0)</f>
        <v>0</v>
      </c>
      <c r="AO8" s="56">
        <f>IF($N8&lt;=AN$3+MOD(COLUMN()-Calendar!$O$2, 5), IF(AN$3+MOD(COLUMN()-Calendar!$O$2, 5)&lt;=$O8, 1, 0), 0)</f>
        <v>0</v>
      </c>
      <c r="AP8" s="56">
        <f>IF($N8&lt;=AN$3+MOD(COLUMN()-Calendar!$O$2, 5), IF(AN$3+MOD(COLUMN()-Calendar!$O$2, 5)&lt;=$O8, 1, 0), 0)</f>
        <v>0</v>
      </c>
      <c r="AQ8" s="56">
        <f>IF($N8&lt;=AN$3+MOD(COLUMN()-Calendar!$O$2, 5), IF(AN$3+MOD(COLUMN()-Calendar!$O$2, 5)&lt;=$O8, 1, 0), 0)</f>
        <v>0</v>
      </c>
      <c r="AR8" s="57">
        <f>IF($N8&lt;=AN$3+MOD(COLUMN()-Calendar!$O$2, 5), IF(AN$3+MOD(COLUMN()-Calendar!$O$2, 5)&lt;=$O8, 1, 0), 0)</f>
        <v>0</v>
      </c>
      <c r="AS8" s="55">
        <f>IF($N8&lt;=AS$3+MOD(COLUMN()-Calendar!$O$2, 5), IF(AS$3+MOD(COLUMN()-Calendar!$O$2, 5)&lt;=$O8, 1, 0), 0)</f>
        <v>0</v>
      </c>
      <c r="AT8" s="56">
        <f>IF($N8&lt;=AS$3+MOD(COLUMN()-Calendar!$O$2, 5), IF(AS$3+MOD(COLUMN()-Calendar!$O$2, 5)&lt;=$O8, 1, 0), 0)</f>
        <v>0</v>
      </c>
      <c r="AU8" s="56">
        <f>IF($N8&lt;=AS$3+MOD(COLUMN()-Calendar!$O$2, 5), IF(AS$3+MOD(COLUMN()-Calendar!$O$2, 5)&lt;=$O8, 1, 0), 0)</f>
        <v>0</v>
      </c>
      <c r="AV8" s="56">
        <f>IF($N8&lt;=AS$3+MOD(COLUMN()-Calendar!$O$2, 5), IF(AS$3+MOD(COLUMN()-Calendar!$O$2, 5)&lt;=$O8, 1, 0), 0)</f>
        <v>0</v>
      </c>
      <c r="AW8" s="57">
        <f>IF($N8&lt;=AS$3+MOD(COLUMN()-Calendar!$O$2, 5), IF(AS$3+MOD(COLUMN()-Calendar!$O$2, 5)&lt;=$O8, 1, 0), 0)</f>
        <v>0</v>
      </c>
    </row>
    <row r="9" spans="2:49" ht="17.5" customHeight="1" outlineLevel="3" x14ac:dyDescent="0.45">
      <c r="B9" s="26">
        <v>1000</v>
      </c>
      <c r="C9" s="37">
        <v>1100</v>
      </c>
      <c r="D9" s="47">
        <v>1110</v>
      </c>
      <c r="E9" s="58">
        <v>1112</v>
      </c>
      <c r="F9" s="59" t="s">
        <v>92</v>
      </c>
      <c r="G9" s="60"/>
      <c r="H9" s="61"/>
      <c r="I9" s="61" t="s">
        <v>70</v>
      </c>
      <c r="J9" s="58"/>
      <c r="K9" s="58"/>
      <c r="L9" s="58"/>
      <c r="M9" s="59"/>
      <c r="N9" s="52">
        <v>46296</v>
      </c>
      <c r="O9" s="52">
        <v>46297</v>
      </c>
      <c r="P9" s="63">
        <f>IF(O9&lt;&gt;"", NETWORKDAYS(N9,O9,Calendar!$L$2:$L$43), "")</f>
        <v>2</v>
      </c>
      <c r="Q9" s="215" t="str">
        <f t="shared" si="1"/>
        <v>착수</v>
      </c>
      <c r="R9" s="64" t="str">
        <f>IF(T9=4, VLOOKUP(O9, '주별 진척률'!$A$11:$B$169, 2, 0), "")</f>
        <v>W01</v>
      </c>
      <c r="S9" s="64" t="str">
        <f>IF(T9=4, IFERROR(VLOOKUP(W9, '주별 진척률'!$A$11:$B$169, 2, 0), ""), "")</f>
        <v/>
      </c>
      <c r="T9" s="63">
        <f t="shared" si="0"/>
        <v>4</v>
      </c>
      <c r="U9" s="64">
        <f>((1+(O9-N9))/(1+(MAX($O$5:$O$65)-MIN($N$5:$N$65))))</f>
        <v>6.6666666666666666E-2</v>
      </c>
      <c r="V9" s="52"/>
      <c r="W9" s="52"/>
      <c r="X9" s="63" t="str">
        <f>IF(W9&lt;&gt;"", NETWORKDAYS(V9,W9,Calendar!$L$2:$L$43), "")</f>
        <v/>
      </c>
      <c r="Y9" s="55">
        <f>IF($N9&lt;=Y$3+MOD(COLUMN()-Calendar!$O$2, 5), IF(Y$3+MOD(COLUMN()-Calendar!$O$2, 5)&lt;=$O9, 1, 0), 0)</f>
        <v>0</v>
      </c>
      <c r="Z9" s="56">
        <f>IF($N9&lt;=Y$3+MOD(COLUMN()-Calendar!$O$2, 5), IF(Y$3+MOD(COLUMN()-Calendar!$O$2, 5)&lt;=$O9, 1, 0), 0)</f>
        <v>0</v>
      </c>
      <c r="AA9" s="56">
        <f>IF($N9&lt;=Y$3+MOD(COLUMN()-Calendar!$O$2, 5), IF(Y$3+MOD(COLUMN()-Calendar!$O$2, 5)&lt;=$O9, 1, 0), 0)</f>
        <v>0</v>
      </c>
      <c r="AB9" s="56">
        <f>IF($N9&lt;=Y$3+MOD(COLUMN()-Calendar!$O$2, 5), IF(Y$3+MOD(COLUMN()-Calendar!$O$2, 5)&lt;=$O9, 1, 0), 0)</f>
        <v>1</v>
      </c>
      <c r="AC9" s="57">
        <f>IF($N9&lt;=Y$3+MOD(COLUMN()-Calendar!$O$2, 5), IF(Y$3+MOD(COLUMN()-Calendar!$O$2, 5)&lt;=$O9, 1, 0), 0)</f>
        <v>1</v>
      </c>
      <c r="AD9" s="55">
        <f>IF($N9&lt;=AD$3+MOD(COLUMN()-Calendar!$O$2, 5), IF(AD$3+MOD(COLUMN()-Calendar!$O$2, 5)&lt;=$O9, 1, 0), 0)</f>
        <v>0</v>
      </c>
      <c r="AE9" s="56">
        <f>IF($N9&lt;=AD$3+MOD(COLUMN()-Calendar!$O$2, 5), IF(AD$3+MOD(COLUMN()-Calendar!$O$2, 5)&lt;=$O9, 1, 0), 0)</f>
        <v>0</v>
      </c>
      <c r="AF9" s="56">
        <f>IF($N9&lt;=AD$3+MOD(COLUMN()-Calendar!$O$2, 5), IF(AD$3+MOD(COLUMN()-Calendar!$O$2, 5)&lt;=$O9, 1, 0), 0)</f>
        <v>0</v>
      </c>
      <c r="AG9" s="56">
        <f>IF($N9&lt;=AD$3+MOD(COLUMN()-Calendar!$O$2, 5), IF(AD$3+MOD(COLUMN()-Calendar!$O$2, 5)&lt;=$O9, 1, 0), 0)</f>
        <v>0</v>
      </c>
      <c r="AH9" s="57">
        <f>IF($N9&lt;=AD$3+MOD(COLUMN()-Calendar!$O$2, 5), IF(AD$3+MOD(COLUMN()-Calendar!$O$2, 5)&lt;=$O9, 1, 0), 0)</f>
        <v>0</v>
      </c>
      <c r="AI9" s="55">
        <f>IF($N9&lt;=AI$3+MOD(COLUMN()-Calendar!$O$2, 5), IF(AI$3+MOD(COLUMN()-Calendar!$O$2, 5)&lt;=$O9, 1, 0), 0)</f>
        <v>0</v>
      </c>
      <c r="AJ9" s="56">
        <f>IF($N9&lt;=AI$3+MOD(COLUMN()-Calendar!$O$2, 5), IF(AI$3+MOD(COLUMN()-Calendar!$O$2, 5)&lt;=$O9, 1, 0), 0)</f>
        <v>0</v>
      </c>
      <c r="AK9" s="56">
        <f>IF($N9&lt;=AI$3+MOD(COLUMN()-Calendar!$O$2, 5), IF(AI$3+MOD(COLUMN()-Calendar!$O$2, 5)&lt;=$O9, 1, 0), 0)</f>
        <v>0</v>
      </c>
      <c r="AL9" s="56">
        <f>IF($N9&lt;=AI$3+MOD(COLUMN()-Calendar!$O$2, 5), IF(AI$3+MOD(COLUMN()-Calendar!$O$2, 5)&lt;=$O9, 1, 0), 0)</f>
        <v>0</v>
      </c>
      <c r="AM9" s="57">
        <f>IF($N9&lt;=AI$3+MOD(COLUMN()-Calendar!$O$2, 5), IF(AI$3+MOD(COLUMN()-Calendar!$O$2, 5)&lt;=$O9, 1, 0), 0)</f>
        <v>0</v>
      </c>
      <c r="AN9" s="55">
        <f>IF($N9&lt;=AN$3+MOD(COLUMN()-Calendar!$O$2, 5), IF(AN$3+MOD(COLUMN()-Calendar!$O$2, 5)&lt;=$O9, 1, 0), 0)</f>
        <v>0</v>
      </c>
      <c r="AO9" s="56">
        <f>IF($N9&lt;=AN$3+MOD(COLUMN()-Calendar!$O$2, 5), IF(AN$3+MOD(COLUMN()-Calendar!$O$2, 5)&lt;=$O9, 1, 0), 0)</f>
        <v>0</v>
      </c>
      <c r="AP9" s="56">
        <f>IF($N9&lt;=AN$3+MOD(COLUMN()-Calendar!$O$2, 5), IF(AN$3+MOD(COLUMN()-Calendar!$O$2, 5)&lt;=$O9, 1, 0), 0)</f>
        <v>0</v>
      </c>
      <c r="AQ9" s="56">
        <f>IF($N9&lt;=AN$3+MOD(COLUMN()-Calendar!$O$2, 5), IF(AN$3+MOD(COLUMN()-Calendar!$O$2, 5)&lt;=$O9, 1, 0), 0)</f>
        <v>0</v>
      </c>
      <c r="AR9" s="57">
        <f>IF($N9&lt;=AN$3+MOD(COLUMN()-Calendar!$O$2, 5), IF(AN$3+MOD(COLUMN()-Calendar!$O$2, 5)&lt;=$O9, 1, 0), 0)</f>
        <v>0</v>
      </c>
      <c r="AS9" s="55">
        <f>IF($N9&lt;=AS$3+MOD(COLUMN()-Calendar!$O$2, 5), IF(AS$3+MOD(COLUMN()-Calendar!$O$2, 5)&lt;=$O9, 1, 0), 0)</f>
        <v>0</v>
      </c>
      <c r="AT9" s="56">
        <f>IF($N9&lt;=AS$3+MOD(COLUMN()-Calendar!$O$2, 5), IF(AS$3+MOD(COLUMN()-Calendar!$O$2, 5)&lt;=$O9, 1, 0), 0)</f>
        <v>0</v>
      </c>
      <c r="AU9" s="56">
        <f>IF($N9&lt;=AS$3+MOD(COLUMN()-Calendar!$O$2, 5), IF(AS$3+MOD(COLUMN()-Calendar!$O$2, 5)&lt;=$O9, 1, 0), 0)</f>
        <v>0</v>
      </c>
      <c r="AV9" s="56">
        <f>IF($N9&lt;=AS$3+MOD(COLUMN()-Calendar!$O$2, 5), IF(AS$3+MOD(COLUMN()-Calendar!$O$2, 5)&lt;=$O9, 1, 0), 0)</f>
        <v>0</v>
      </c>
      <c r="AW9" s="57">
        <f>IF($N9&lt;=AS$3+MOD(COLUMN()-Calendar!$O$2, 5), IF(AS$3+MOD(COLUMN()-Calendar!$O$2, 5)&lt;=$O9, 1, 0), 0)</f>
        <v>0</v>
      </c>
    </row>
    <row r="10" spans="2:49" ht="17.5" customHeight="1" outlineLevel="3" x14ac:dyDescent="0.45">
      <c r="B10" s="26">
        <v>1000</v>
      </c>
      <c r="C10" s="37">
        <v>1100</v>
      </c>
      <c r="D10" s="47">
        <v>1110</v>
      </c>
      <c r="E10" s="58">
        <v>1113</v>
      </c>
      <c r="F10" s="59" t="s">
        <v>118</v>
      </c>
      <c r="G10" s="60"/>
      <c r="H10" s="61"/>
      <c r="I10" s="61"/>
      <c r="J10" s="58"/>
      <c r="K10" s="58"/>
      <c r="L10" s="58"/>
      <c r="M10" s="59"/>
      <c r="N10" s="52">
        <v>46296</v>
      </c>
      <c r="O10" s="52">
        <v>46297</v>
      </c>
      <c r="P10" s="63">
        <f>IF(O10&lt;&gt;"", NETWORKDAYS(N10,O10,Calendar!$L$2:$L$43), "")</f>
        <v>2</v>
      </c>
      <c r="Q10" s="215" t="str">
        <f>IF(C10&lt;=9999, Q9, LEFT(C10, 2))</f>
        <v>착수</v>
      </c>
      <c r="R10" s="64" t="str">
        <f>IF(T10=4, VLOOKUP(O10, '주별 진척률'!$A$11:$B$169, 2, 0), "")</f>
        <v>W01</v>
      </c>
      <c r="S10" s="64" t="str">
        <f>IF(T10=4, IFERROR(VLOOKUP(W10, '주별 진척률'!$A$11:$B$169, 2, 0), ""), "")</f>
        <v/>
      </c>
      <c r="T10" s="63">
        <f t="shared" ref="T10" si="2">IF(IFERROR(VALUE(E10), 0)&gt;=1000, IF(IFERROR(VALUE(E10), 0)&lt;=9999, 4,  IF(RIGHT(D10,1)="0", 3, IF(RIGHT(C10,2)="00", 2, IF(RIGHT(B10,3)="000", 1, 0)))), IF(RIGHT(D10,1)="0", 3, IF(RIGHT(C10,2)="00", 2, IF(RIGHT(B10,3)="000", 1, 0))))</f>
        <v>4</v>
      </c>
      <c r="U10" s="64">
        <f>((1+(O10-N10))/(1+(MAX($O$5:$O$65)-MIN($N$5:$N$65))))</f>
        <v>6.6666666666666666E-2</v>
      </c>
      <c r="V10" s="52"/>
      <c r="W10" s="52"/>
      <c r="X10" s="63" t="str">
        <f>IF(W10&lt;&gt;"", NETWORKDAYS(V10,W10,Calendar!$L$2:$L$43), "")</f>
        <v/>
      </c>
      <c r="Y10" s="55">
        <f>IF($N10&lt;=Y$3+MOD(COLUMN()-Calendar!$O$2, 5), IF(Y$3+MOD(COLUMN()-Calendar!$O$2, 5)&lt;=$O10, 1, 0), 0)</f>
        <v>0</v>
      </c>
      <c r="Z10" s="56">
        <f>IF($N10&lt;=Y$3+MOD(COLUMN()-Calendar!$O$2, 5), IF(Y$3+MOD(COLUMN()-Calendar!$O$2, 5)&lt;=$O10, 1, 0), 0)</f>
        <v>0</v>
      </c>
      <c r="AA10" s="56">
        <f>IF($N10&lt;=Y$3+MOD(COLUMN()-Calendar!$O$2, 5), IF(Y$3+MOD(COLUMN()-Calendar!$O$2, 5)&lt;=$O10, 1, 0), 0)</f>
        <v>0</v>
      </c>
      <c r="AB10" s="56">
        <f>IF($N10&lt;=Y$3+MOD(COLUMN()-Calendar!$O$2, 5), IF(Y$3+MOD(COLUMN()-Calendar!$O$2, 5)&lt;=$O10, 1, 0), 0)</f>
        <v>1</v>
      </c>
      <c r="AC10" s="57">
        <f>IF($N10&lt;=Y$3+MOD(COLUMN()-Calendar!$O$2, 5), IF(Y$3+MOD(COLUMN()-Calendar!$O$2, 5)&lt;=$O10, 1, 0), 0)</f>
        <v>1</v>
      </c>
      <c r="AD10" s="55">
        <f>IF($N10&lt;=AD$3+MOD(COLUMN()-Calendar!$O$2, 5), IF(AD$3+MOD(COLUMN()-Calendar!$O$2, 5)&lt;=$O10, 1, 0), 0)</f>
        <v>0</v>
      </c>
      <c r="AE10" s="56">
        <f>IF($N10&lt;=AD$3+MOD(COLUMN()-Calendar!$O$2, 5), IF(AD$3+MOD(COLUMN()-Calendar!$O$2, 5)&lt;=$O10, 1, 0), 0)</f>
        <v>0</v>
      </c>
      <c r="AF10" s="56">
        <f>IF($N10&lt;=AD$3+MOD(COLUMN()-Calendar!$O$2, 5), IF(AD$3+MOD(COLUMN()-Calendar!$O$2, 5)&lt;=$O10, 1, 0), 0)</f>
        <v>0</v>
      </c>
      <c r="AG10" s="56">
        <f>IF($N10&lt;=AD$3+MOD(COLUMN()-Calendar!$O$2, 5), IF(AD$3+MOD(COLUMN()-Calendar!$O$2, 5)&lt;=$O10, 1, 0), 0)</f>
        <v>0</v>
      </c>
      <c r="AH10" s="57">
        <f>IF($N10&lt;=AD$3+MOD(COLUMN()-Calendar!$O$2, 5), IF(AD$3+MOD(COLUMN()-Calendar!$O$2, 5)&lt;=$O10, 1, 0), 0)</f>
        <v>0</v>
      </c>
      <c r="AI10" s="55">
        <f>IF($N10&lt;=AI$3+MOD(COLUMN()-Calendar!$O$2, 5), IF(AI$3+MOD(COLUMN()-Calendar!$O$2, 5)&lt;=$O10, 1, 0), 0)</f>
        <v>0</v>
      </c>
      <c r="AJ10" s="56">
        <f>IF($N10&lt;=AI$3+MOD(COLUMN()-Calendar!$O$2, 5), IF(AI$3+MOD(COLUMN()-Calendar!$O$2, 5)&lt;=$O10, 1, 0), 0)</f>
        <v>0</v>
      </c>
      <c r="AK10" s="56">
        <f>IF($N10&lt;=AI$3+MOD(COLUMN()-Calendar!$O$2, 5), IF(AI$3+MOD(COLUMN()-Calendar!$O$2, 5)&lt;=$O10, 1, 0), 0)</f>
        <v>0</v>
      </c>
      <c r="AL10" s="56">
        <f>IF($N10&lt;=AI$3+MOD(COLUMN()-Calendar!$O$2, 5), IF(AI$3+MOD(COLUMN()-Calendar!$O$2, 5)&lt;=$O10, 1, 0), 0)</f>
        <v>0</v>
      </c>
      <c r="AM10" s="57">
        <f>IF($N10&lt;=AI$3+MOD(COLUMN()-Calendar!$O$2, 5), IF(AI$3+MOD(COLUMN()-Calendar!$O$2, 5)&lt;=$O10, 1, 0), 0)</f>
        <v>0</v>
      </c>
      <c r="AN10" s="55">
        <f>IF($N10&lt;=AN$3+MOD(COLUMN()-Calendar!$O$2, 5), IF(AN$3+MOD(COLUMN()-Calendar!$O$2, 5)&lt;=$O10, 1, 0), 0)</f>
        <v>0</v>
      </c>
      <c r="AO10" s="56">
        <f>IF($N10&lt;=AN$3+MOD(COLUMN()-Calendar!$O$2, 5), IF(AN$3+MOD(COLUMN()-Calendar!$O$2, 5)&lt;=$O10, 1, 0), 0)</f>
        <v>0</v>
      </c>
      <c r="AP10" s="56">
        <f>IF($N10&lt;=AN$3+MOD(COLUMN()-Calendar!$O$2, 5), IF(AN$3+MOD(COLUMN()-Calendar!$O$2, 5)&lt;=$O10, 1, 0), 0)</f>
        <v>0</v>
      </c>
      <c r="AQ10" s="56">
        <f>IF($N10&lt;=AN$3+MOD(COLUMN()-Calendar!$O$2, 5), IF(AN$3+MOD(COLUMN()-Calendar!$O$2, 5)&lt;=$O10, 1, 0), 0)</f>
        <v>0</v>
      </c>
      <c r="AR10" s="57">
        <f>IF($N10&lt;=AN$3+MOD(COLUMN()-Calendar!$O$2, 5), IF(AN$3+MOD(COLUMN()-Calendar!$O$2, 5)&lt;=$O10, 1, 0), 0)</f>
        <v>0</v>
      </c>
      <c r="AS10" s="55">
        <f>IF($N10&lt;=AS$3+MOD(COLUMN()-Calendar!$O$2, 5), IF(AS$3+MOD(COLUMN()-Calendar!$O$2, 5)&lt;=$O10, 1, 0), 0)</f>
        <v>0</v>
      </c>
      <c r="AT10" s="56">
        <f>IF($N10&lt;=AS$3+MOD(COLUMN()-Calendar!$O$2, 5), IF(AS$3+MOD(COLUMN()-Calendar!$O$2, 5)&lt;=$O10, 1, 0), 0)</f>
        <v>0</v>
      </c>
      <c r="AU10" s="56">
        <f>IF($N10&lt;=AS$3+MOD(COLUMN()-Calendar!$O$2, 5), IF(AS$3+MOD(COLUMN()-Calendar!$O$2, 5)&lt;=$O10, 1, 0), 0)</f>
        <v>0</v>
      </c>
      <c r="AV10" s="56">
        <f>IF($N10&lt;=AS$3+MOD(COLUMN()-Calendar!$O$2, 5), IF(AS$3+MOD(COLUMN()-Calendar!$O$2, 5)&lt;=$O10, 1, 0), 0)</f>
        <v>0</v>
      </c>
      <c r="AW10" s="57">
        <f>IF($N10&lt;=AS$3+MOD(COLUMN()-Calendar!$O$2, 5), IF(AS$3+MOD(COLUMN()-Calendar!$O$2, 5)&lt;=$O10, 1, 0), 0)</f>
        <v>0</v>
      </c>
    </row>
    <row r="11" spans="2:49" ht="17.5" customHeight="1" outlineLevel="3" x14ac:dyDescent="0.45">
      <c r="B11" s="26">
        <v>1000</v>
      </c>
      <c r="C11" s="37">
        <v>1100</v>
      </c>
      <c r="D11" s="47">
        <v>1110</v>
      </c>
      <c r="E11" s="58">
        <v>1114</v>
      </c>
      <c r="F11" s="59" t="s">
        <v>119</v>
      </c>
      <c r="G11" s="60"/>
      <c r="H11" s="61"/>
      <c r="I11" s="61"/>
      <c r="J11" s="58"/>
      <c r="K11" s="58"/>
      <c r="L11" s="58"/>
      <c r="M11" s="59"/>
      <c r="N11" s="52">
        <v>46296</v>
      </c>
      <c r="O11" s="52">
        <v>46297</v>
      </c>
      <c r="P11" s="63">
        <f>IF(O11&lt;&gt;"", NETWORKDAYS(N11,O11,Calendar!$L$2:$L$43), "")</f>
        <v>2</v>
      </c>
      <c r="Q11" s="215" t="str">
        <f>IF(C11&lt;=9999, Q10, LEFT(C11, 2))</f>
        <v>착수</v>
      </c>
      <c r="R11" s="64" t="str">
        <f>IF(T11=4, VLOOKUP(O11, '주별 진척률'!$A$11:$B$169, 2, 0), "")</f>
        <v>W01</v>
      </c>
      <c r="S11" s="64" t="str">
        <f>IF(T11=4, IFERROR(VLOOKUP(W11, '주별 진척률'!$A$11:$B$169, 2, 0), ""), "")</f>
        <v/>
      </c>
      <c r="T11" s="63">
        <f t="shared" ref="T11" si="3">IF(IFERROR(VALUE(E11), 0)&gt;=1000, IF(IFERROR(VALUE(E11), 0)&lt;=9999, 4,  IF(RIGHT(D11,1)="0", 3, IF(RIGHT(C11,2)="00", 2, IF(RIGHT(B11,3)="000", 1, 0)))), IF(RIGHT(D11,1)="0", 3, IF(RIGHT(C11,2)="00", 2, IF(RIGHT(B11,3)="000", 1, 0))))</f>
        <v>4</v>
      </c>
      <c r="U11" s="64">
        <f>((1+(O11-N11))/(1+(MAX($O$5:$O$65)-MIN($N$5:$N$65))))</f>
        <v>6.6666666666666666E-2</v>
      </c>
      <c r="V11" s="52"/>
      <c r="W11" s="52"/>
      <c r="X11" s="63" t="str">
        <f>IF(W11&lt;&gt;"", NETWORKDAYS(V11,W11,Calendar!$L$2:$L$43), "")</f>
        <v/>
      </c>
      <c r="Y11" s="55">
        <f>IF($N11&lt;=Y$3+MOD(COLUMN()-Calendar!$O$2, 5), IF(Y$3+MOD(COLUMN()-Calendar!$O$2, 5)&lt;=$O11, 1, 0), 0)</f>
        <v>0</v>
      </c>
      <c r="Z11" s="56">
        <f>IF($N11&lt;=Y$3+MOD(COLUMN()-Calendar!$O$2, 5), IF(Y$3+MOD(COLUMN()-Calendar!$O$2, 5)&lt;=$O11, 1, 0), 0)</f>
        <v>0</v>
      </c>
      <c r="AA11" s="56">
        <f>IF($N11&lt;=Y$3+MOD(COLUMN()-Calendar!$O$2, 5), IF(Y$3+MOD(COLUMN()-Calendar!$O$2, 5)&lt;=$O11, 1, 0), 0)</f>
        <v>0</v>
      </c>
      <c r="AB11" s="56">
        <f>IF($N11&lt;=Y$3+MOD(COLUMN()-Calendar!$O$2, 5), IF(Y$3+MOD(COLUMN()-Calendar!$O$2, 5)&lt;=$O11, 1, 0), 0)</f>
        <v>1</v>
      </c>
      <c r="AC11" s="57">
        <f>IF($N11&lt;=Y$3+MOD(COLUMN()-Calendar!$O$2, 5), IF(Y$3+MOD(COLUMN()-Calendar!$O$2, 5)&lt;=$O11, 1, 0), 0)</f>
        <v>1</v>
      </c>
      <c r="AD11" s="55">
        <f>IF($N11&lt;=AD$3+MOD(COLUMN()-Calendar!$O$2, 5), IF(AD$3+MOD(COLUMN()-Calendar!$O$2, 5)&lt;=$O11, 1, 0), 0)</f>
        <v>0</v>
      </c>
      <c r="AE11" s="56">
        <f>IF($N11&lt;=AD$3+MOD(COLUMN()-Calendar!$O$2, 5), IF(AD$3+MOD(COLUMN()-Calendar!$O$2, 5)&lt;=$O11, 1, 0), 0)</f>
        <v>0</v>
      </c>
      <c r="AF11" s="56">
        <f>IF($N11&lt;=AD$3+MOD(COLUMN()-Calendar!$O$2, 5), IF(AD$3+MOD(COLUMN()-Calendar!$O$2, 5)&lt;=$O11, 1, 0), 0)</f>
        <v>0</v>
      </c>
      <c r="AG11" s="56">
        <f>IF($N11&lt;=AD$3+MOD(COLUMN()-Calendar!$O$2, 5), IF(AD$3+MOD(COLUMN()-Calendar!$O$2, 5)&lt;=$O11, 1, 0), 0)</f>
        <v>0</v>
      </c>
      <c r="AH11" s="57">
        <f>IF($N11&lt;=AD$3+MOD(COLUMN()-Calendar!$O$2, 5), IF(AD$3+MOD(COLUMN()-Calendar!$O$2, 5)&lt;=$O11, 1, 0), 0)</f>
        <v>0</v>
      </c>
      <c r="AI11" s="55">
        <f>IF($N11&lt;=AI$3+MOD(COLUMN()-Calendar!$O$2, 5), IF(AI$3+MOD(COLUMN()-Calendar!$O$2, 5)&lt;=$O11, 1, 0), 0)</f>
        <v>0</v>
      </c>
      <c r="AJ11" s="56">
        <f>IF($N11&lt;=AI$3+MOD(COLUMN()-Calendar!$O$2, 5), IF(AI$3+MOD(COLUMN()-Calendar!$O$2, 5)&lt;=$O11, 1, 0), 0)</f>
        <v>0</v>
      </c>
      <c r="AK11" s="56">
        <f>IF($N11&lt;=AI$3+MOD(COLUMN()-Calendar!$O$2, 5), IF(AI$3+MOD(COLUMN()-Calendar!$O$2, 5)&lt;=$O11, 1, 0), 0)</f>
        <v>0</v>
      </c>
      <c r="AL11" s="56">
        <f>IF($N11&lt;=AI$3+MOD(COLUMN()-Calendar!$O$2, 5), IF(AI$3+MOD(COLUMN()-Calendar!$O$2, 5)&lt;=$O11, 1, 0), 0)</f>
        <v>0</v>
      </c>
      <c r="AM11" s="57">
        <f>IF($N11&lt;=AI$3+MOD(COLUMN()-Calendar!$O$2, 5), IF(AI$3+MOD(COLUMN()-Calendar!$O$2, 5)&lt;=$O11, 1, 0), 0)</f>
        <v>0</v>
      </c>
      <c r="AN11" s="55">
        <f>IF($N11&lt;=AN$3+MOD(COLUMN()-Calendar!$O$2, 5), IF(AN$3+MOD(COLUMN()-Calendar!$O$2, 5)&lt;=$O11, 1, 0), 0)</f>
        <v>0</v>
      </c>
      <c r="AO11" s="56">
        <f>IF($N11&lt;=AN$3+MOD(COLUMN()-Calendar!$O$2, 5), IF(AN$3+MOD(COLUMN()-Calendar!$O$2, 5)&lt;=$O11, 1, 0), 0)</f>
        <v>0</v>
      </c>
      <c r="AP11" s="56">
        <f>IF($N11&lt;=AN$3+MOD(COLUMN()-Calendar!$O$2, 5), IF(AN$3+MOD(COLUMN()-Calendar!$O$2, 5)&lt;=$O11, 1, 0), 0)</f>
        <v>0</v>
      </c>
      <c r="AQ11" s="56">
        <f>IF($N11&lt;=AN$3+MOD(COLUMN()-Calendar!$O$2, 5), IF(AN$3+MOD(COLUMN()-Calendar!$O$2, 5)&lt;=$O11, 1, 0), 0)</f>
        <v>0</v>
      </c>
      <c r="AR11" s="57">
        <f>IF($N11&lt;=AN$3+MOD(COLUMN()-Calendar!$O$2, 5), IF(AN$3+MOD(COLUMN()-Calendar!$O$2, 5)&lt;=$O11, 1, 0), 0)</f>
        <v>0</v>
      </c>
      <c r="AS11" s="55">
        <f>IF($N11&lt;=AS$3+MOD(COLUMN()-Calendar!$O$2, 5), IF(AS$3+MOD(COLUMN()-Calendar!$O$2, 5)&lt;=$O11, 1, 0), 0)</f>
        <v>0</v>
      </c>
      <c r="AT11" s="56">
        <f>IF($N11&lt;=AS$3+MOD(COLUMN()-Calendar!$O$2, 5), IF(AS$3+MOD(COLUMN()-Calendar!$O$2, 5)&lt;=$O11, 1, 0), 0)</f>
        <v>0</v>
      </c>
      <c r="AU11" s="56">
        <f>IF($N11&lt;=AS$3+MOD(COLUMN()-Calendar!$O$2, 5), IF(AS$3+MOD(COLUMN()-Calendar!$O$2, 5)&lt;=$O11, 1, 0), 0)</f>
        <v>0</v>
      </c>
      <c r="AV11" s="56">
        <f>IF($N11&lt;=AS$3+MOD(COLUMN()-Calendar!$O$2, 5), IF(AS$3+MOD(COLUMN()-Calendar!$O$2, 5)&lt;=$O11, 1, 0), 0)</f>
        <v>0</v>
      </c>
      <c r="AW11" s="57">
        <f>IF($N11&lt;=AS$3+MOD(COLUMN()-Calendar!$O$2, 5), IF(AS$3+MOD(COLUMN()-Calendar!$O$2, 5)&lt;=$O11, 1, 0), 0)</f>
        <v>0</v>
      </c>
    </row>
    <row r="12" spans="2:49" ht="17.5" customHeight="1" x14ac:dyDescent="0.45">
      <c r="B12" s="13">
        <v>2000</v>
      </c>
      <c r="C12" s="14" t="s">
        <v>55</v>
      </c>
      <c r="D12" s="15"/>
      <c r="E12" s="75"/>
      <c r="F12" s="76"/>
      <c r="G12" s="17"/>
      <c r="H12" s="18"/>
      <c r="I12" s="18"/>
      <c r="J12" s="19"/>
      <c r="K12" s="19"/>
      <c r="L12" s="19"/>
      <c r="M12" s="106"/>
      <c r="N12" s="20">
        <f>MIN(N13:N20)</f>
        <v>46296</v>
      </c>
      <c r="O12" s="20">
        <f>MAX(O13:O20)</f>
        <v>46297</v>
      </c>
      <c r="P12" s="21">
        <f>IF(O12&lt;&gt;"", NETWORKDAYS(N12,O12,Calendar!$L$2:$L$43), "")</f>
        <v>2</v>
      </c>
      <c r="Q12" s="211" t="str">
        <f>IF(C12&lt;=9999,#REF!, LEFT( C12, 2))</f>
        <v>분석</v>
      </c>
      <c r="R12" s="22" t="str">
        <f>IF(T12=4, VLOOKUP(O12, '주별 진척률'!$A$11:$B$169, 2, 0), "")</f>
        <v/>
      </c>
      <c r="S12" s="22" t="str">
        <f>IF(T12=4, IFERROR(VLOOKUP(W12, '주별 진척률'!$A$11:$B$169, 2, 0), ""), "")</f>
        <v/>
      </c>
      <c r="T12" s="21">
        <f t="shared" si="0"/>
        <v>1</v>
      </c>
      <c r="U12" s="22">
        <f>((1+(O12-N12))/(1+(MAX($O$5:$O$65)-MIN($N$5:$N$65))))</f>
        <v>6.6666666666666666E-2</v>
      </c>
      <c r="V12" s="20">
        <f>MIN(V13:V20)</f>
        <v>0</v>
      </c>
      <c r="W12" s="20">
        <f>MAX(W13:W20)</f>
        <v>0</v>
      </c>
      <c r="X12" s="21">
        <f>IF(W12&lt;&gt;"", NETWORKDAYS(V12,W12,Calendar!$L$2:$L$43), "")</f>
        <v>0</v>
      </c>
      <c r="Y12" s="189">
        <f>IF($N12&lt;=Y$3+MOD(COLUMN()-Calendar!$O$2, 5), IF(Y$3+MOD(COLUMN()-Calendar!$O$2, 5)&lt;=$O12, 1, 0), 0)</f>
        <v>0</v>
      </c>
      <c r="Z12" s="190">
        <f>IF($N12&lt;=Y$3+MOD(COLUMN()-Calendar!$O$2, 5), IF(Y$3+MOD(COLUMN()-Calendar!$O$2, 5)&lt;=$O12, 1, 0), 0)</f>
        <v>0</v>
      </c>
      <c r="AA12" s="190">
        <f>IF($N12&lt;=Y$3+MOD(COLUMN()-Calendar!$O$2, 5), IF(Y$3+MOD(COLUMN()-Calendar!$O$2, 5)&lt;=$O12, 1, 0), 0)</f>
        <v>0</v>
      </c>
      <c r="AB12" s="190">
        <f>IF($N12&lt;=Y$3+MOD(COLUMN()-Calendar!$O$2, 5), IF(Y$3+MOD(COLUMN()-Calendar!$O$2, 5)&lt;=$O12, 1, 0), 0)</f>
        <v>1</v>
      </c>
      <c r="AC12" s="191">
        <f>IF($N12&lt;=Y$3+MOD(COLUMN()-Calendar!$O$2, 5), IF(Y$3+MOD(COLUMN()-Calendar!$O$2, 5)&lt;=$O12, 1, 0), 0)</f>
        <v>1</v>
      </c>
      <c r="AD12" s="189">
        <f>IF($N12&lt;=AD$3+MOD(COLUMN()-Calendar!$O$2, 5), IF(AD$3+MOD(COLUMN()-Calendar!$O$2, 5)&lt;=$O12, 1, 0), 0)</f>
        <v>0</v>
      </c>
      <c r="AE12" s="190">
        <f>IF($N12&lt;=AD$3+MOD(COLUMN()-Calendar!$O$2, 5), IF(AD$3+MOD(COLUMN()-Calendar!$O$2, 5)&lt;=$O12, 1, 0), 0)</f>
        <v>0</v>
      </c>
      <c r="AF12" s="190">
        <f>IF($N12&lt;=AD$3+MOD(COLUMN()-Calendar!$O$2, 5), IF(AD$3+MOD(COLUMN()-Calendar!$O$2, 5)&lt;=$O12, 1, 0), 0)</f>
        <v>0</v>
      </c>
      <c r="AG12" s="190">
        <f>IF($N12&lt;=AD$3+MOD(COLUMN()-Calendar!$O$2, 5), IF(AD$3+MOD(COLUMN()-Calendar!$O$2, 5)&lt;=$O12, 1, 0), 0)</f>
        <v>0</v>
      </c>
      <c r="AH12" s="191">
        <f>IF($N12&lt;=AD$3+MOD(COLUMN()-Calendar!$O$2, 5), IF(AD$3+MOD(COLUMN()-Calendar!$O$2, 5)&lt;=$O12, 1, 0), 0)</f>
        <v>0</v>
      </c>
      <c r="AI12" s="189">
        <f>IF($N12&lt;=AI$3+MOD(COLUMN()-Calendar!$O$2, 5), IF(AI$3+MOD(COLUMN()-Calendar!$O$2, 5)&lt;=$O12, 1, 0), 0)</f>
        <v>0</v>
      </c>
      <c r="AJ12" s="190">
        <f>IF($N12&lt;=AI$3+MOD(COLUMN()-Calendar!$O$2, 5), IF(AI$3+MOD(COLUMN()-Calendar!$O$2, 5)&lt;=$O12, 1, 0), 0)</f>
        <v>0</v>
      </c>
      <c r="AK12" s="190">
        <f>IF($N12&lt;=AI$3+MOD(COLUMN()-Calendar!$O$2, 5), IF(AI$3+MOD(COLUMN()-Calendar!$O$2, 5)&lt;=$O12, 1, 0), 0)</f>
        <v>0</v>
      </c>
      <c r="AL12" s="190">
        <f>IF($N12&lt;=AI$3+MOD(COLUMN()-Calendar!$O$2, 5), IF(AI$3+MOD(COLUMN()-Calendar!$O$2, 5)&lt;=$O12, 1, 0), 0)</f>
        <v>0</v>
      </c>
      <c r="AM12" s="191">
        <f>IF($N12&lt;=AI$3+MOD(COLUMN()-Calendar!$O$2, 5), IF(AI$3+MOD(COLUMN()-Calendar!$O$2, 5)&lt;=$O12, 1, 0), 0)</f>
        <v>0</v>
      </c>
      <c r="AN12" s="189">
        <f>IF($N12&lt;=AN$3+MOD(COLUMN()-Calendar!$O$2, 5), IF(AN$3+MOD(COLUMN()-Calendar!$O$2, 5)&lt;=$O12, 1, 0), 0)</f>
        <v>0</v>
      </c>
      <c r="AO12" s="190">
        <f>IF($N12&lt;=AN$3+MOD(COLUMN()-Calendar!$O$2, 5), IF(AN$3+MOD(COLUMN()-Calendar!$O$2, 5)&lt;=$O12, 1, 0), 0)</f>
        <v>0</v>
      </c>
      <c r="AP12" s="190">
        <f>IF($N12&lt;=AN$3+MOD(COLUMN()-Calendar!$O$2, 5), IF(AN$3+MOD(COLUMN()-Calendar!$O$2, 5)&lt;=$O12, 1, 0), 0)</f>
        <v>0</v>
      </c>
      <c r="AQ12" s="190">
        <f>IF($N12&lt;=AN$3+MOD(COLUMN()-Calendar!$O$2, 5), IF(AN$3+MOD(COLUMN()-Calendar!$O$2, 5)&lt;=$O12, 1, 0), 0)</f>
        <v>0</v>
      </c>
      <c r="AR12" s="191">
        <f>IF($N12&lt;=AN$3+MOD(COLUMN()-Calendar!$O$2, 5), IF(AN$3+MOD(COLUMN()-Calendar!$O$2, 5)&lt;=$O12, 1, 0), 0)</f>
        <v>0</v>
      </c>
      <c r="AS12" s="189">
        <f>IF($N12&lt;=AS$3+MOD(COLUMN()-Calendar!$O$2, 5), IF(AS$3+MOD(COLUMN()-Calendar!$O$2, 5)&lt;=$O12, 1, 0), 0)</f>
        <v>0</v>
      </c>
      <c r="AT12" s="190">
        <f>IF($N12&lt;=AS$3+MOD(COLUMN()-Calendar!$O$2, 5), IF(AS$3+MOD(COLUMN()-Calendar!$O$2, 5)&lt;=$O12, 1, 0), 0)</f>
        <v>0</v>
      </c>
      <c r="AU12" s="190">
        <f>IF($N12&lt;=AS$3+MOD(COLUMN()-Calendar!$O$2, 5), IF(AS$3+MOD(COLUMN()-Calendar!$O$2, 5)&lt;=$O12, 1, 0), 0)</f>
        <v>0</v>
      </c>
      <c r="AV12" s="190">
        <f>IF($N12&lt;=AS$3+MOD(COLUMN()-Calendar!$O$2, 5), IF(AS$3+MOD(COLUMN()-Calendar!$O$2, 5)&lt;=$O12, 1, 0), 0)</f>
        <v>0</v>
      </c>
      <c r="AW12" s="191">
        <f>IF($N12&lt;=AS$3+MOD(COLUMN()-Calendar!$O$2, 5), IF(AS$3+MOD(COLUMN()-Calendar!$O$2, 5)&lt;=$O12, 1, 0), 0)</f>
        <v>0</v>
      </c>
    </row>
    <row r="13" spans="2:49" ht="17.5" customHeight="1" outlineLevel="1" x14ac:dyDescent="0.45">
      <c r="B13" s="26">
        <v>2000</v>
      </c>
      <c r="C13" s="27">
        <v>2100</v>
      </c>
      <c r="D13" s="28" t="s">
        <v>56</v>
      </c>
      <c r="E13" s="29"/>
      <c r="F13" s="77"/>
      <c r="G13" s="31"/>
      <c r="H13" s="32"/>
      <c r="I13" s="32"/>
      <c r="J13" s="33"/>
      <c r="K13" s="33"/>
      <c r="L13" s="33"/>
      <c r="M13" s="107"/>
      <c r="N13" s="34">
        <f>MIN(N14:N16)</f>
        <v>46296</v>
      </c>
      <c r="O13" s="34">
        <f>MAX(O14:O16)</f>
        <v>46297</v>
      </c>
      <c r="P13" s="35">
        <f>IF(O13&lt;&gt;"", NETWORKDAYS(N13,O13,Calendar!$L$2:$L$43), "")</f>
        <v>2</v>
      </c>
      <c r="Q13" s="212" t="str">
        <f t="shared" si="1"/>
        <v>분석</v>
      </c>
      <c r="R13" s="36" t="str">
        <f>IF(T13=4, VLOOKUP(O13, '주별 진척률'!$A$11:$B$169, 2, 0), "")</f>
        <v/>
      </c>
      <c r="S13" s="36" t="str">
        <f>IF(T13=4, IFERROR(VLOOKUP(W13, '주별 진척률'!$A$11:$B$169, 2, 0), ""), "")</f>
        <v/>
      </c>
      <c r="T13" s="35">
        <f t="shared" si="0"/>
        <v>2</v>
      </c>
      <c r="U13" s="36">
        <f>((1+(O13-N13))/(1+(MAX($O$5:$O$65)-MIN($N$5:$N$65))))</f>
        <v>6.6666666666666666E-2</v>
      </c>
      <c r="V13" s="34">
        <f>MIN(V14:V15)</f>
        <v>0</v>
      </c>
      <c r="W13" s="34">
        <f>MAX(W14:W15)</f>
        <v>0</v>
      </c>
      <c r="X13" s="35">
        <f>IF(W13&lt;&gt;"", NETWORKDAYS(V13,W13,Calendar!$L$2:$L$43), "")</f>
        <v>0</v>
      </c>
      <c r="Y13" s="186">
        <f>IF($N13&lt;=Y$3+MOD(COLUMN()-Calendar!$O$2, 5), IF(Y$3+MOD(COLUMN()-Calendar!$O$2, 5)&lt;=$O13, 1, 0), 0)</f>
        <v>0</v>
      </c>
      <c r="Z13" s="187">
        <f>IF($N13&lt;=Y$3+MOD(COLUMN()-Calendar!$O$2, 5), IF(Y$3+MOD(COLUMN()-Calendar!$O$2, 5)&lt;=$O13, 1, 0), 0)</f>
        <v>0</v>
      </c>
      <c r="AA13" s="187">
        <f>IF($N13&lt;=Y$3+MOD(COLUMN()-Calendar!$O$2, 5), IF(Y$3+MOD(COLUMN()-Calendar!$O$2, 5)&lt;=$O13, 1, 0), 0)</f>
        <v>0</v>
      </c>
      <c r="AB13" s="187">
        <f>IF($N13&lt;=Y$3+MOD(COLUMN()-Calendar!$O$2, 5), IF(Y$3+MOD(COLUMN()-Calendar!$O$2, 5)&lt;=$O13, 1, 0), 0)</f>
        <v>1</v>
      </c>
      <c r="AC13" s="188">
        <f>IF($N13&lt;=Y$3+MOD(COLUMN()-Calendar!$O$2, 5), IF(Y$3+MOD(COLUMN()-Calendar!$O$2, 5)&lt;=$O13, 1, 0), 0)</f>
        <v>1</v>
      </c>
      <c r="AD13" s="186">
        <f>IF($N13&lt;=AD$3+MOD(COLUMN()-Calendar!$O$2, 5), IF(AD$3+MOD(COLUMN()-Calendar!$O$2, 5)&lt;=$O13, 1, 0), 0)</f>
        <v>0</v>
      </c>
      <c r="AE13" s="187">
        <f>IF($N13&lt;=AD$3+MOD(COLUMN()-Calendar!$O$2, 5), IF(AD$3+MOD(COLUMN()-Calendar!$O$2, 5)&lt;=$O13, 1, 0), 0)</f>
        <v>0</v>
      </c>
      <c r="AF13" s="187">
        <f>IF($N13&lt;=AD$3+MOD(COLUMN()-Calendar!$O$2, 5), IF(AD$3+MOD(COLUMN()-Calendar!$O$2, 5)&lt;=$O13, 1, 0), 0)</f>
        <v>0</v>
      </c>
      <c r="AG13" s="187">
        <f>IF($N13&lt;=AD$3+MOD(COLUMN()-Calendar!$O$2, 5), IF(AD$3+MOD(COLUMN()-Calendar!$O$2, 5)&lt;=$O13, 1, 0), 0)</f>
        <v>0</v>
      </c>
      <c r="AH13" s="188">
        <f>IF($N13&lt;=AD$3+MOD(COLUMN()-Calendar!$O$2, 5), IF(AD$3+MOD(COLUMN()-Calendar!$O$2, 5)&lt;=$O13, 1, 0), 0)</f>
        <v>0</v>
      </c>
      <c r="AI13" s="186">
        <f>IF($N13&lt;=AI$3+MOD(COLUMN()-Calendar!$O$2, 5), IF(AI$3+MOD(COLUMN()-Calendar!$O$2, 5)&lt;=$O13, 1, 0), 0)</f>
        <v>0</v>
      </c>
      <c r="AJ13" s="187">
        <f>IF($N13&lt;=AI$3+MOD(COLUMN()-Calendar!$O$2, 5), IF(AI$3+MOD(COLUMN()-Calendar!$O$2, 5)&lt;=$O13, 1, 0), 0)</f>
        <v>0</v>
      </c>
      <c r="AK13" s="187">
        <f>IF($N13&lt;=AI$3+MOD(COLUMN()-Calendar!$O$2, 5), IF(AI$3+MOD(COLUMN()-Calendar!$O$2, 5)&lt;=$O13, 1, 0), 0)</f>
        <v>0</v>
      </c>
      <c r="AL13" s="187">
        <f>IF($N13&lt;=AI$3+MOD(COLUMN()-Calendar!$O$2, 5), IF(AI$3+MOD(COLUMN()-Calendar!$O$2, 5)&lt;=$O13, 1, 0), 0)</f>
        <v>0</v>
      </c>
      <c r="AM13" s="188">
        <f>IF($N13&lt;=AI$3+MOD(COLUMN()-Calendar!$O$2, 5), IF(AI$3+MOD(COLUMN()-Calendar!$O$2, 5)&lt;=$O13, 1, 0), 0)</f>
        <v>0</v>
      </c>
      <c r="AN13" s="186">
        <f>IF($N13&lt;=AN$3+MOD(COLUMN()-Calendar!$O$2, 5), IF(AN$3+MOD(COLUMN()-Calendar!$O$2, 5)&lt;=$O13, 1, 0), 0)</f>
        <v>0</v>
      </c>
      <c r="AO13" s="187">
        <f>IF($N13&lt;=AN$3+MOD(COLUMN()-Calendar!$O$2, 5), IF(AN$3+MOD(COLUMN()-Calendar!$O$2, 5)&lt;=$O13, 1, 0), 0)</f>
        <v>0</v>
      </c>
      <c r="AP13" s="187">
        <f>IF($N13&lt;=AN$3+MOD(COLUMN()-Calendar!$O$2, 5), IF(AN$3+MOD(COLUMN()-Calendar!$O$2, 5)&lt;=$O13, 1, 0), 0)</f>
        <v>0</v>
      </c>
      <c r="AQ13" s="187">
        <f>IF($N13&lt;=AN$3+MOD(COLUMN()-Calendar!$O$2, 5), IF(AN$3+MOD(COLUMN()-Calendar!$O$2, 5)&lt;=$O13, 1, 0), 0)</f>
        <v>0</v>
      </c>
      <c r="AR13" s="188">
        <f>IF($N13&lt;=AN$3+MOD(COLUMN()-Calendar!$O$2, 5), IF(AN$3+MOD(COLUMN()-Calendar!$O$2, 5)&lt;=$O13, 1, 0), 0)</f>
        <v>0</v>
      </c>
      <c r="AS13" s="186">
        <f>IF($N13&lt;=AS$3+MOD(COLUMN()-Calendar!$O$2, 5), IF(AS$3+MOD(COLUMN()-Calendar!$O$2, 5)&lt;=$O13, 1, 0), 0)</f>
        <v>0</v>
      </c>
      <c r="AT13" s="187">
        <f>IF($N13&lt;=AS$3+MOD(COLUMN()-Calendar!$O$2, 5), IF(AS$3+MOD(COLUMN()-Calendar!$O$2, 5)&lt;=$O13, 1, 0), 0)</f>
        <v>0</v>
      </c>
      <c r="AU13" s="187">
        <f>IF($N13&lt;=AS$3+MOD(COLUMN()-Calendar!$O$2, 5), IF(AS$3+MOD(COLUMN()-Calendar!$O$2, 5)&lt;=$O13, 1, 0), 0)</f>
        <v>0</v>
      </c>
      <c r="AV13" s="187">
        <f>IF($N13&lt;=AS$3+MOD(COLUMN()-Calendar!$O$2, 5), IF(AS$3+MOD(COLUMN()-Calendar!$O$2, 5)&lt;=$O13, 1, 0), 0)</f>
        <v>0</v>
      </c>
      <c r="AW13" s="188">
        <f>IF($N13&lt;=AS$3+MOD(COLUMN()-Calendar!$O$2, 5), IF(AS$3+MOD(COLUMN()-Calendar!$O$2, 5)&lt;=$O13, 1, 0), 0)</f>
        <v>0</v>
      </c>
    </row>
    <row r="14" spans="2:49" ht="17.5" customHeight="1" outlineLevel="2" x14ac:dyDescent="0.45">
      <c r="B14" s="26">
        <v>2000</v>
      </c>
      <c r="C14" s="37">
        <v>2100</v>
      </c>
      <c r="D14" s="38">
        <v>2110</v>
      </c>
      <c r="E14" s="39" t="s">
        <v>57</v>
      </c>
      <c r="F14" s="78"/>
      <c r="G14" s="41"/>
      <c r="H14" s="42"/>
      <c r="I14" s="42"/>
      <c r="J14" s="43"/>
      <c r="K14" s="43"/>
      <c r="L14" s="43"/>
      <c r="M14" s="108"/>
      <c r="N14" s="44">
        <f>MIN(N15:N16)</f>
        <v>46296</v>
      </c>
      <c r="O14" s="44">
        <f>MAX(O15:O16)</f>
        <v>46297</v>
      </c>
      <c r="P14" s="45">
        <f>IF(O14&lt;&gt;"", NETWORKDAYS(N14,O14,Calendar!$L$2:$L$43), "")</f>
        <v>2</v>
      </c>
      <c r="Q14" s="213" t="str">
        <f t="shared" si="1"/>
        <v>분석</v>
      </c>
      <c r="R14" s="168" t="str">
        <f>IF(T14=4, VLOOKUP(O14, '주별 진척률'!$A$11:$B$169, 2, 0), "")</f>
        <v/>
      </c>
      <c r="S14" s="46" t="str">
        <f>IF(T14=4, IFERROR(VLOOKUP(W14, '주별 진척률'!$A$11:$B$169, 2, 0), ""), "")</f>
        <v/>
      </c>
      <c r="T14" s="45">
        <f t="shared" si="0"/>
        <v>3</v>
      </c>
      <c r="U14" s="46">
        <f>((1+(O14-N14))/(1+(MAX($O$5:$O$65)-MIN($N$5:$N$65))))</f>
        <v>6.6666666666666666E-2</v>
      </c>
      <c r="V14" s="44">
        <f>MIN(V15:V15)</f>
        <v>0</v>
      </c>
      <c r="W14" s="44">
        <f>MAX(W15:W15)</f>
        <v>0</v>
      </c>
      <c r="X14" s="45">
        <f>IF(W14&lt;&gt;"", NETWORKDAYS(V14,W14,Calendar!$L$2:$L$43), "")</f>
        <v>0</v>
      </c>
      <c r="Y14" s="183">
        <f>IF($N14&lt;=Y$3+MOD(COLUMN()-Calendar!$O$2, 5), IF(Y$3+MOD(COLUMN()-Calendar!$O$2, 5)&lt;=$O14, 1, 0), 0)</f>
        <v>0</v>
      </c>
      <c r="Z14" s="184">
        <f>IF($N14&lt;=Y$3+MOD(COLUMN()-Calendar!$O$2, 5), IF(Y$3+MOD(COLUMN()-Calendar!$O$2, 5)&lt;=$O14, 1, 0), 0)</f>
        <v>0</v>
      </c>
      <c r="AA14" s="184">
        <f>IF($N14&lt;=Y$3+MOD(COLUMN()-Calendar!$O$2, 5), IF(Y$3+MOD(COLUMN()-Calendar!$O$2, 5)&lt;=$O14, 1, 0), 0)</f>
        <v>0</v>
      </c>
      <c r="AB14" s="184">
        <f>IF($N14&lt;=Y$3+MOD(COLUMN()-Calendar!$O$2, 5), IF(Y$3+MOD(COLUMN()-Calendar!$O$2, 5)&lt;=$O14, 1, 0), 0)</f>
        <v>1</v>
      </c>
      <c r="AC14" s="185">
        <f>IF($N14&lt;=Y$3+MOD(COLUMN()-Calendar!$O$2, 5), IF(Y$3+MOD(COLUMN()-Calendar!$O$2, 5)&lt;=$O14, 1, 0), 0)</f>
        <v>1</v>
      </c>
      <c r="AD14" s="183">
        <f>IF($N14&lt;=AD$3+MOD(COLUMN()-Calendar!$O$2, 5), IF(AD$3+MOD(COLUMN()-Calendar!$O$2, 5)&lt;=$O14, 1, 0), 0)</f>
        <v>0</v>
      </c>
      <c r="AE14" s="184">
        <f>IF($N14&lt;=AD$3+MOD(COLUMN()-Calendar!$O$2, 5), IF(AD$3+MOD(COLUMN()-Calendar!$O$2, 5)&lt;=$O14, 1, 0), 0)</f>
        <v>0</v>
      </c>
      <c r="AF14" s="184">
        <f>IF($N14&lt;=AD$3+MOD(COLUMN()-Calendar!$O$2, 5), IF(AD$3+MOD(COLUMN()-Calendar!$O$2, 5)&lt;=$O14, 1, 0), 0)</f>
        <v>0</v>
      </c>
      <c r="AG14" s="184">
        <f>IF($N14&lt;=AD$3+MOD(COLUMN()-Calendar!$O$2, 5), IF(AD$3+MOD(COLUMN()-Calendar!$O$2, 5)&lt;=$O14, 1, 0), 0)</f>
        <v>0</v>
      </c>
      <c r="AH14" s="185">
        <f>IF($N14&lt;=AD$3+MOD(COLUMN()-Calendar!$O$2, 5), IF(AD$3+MOD(COLUMN()-Calendar!$O$2, 5)&lt;=$O14, 1, 0), 0)</f>
        <v>0</v>
      </c>
      <c r="AI14" s="183">
        <f>IF($N14&lt;=AI$3+MOD(COLUMN()-Calendar!$O$2, 5), IF(AI$3+MOD(COLUMN()-Calendar!$O$2, 5)&lt;=$O14, 1, 0), 0)</f>
        <v>0</v>
      </c>
      <c r="AJ14" s="184">
        <f>IF($N14&lt;=AI$3+MOD(COLUMN()-Calendar!$O$2, 5), IF(AI$3+MOD(COLUMN()-Calendar!$O$2, 5)&lt;=$O14, 1, 0), 0)</f>
        <v>0</v>
      </c>
      <c r="AK14" s="184">
        <f>IF($N14&lt;=AI$3+MOD(COLUMN()-Calendar!$O$2, 5), IF(AI$3+MOD(COLUMN()-Calendar!$O$2, 5)&lt;=$O14, 1, 0), 0)</f>
        <v>0</v>
      </c>
      <c r="AL14" s="184">
        <f>IF($N14&lt;=AI$3+MOD(COLUMN()-Calendar!$O$2, 5), IF(AI$3+MOD(COLUMN()-Calendar!$O$2, 5)&lt;=$O14, 1, 0), 0)</f>
        <v>0</v>
      </c>
      <c r="AM14" s="185">
        <f>IF($N14&lt;=AI$3+MOD(COLUMN()-Calendar!$O$2, 5), IF(AI$3+MOD(COLUMN()-Calendar!$O$2, 5)&lt;=$O14, 1, 0), 0)</f>
        <v>0</v>
      </c>
      <c r="AN14" s="183">
        <f>IF($N14&lt;=AN$3+MOD(COLUMN()-Calendar!$O$2, 5), IF(AN$3+MOD(COLUMN()-Calendar!$O$2, 5)&lt;=$O14, 1, 0), 0)</f>
        <v>0</v>
      </c>
      <c r="AO14" s="184">
        <f>IF($N14&lt;=AN$3+MOD(COLUMN()-Calendar!$O$2, 5), IF(AN$3+MOD(COLUMN()-Calendar!$O$2, 5)&lt;=$O14, 1, 0), 0)</f>
        <v>0</v>
      </c>
      <c r="AP14" s="184">
        <f>IF($N14&lt;=AN$3+MOD(COLUMN()-Calendar!$O$2, 5), IF(AN$3+MOD(COLUMN()-Calendar!$O$2, 5)&lt;=$O14, 1, 0), 0)</f>
        <v>0</v>
      </c>
      <c r="AQ14" s="184">
        <f>IF($N14&lt;=AN$3+MOD(COLUMN()-Calendar!$O$2, 5), IF(AN$3+MOD(COLUMN()-Calendar!$O$2, 5)&lt;=$O14, 1, 0), 0)</f>
        <v>0</v>
      </c>
      <c r="AR14" s="185">
        <f>IF($N14&lt;=AN$3+MOD(COLUMN()-Calendar!$O$2, 5), IF(AN$3+MOD(COLUMN()-Calendar!$O$2, 5)&lt;=$O14, 1, 0), 0)</f>
        <v>0</v>
      </c>
      <c r="AS14" s="183">
        <f>IF($N14&lt;=AS$3+MOD(COLUMN()-Calendar!$O$2, 5), IF(AS$3+MOD(COLUMN()-Calendar!$O$2, 5)&lt;=$O14, 1, 0), 0)</f>
        <v>0</v>
      </c>
      <c r="AT14" s="184">
        <f>IF($N14&lt;=AS$3+MOD(COLUMN()-Calendar!$O$2, 5), IF(AS$3+MOD(COLUMN()-Calendar!$O$2, 5)&lt;=$O14, 1, 0), 0)</f>
        <v>0</v>
      </c>
      <c r="AU14" s="184">
        <f>IF($N14&lt;=AS$3+MOD(COLUMN()-Calendar!$O$2, 5), IF(AS$3+MOD(COLUMN()-Calendar!$O$2, 5)&lt;=$O14, 1, 0), 0)</f>
        <v>0</v>
      </c>
      <c r="AV14" s="184">
        <f>IF($N14&lt;=AS$3+MOD(COLUMN()-Calendar!$O$2, 5), IF(AS$3+MOD(COLUMN()-Calendar!$O$2, 5)&lt;=$O14, 1, 0), 0)</f>
        <v>0</v>
      </c>
      <c r="AW14" s="185">
        <f>IF($N14&lt;=AS$3+MOD(COLUMN()-Calendar!$O$2, 5), IF(AS$3+MOD(COLUMN()-Calendar!$O$2, 5)&lt;=$O14, 1, 0), 0)</f>
        <v>0</v>
      </c>
    </row>
    <row r="15" spans="2:49" ht="17.5" customHeight="1" outlineLevel="3" x14ac:dyDescent="0.45">
      <c r="B15" s="26">
        <v>2000</v>
      </c>
      <c r="C15" s="37">
        <v>2100</v>
      </c>
      <c r="D15" s="47">
        <v>2110</v>
      </c>
      <c r="E15" s="48">
        <v>2111</v>
      </c>
      <c r="F15" s="59" t="s">
        <v>120</v>
      </c>
      <c r="G15" s="50"/>
      <c r="H15" s="51"/>
      <c r="I15" s="51"/>
      <c r="J15" s="48"/>
      <c r="K15" s="58"/>
      <c r="L15" s="48"/>
      <c r="M15" s="104"/>
      <c r="N15" s="52">
        <v>46296</v>
      </c>
      <c r="O15" s="52">
        <v>46297</v>
      </c>
      <c r="P15" s="53">
        <f>IF(O15&lt;&gt;"", NETWORKDAYS(N15,O15,Calendar!$L$2:$L$43), "")</f>
        <v>2</v>
      </c>
      <c r="Q15" s="214" t="str">
        <f t="shared" si="1"/>
        <v>분석</v>
      </c>
      <c r="R15" s="54" t="str">
        <f>IF(T15=4, VLOOKUP(O15, '주별 진척률'!$A$11:$B$169, 2, 0), "")</f>
        <v>W01</v>
      </c>
      <c r="S15" s="54" t="str">
        <f>IF(T15=4, IFERROR(VLOOKUP(W15, '주별 진척률'!$A$11:$B$169, 2, 0), ""), "")</f>
        <v/>
      </c>
      <c r="T15" s="53">
        <f t="shared" si="0"/>
        <v>4</v>
      </c>
      <c r="U15" s="54">
        <f>((1+(O15-N15))/(1+(MAX($O$5:$O$65)-MIN($N$5:$N$65))))</f>
        <v>6.6666666666666666E-2</v>
      </c>
      <c r="V15" s="52"/>
      <c r="W15" s="52"/>
      <c r="X15" s="53" t="str">
        <f>IF(W15&lt;&gt;"", NETWORKDAYS(V15,W15,Calendar!$L$2:$L$43), "")</f>
        <v/>
      </c>
      <c r="Y15" s="55">
        <f>IF($N15&lt;=Y$3+MOD(COLUMN()-Calendar!$O$2, 5), IF(Y$3+MOD(COLUMN()-Calendar!$O$2, 5)&lt;=$O15, 1, 0), 0)</f>
        <v>0</v>
      </c>
      <c r="Z15" s="56">
        <f>IF($N15&lt;=Y$3+MOD(COLUMN()-Calendar!$O$2, 5), IF(Y$3+MOD(COLUMN()-Calendar!$O$2, 5)&lt;=$O15, 1, 0), 0)</f>
        <v>0</v>
      </c>
      <c r="AA15" s="56">
        <f>IF($N15&lt;=Y$3+MOD(COLUMN()-Calendar!$O$2, 5), IF(Y$3+MOD(COLUMN()-Calendar!$O$2, 5)&lt;=$O15, 1, 0), 0)</f>
        <v>0</v>
      </c>
      <c r="AB15" s="56">
        <f>IF($N15&lt;=Y$3+MOD(COLUMN()-Calendar!$O$2, 5), IF(Y$3+MOD(COLUMN()-Calendar!$O$2, 5)&lt;=$O15, 1, 0), 0)</f>
        <v>1</v>
      </c>
      <c r="AC15" s="57">
        <f>IF($N15&lt;=Y$3+MOD(COLUMN()-Calendar!$O$2, 5), IF(Y$3+MOD(COLUMN()-Calendar!$O$2, 5)&lt;=$O15, 1, 0), 0)</f>
        <v>1</v>
      </c>
      <c r="AD15" s="55">
        <f>IF($N15&lt;=AD$3+MOD(COLUMN()-Calendar!$O$2, 5), IF(AD$3+MOD(COLUMN()-Calendar!$O$2, 5)&lt;=$O15, 1, 0), 0)</f>
        <v>0</v>
      </c>
      <c r="AE15" s="56">
        <f>IF($N15&lt;=AD$3+MOD(COLUMN()-Calendar!$O$2, 5), IF(AD$3+MOD(COLUMN()-Calendar!$O$2, 5)&lt;=$O15, 1, 0), 0)</f>
        <v>0</v>
      </c>
      <c r="AF15" s="56">
        <f>IF($N15&lt;=AD$3+MOD(COLUMN()-Calendar!$O$2, 5), IF(AD$3+MOD(COLUMN()-Calendar!$O$2, 5)&lt;=$O15, 1, 0), 0)</f>
        <v>0</v>
      </c>
      <c r="AG15" s="56">
        <f>IF($N15&lt;=AD$3+MOD(COLUMN()-Calendar!$O$2, 5), IF(AD$3+MOD(COLUMN()-Calendar!$O$2, 5)&lt;=$O15, 1, 0), 0)</f>
        <v>0</v>
      </c>
      <c r="AH15" s="57">
        <f>IF($N15&lt;=AD$3+MOD(COLUMN()-Calendar!$O$2, 5), IF(AD$3+MOD(COLUMN()-Calendar!$O$2, 5)&lt;=$O15, 1, 0), 0)</f>
        <v>0</v>
      </c>
      <c r="AI15" s="55">
        <f>IF($N15&lt;=AI$3+MOD(COLUMN()-Calendar!$O$2, 5), IF(AI$3+MOD(COLUMN()-Calendar!$O$2, 5)&lt;=$O15, 1, 0), 0)</f>
        <v>0</v>
      </c>
      <c r="AJ15" s="56">
        <f>IF($N15&lt;=AI$3+MOD(COLUMN()-Calendar!$O$2, 5), IF(AI$3+MOD(COLUMN()-Calendar!$O$2, 5)&lt;=$O15, 1, 0), 0)</f>
        <v>0</v>
      </c>
      <c r="AK15" s="56">
        <f>IF($N15&lt;=AI$3+MOD(COLUMN()-Calendar!$O$2, 5), IF(AI$3+MOD(COLUMN()-Calendar!$O$2, 5)&lt;=$O15, 1, 0), 0)</f>
        <v>0</v>
      </c>
      <c r="AL15" s="56">
        <f>IF($N15&lt;=AI$3+MOD(COLUMN()-Calendar!$O$2, 5), IF(AI$3+MOD(COLUMN()-Calendar!$O$2, 5)&lt;=$O15, 1, 0), 0)</f>
        <v>0</v>
      </c>
      <c r="AM15" s="57">
        <f>IF($N15&lt;=AI$3+MOD(COLUMN()-Calendar!$O$2, 5), IF(AI$3+MOD(COLUMN()-Calendar!$O$2, 5)&lt;=$O15, 1, 0), 0)</f>
        <v>0</v>
      </c>
      <c r="AN15" s="55">
        <f>IF($N15&lt;=AN$3+MOD(COLUMN()-Calendar!$O$2, 5), IF(AN$3+MOD(COLUMN()-Calendar!$O$2, 5)&lt;=$O15, 1, 0), 0)</f>
        <v>0</v>
      </c>
      <c r="AO15" s="56">
        <f>IF($N15&lt;=AN$3+MOD(COLUMN()-Calendar!$O$2, 5), IF(AN$3+MOD(COLUMN()-Calendar!$O$2, 5)&lt;=$O15, 1, 0), 0)</f>
        <v>0</v>
      </c>
      <c r="AP15" s="56">
        <f>IF($N15&lt;=AN$3+MOD(COLUMN()-Calendar!$O$2, 5), IF(AN$3+MOD(COLUMN()-Calendar!$O$2, 5)&lt;=$O15, 1, 0), 0)</f>
        <v>0</v>
      </c>
      <c r="AQ15" s="56">
        <f>IF($N15&lt;=AN$3+MOD(COLUMN()-Calendar!$O$2, 5), IF(AN$3+MOD(COLUMN()-Calendar!$O$2, 5)&lt;=$O15, 1, 0), 0)</f>
        <v>0</v>
      </c>
      <c r="AR15" s="57">
        <f>IF($N15&lt;=AN$3+MOD(COLUMN()-Calendar!$O$2, 5), IF(AN$3+MOD(COLUMN()-Calendar!$O$2, 5)&lt;=$O15, 1, 0), 0)</f>
        <v>0</v>
      </c>
      <c r="AS15" s="55">
        <f>IF($N15&lt;=AS$3+MOD(COLUMN()-Calendar!$O$2, 5), IF(AS$3+MOD(COLUMN()-Calendar!$O$2, 5)&lt;=$O15, 1, 0), 0)</f>
        <v>0</v>
      </c>
      <c r="AT15" s="56">
        <f>IF($N15&lt;=AS$3+MOD(COLUMN()-Calendar!$O$2, 5), IF(AS$3+MOD(COLUMN()-Calendar!$O$2, 5)&lt;=$O15, 1, 0), 0)</f>
        <v>0</v>
      </c>
      <c r="AU15" s="56">
        <f>IF($N15&lt;=AS$3+MOD(COLUMN()-Calendar!$O$2, 5), IF(AS$3+MOD(COLUMN()-Calendar!$O$2, 5)&lt;=$O15, 1, 0), 0)</f>
        <v>0</v>
      </c>
      <c r="AV15" s="56">
        <f>IF($N15&lt;=AS$3+MOD(COLUMN()-Calendar!$O$2, 5), IF(AS$3+MOD(COLUMN()-Calendar!$O$2, 5)&lt;=$O15, 1, 0), 0)</f>
        <v>0</v>
      </c>
      <c r="AW15" s="57">
        <f>IF($N15&lt;=AS$3+MOD(COLUMN()-Calendar!$O$2, 5), IF(AS$3+MOD(COLUMN()-Calendar!$O$2, 5)&lt;=$O15, 1, 0), 0)</f>
        <v>0</v>
      </c>
    </row>
    <row r="16" spans="2:49" ht="17.5" customHeight="1" outlineLevel="3" x14ac:dyDescent="0.45">
      <c r="B16" s="26">
        <v>2000</v>
      </c>
      <c r="C16" s="37">
        <v>2100</v>
      </c>
      <c r="D16" s="47">
        <v>2110</v>
      </c>
      <c r="E16" s="58">
        <v>2113</v>
      </c>
      <c r="F16" s="66" t="s">
        <v>94</v>
      </c>
      <c r="G16" s="60"/>
      <c r="H16" s="61"/>
      <c r="I16" s="61"/>
      <c r="J16" s="58"/>
      <c r="K16" s="58"/>
      <c r="L16" s="58"/>
      <c r="M16" s="103"/>
      <c r="N16" s="52">
        <v>46296</v>
      </c>
      <c r="O16" s="52">
        <v>46297</v>
      </c>
      <c r="P16" s="70">
        <f>IF(O16&lt;&gt;"", NETWORKDAYS(N16,O16,Calendar!$L$2:$L$43), "")</f>
        <v>2</v>
      </c>
      <c r="Q16" s="215" t="str">
        <f>IF(C16&lt;=9999,Q15, LEFT( C16, 2))</f>
        <v>분석</v>
      </c>
      <c r="R16" s="64" t="str">
        <f>IF(T16=4, VLOOKUP(O16, '주별 진척률'!$A$11:$B$169, 2, 0), "")</f>
        <v>W01</v>
      </c>
      <c r="S16" s="64" t="str">
        <f>IF(T16=4, IFERROR(VLOOKUP(W16, '주별 진척률'!$A$11:$B$169, 2, 0), ""), "")</f>
        <v/>
      </c>
      <c r="T16" s="63">
        <f t="shared" ref="T16" si="4">IF(IFERROR(VALUE(E16), 0)&gt;=1000, IF(IFERROR(VALUE(E16), 0)&lt;=9999, 4,  IF(RIGHT(D16,1)="0", 3, IF(RIGHT(C16,2)="00", 2, IF(RIGHT(B16,3)="000", 1, 0)))), IF(RIGHT(D16,1)="0", 3, IF(RIGHT(C16,2)="00", 2, IF(RIGHT(B16,3)="000", 1, 0))))</f>
        <v>4</v>
      </c>
      <c r="U16" s="71">
        <f>((1+(O16-N16))/(1+(MAX($O$5:$O$65)-MIN($N$5:$N$65))))</f>
        <v>6.6666666666666666E-2</v>
      </c>
      <c r="V16" s="62"/>
      <c r="W16" s="62"/>
      <c r="X16" s="63" t="str">
        <f>IF(W16&lt;&gt;"", NETWORKDAYS(V16,W16,Calendar!$L$2:$L$43), "")</f>
        <v/>
      </c>
      <c r="Y16" s="55">
        <f>IF($N16&lt;=Y$3+MOD(COLUMN()-Calendar!$O$2, 5), IF(Y$3+MOD(COLUMN()-Calendar!$O$2, 5)&lt;=$O16, 1, 0), 0)</f>
        <v>0</v>
      </c>
      <c r="Z16" s="56">
        <f>IF($N16&lt;=Y$3+MOD(COLUMN()-Calendar!$O$2, 5), IF(Y$3+MOD(COLUMN()-Calendar!$O$2, 5)&lt;=$O16, 1, 0), 0)</f>
        <v>0</v>
      </c>
      <c r="AA16" s="56">
        <f>IF($N16&lt;=Y$3+MOD(COLUMN()-Calendar!$O$2, 5), IF(Y$3+MOD(COLUMN()-Calendar!$O$2, 5)&lt;=$O16, 1, 0), 0)</f>
        <v>0</v>
      </c>
      <c r="AB16" s="56">
        <f>IF($N16&lt;=Y$3+MOD(COLUMN()-Calendar!$O$2, 5), IF(Y$3+MOD(COLUMN()-Calendar!$O$2, 5)&lt;=$O16, 1, 0), 0)</f>
        <v>1</v>
      </c>
      <c r="AC16" s="57">
        <f>IF($N16&lt;=Y$3+MOD(COLUMN()-Calendar!$O$2, 5), IF(Y$3+MOD(COLUMN()-Calendar!$O$2, 5)&lt;=$O16, 1, 0), 0)</f>
        <v>1</v>
      </c>
      <c r="AD16" s="55">
        <f>IF($N16&lt;=AD$3+MOD(COLUMN()-Calendar!$O$2, 5), IF(AD$3+MOD(COLUMN()-Calendar!$O$2, 5)&lt;=$O16, 1, 0), 0)</f>
        <v>0</v>
      </c>
      <c r="AE16" s="56">
        <f>IF($N16&lt;=AD$3+MOD(COLUMN()-Calendar!$O$2, 5), IF(AD$3+MOD(COLUMN()-Calendar!$O$2, 5)&lt;=$O16, 1, 0), 0)</f>
        <v>0</v>
      </c>
      <c r="AF16" s="56">
        <f>IF($N16&lt;=AD$3+MOD(COLUMN()-Calendar!$O$2, 5), IF(AD$3+MOD(COLUMN()-Calendar!$O$2, 5)&lt;=$O16, 1, 0), 0)</f>
        <v>0</v>
      </c>
      <c r="AG16" s="56">
        <f>IF($N16&lt;=AD$3+MOD(COLUMN()-Calendar!$O$2, 5), IF(AD$3+MOD(COLUMN()-Calendar!$O$2, 5)&lt;=$O16, 1, 0), 0)</f>
        <v>0</v>
      </c>
      <c r="AH16" s="57">
        <f>IF($N16&lt;=AD$3+MOD(COLUMN()-Calendar!$O$2, 5), IF(AD$3+MOD(COLUMN()-Calendar!$O$2, 5)&lt;=$O16, 1, 0), 0)</f>
        <v>0</v>
      </c>
      <c r="AI16" s="55">
        <f>IF($N16&lt;=AI$3+MOD(COLUMN()-Calendar!$O$2, 5), IF(AI$3+MOD(COLUMN()-Calendar!$O$2, 5)&lt;=$O16, 1, 0), 0)</f>
        <v>0</v>
      </c>
      <c r="AJ16" s="56">
        <f>IF($N16&lt;=AI$3+MOD(COLUMN()-Calendar!$O$2, 5), IF(AI$3+MOD(COLUMN()-Calendar!$O$2, 5)&lt;=$O16, 1, 0), 0)</f>
        <v>0</v>
      </c>
      <c r="AK16" s="56">
        <f>IF($N16&lt;=AI$3+MOD(COLUMN()-Calendar!$O$2, 5), IF(AI$3+MOD(COLUMN()-Calendar!$O$2, 5)&lt;=$O16, 1, 0), 0)</f>
        <v>0</v>
      </c>
      <c r="AL16" s="56">
        <f>IF($N16&lt;=AI$3+MOD(COLUMN()-Calendar!$O$2, 5), IF(AI$3+MOD(COLUMN()-Calendar!$O$2, 5)&lt;=$O16, 1, 0), 0)</f>
        <v>0</v>
      </c>
      <c r="AM16" s="57">
        <f>IF($N16&lt;=AI$3+MOD(COLUMN()-Calendar!$O$2, 5), IF(AI$3+MOD(COLUMN()-Calendar!$O$2, 5)&lt;=$O16, 1, 0), 0)</f>
        <v>0</v>
      </c>
      <c r="AN16" s="55">
        <f>IF($N16&lt;=AN$3+MOD(COLUMN()-Calendar!$O$2, 5), IF(AN$3+MOD(COLUMN()-Calendar!$O$2, 5)&lt;=$O16, 1, 0), 0)</f>
        <v>0</v>
      </c>
      <c r="AO16" s="56">
        <f>IF($N16&lt;=AN$3+MOD(COLUMN()-Calendar!$O$2, 5), IF(AN$3+MOD(COLUMN()-Calendar!$O$2, 5)&lt;=$O16, 1, 0), 0)</f>
        <v>0</v>
      </c>
      <c r="AP16" s="56">
        <f>IF($N16&lt;=AN$3+MOD(COLUMN()-Calendar!$O$2, 5), IF(AN$3+MOD(COLUMN()-Calendar!$O$2, 5)&lt;=$O16, 1, 0), 0)</f>
        <v>0</v>
      </c>
      <c r="AQ16" s="56">
        <f>IF($N16&lt;=AN$3+MOD(COLUMN()-Calendar!$O$2, 5), IF(AN$3+MOD(COLUMN()-Calendar!$O$2, 5)&lt;=$O16, 1, 0), 0)</f>
        <v>0</v>
      </c>
      <c r="AR16" s="57">
        <f>IF($N16&lt;=AN$3+MOD(COLUMN()-Calendar!$O$2, 5), IF(AN$3+MOD(COLUMN()-Calendar!$O$2, 5)&lt;=$O16, 1, 0), 0)</f>
        <v>0</v>
      </c>
      <c r="AS16" s="55">
        <f>IF($N16&lt;=AS$3+MOD(COLUMN()-Calendar!$O$2, 5), IF(AS$3+MOD(COLUMN()-Calendar!$O$2, 5)&lt;=$O16, 1, 0), 0)</f>
        <v>0</v>
      </c>
      <c r="AT16" s="56">
        <f>IF($N16&lt;=AS$3+MOD(COLUMN()-Calendar!$O$2, 5), IF(AS$3+MOD(COLUMN()-Calendar!$O$2, 5)&lt;=$O16, 1, 0), 0)</f>
        <v>0</v>
      </c>
      <c r="AU16" s="56">
        <f>IF($N16&lt;=AS$3+MOD(COLUMN()-Calendar!$O$2, 5), IF(AS$3+MOD(COLUMN()-Calendar!$O$2, 5)&lt;=$O16, 1, 0), 0)</f>
        <v>0</v>
      </c>
      <c r="AV16" s="56">
        <f>IF($N16&lt;=AS$3+MOD(COLUMN()-Calendar!$O$2, 5), IF(AS$3+MOD(COLUMN()-Calendar!$O$2, 5)&lt;=$O16, 1, 0), 0)</f>
        <v>0</v>
      </c>
      <c r="AW16" s="57">
        <f>IF($N16&lt;=AS$3+MOD(COLUMN()-Calendar!$O$2, 5), IF(AS$3+MOD(COLUMN()-Calendar!$O$2, 5)&lt;=$O16, 1, 0), 0)</f>
        <v>0</v>
      </c>
    </row>
    <row r="17" spans="2:49" ht="17.5" customHeight="1" outlineLevel="1" x14ac:dyDescent="0.45">
      <c r="B17" s="26">
        <v>2000</v>
      </c>
      <c r="C17" s="27">
        <v>2300</v>
      </c>
      <c r="D17" s="28" t="s">
        <v>121</v>
      </c>
      <c r="E17" s="29"/>
      <c r="F17" s="77"/>
      <c r="G17" s="31"/>
      <c r="H17" s="32"/>
      <c r="I17" s="32"/>
      <c r="J17" s="33"/>
      <c r="K17" s="33"/>
      <c r="L17" s="33"/>
      <c r="M17" s="107"/>
      <c r="N17" s="34">
        <f>MIN(N18:N20)</f>
        <v>46296</v>
      </c>
      <c r="O17" s="34">
        <f>MAX(O18:O20)</f>
        <v>46297</v>
      </c>
      <c r="P17" s="35">
        <f>IF(O17&lt;&gt;"", NETWORKDAYS(N17,O17,Calendar!$L$2:$L$43), "")</f>
        <v>2</v>
      </c>
      <c r="Q17" s="216" t="str">
        <f>IF(C17&lt;=9999,Q16, LEFT( C17, 2))</f>
        <v>분석</v>
      </c>
      <c r="R17" s="36" t="str">
        <f>IF(T17=4, VLOOKUP(O17, '주별 진척률'!$A$11:$B$169, 2, 0), "")</f>
        <v/>
      </c>
      <c r="S17" s="36" t="str">
        <f>IF(T17=4, IFERROR(VLOOKUP(W17, '주별 진척률'!$A$11:$B$169, 2, 0), ""), "")</f>
        <v/>
      </c>
      <c r="T17" s="35">
        <f t="shared" si="0"/>
        <v>2</v>
      </c>
      <c r="U17" s="36">
        <f>((1+(O17-N17))/(1+(MAX($O$5:$O$65)-MIN($N$5:$N$65))))</f>
        <v>6.6666666666666666E-2</v>
      </c>
      <c r="V17" s="34">
        <f>MIN(V18:V20)</f>
        <v>0</v>
      </c>
      <c r="W17" s="34">
        <f>MAX(W18:W20)</f>
        <v>0</v>
      </c>
      <c r="X17" s="35">
        <f>IF(W17&lt;&gt;"", NETWORKDAYS(V17,W17,Calendar!$L$2:$L$43), "")</f>
        <v>0</v>
      </c>
      <c r="Y17" s="186">
        <f>IF($N17&lt;=Y$3+MOD(COLUMN()-Calendar!$O$2, 5), IF(Y$3+MOD(COLUMN()-Calendar!$O$2, 5)&lt;=$O17, 1, 0), 0)</f>
        <v>0</v>
      </c>
      <c r="Z17" s="187">
        <f>IF($N17&lt;=Y$3+MOD(COLUMN()-Calendar!$O$2, 5), IF(Y$3+MOD(COLUMN()-Calendar!$O$2, 5)&lt;=$O17, 1, 0), 0)</f>
        <v>0</v>
      </c>
      <c r="AA17" s="187">
        <f>IF($N17&lt;=Y$3+MOD(COLUMN()-Calendar!$O$2, 5), IF(Y$3+MOD(COLUMN()-Calendar!$O$2, 5)&lt;=$O17, 1, 0), 0)</f>
        <v>0</v>
      </c>
      <c r="AB17" s="187">
        <f>IF($N17&lt;=Y$3+MOD(COLUMN()-Calendar!$O$2, 5), IF(Y$3+MOD(COLUMN()-Calendar!$O$2, 5)&lt;=$O17, 1, 0), 0)</f>
        <v>1</v>
      </c>
      <c r="AC17" s="188">
        <f>IF($N17&lt;=Y$3+MOD(COLUMN()-Calendar!$O$2, 5), IF(Y$3+MOD(COLUMN()-Calendar!$O$2, 5)&lt;=$O17, 1, 0), 0)</f>
        <v>1</v>
      </c>
      <c r="AD17" s="186">
        <f>IF($N17&lt;=AD$3+MOD(COLUMN()-Calendar!$O$2, 5), IF(AD$3+MOD(COLUMN()-Calendar!$O$2, 5)&lt;=$O17, 1, 0), 0)</f>
        <v>0</v>
      </c>
      <c r="AE17" s="187">
        <f>IF($N17&lt;=AD$3+MOD(COLUMN()-Calendar!$O$2, 5), IF(AD$3+MOD(COLUMN()-Calendar!$O$2, 5)&lt;=$O17, 1, 0), 0)</f>
        <v>0</v>
      </c>
      <c r="AF17" s="187">
        <f>IF($N17&lt;=AD$3+MOD(COLUMN()-Calendar!$O$2, 5), IF(AD$3+MOD(COLUMN()-Calendar!$O$2, 5)&lt;=$O17, 1, 0), 0)</f>
        <v>0</v>
      </c>
      <c r="AG17" s="187">
        <f>IF($N17&lt;=AD$3+MOD(COLUMN()-Calendar!$O$2, 5), IF(AD$3+MOD(COLUMN()-Calendar!$O$2, 5)&lt;=$O17, 1, 0), 0)</f>
        <v>0</v>
      </c>
      <c r="AH17" s="188">
        <f>IF($N17&lt;=AD$3+MOD(COLUMN()-Calendar!$O$2, 5), IF(AD$3+MOD(COLUMN()-Calendar!$O$2, 5)&lt;=$O17, 1, 0), 0)</f>
        <v>0</v>
      </c>
      <c r="AI17" s="186">
        <f>IF($N17&lt;=AI$3+MOD(COLUMN()-Calendar!$O$2, 5), IF(AI$3+MOD(COLUMN()-Calendar!$O$2, 5)&lt;=$O17, 1, 0), 0)</f>
        <v>0</v>
      </c>
      <c r="AJ17" s="187">
        <f>IF($N17&lt;=AI$3+MOD(COLUMN()-Calendar!$O$2, 5), IF(AI$3+MOD(COLUMN()-Calendar!$O$2, 5)&lt;=$O17, 1, 0), 0)</f>
        <v>0</v>
      </c>
      <c r="AK17" s="187">
        <f>IF($N17&lt;=AI$3+MOD(COLUMN()-Calendar!$O$2, 5), IF(AI$3+MOD(COLUMN()-Calendar!$O$2, 5)&lt;=$O17, 1, 0), 0)</f>
        <v>0</v>
      </c>
      <c r="AL17" s="187">
        <f>IF($N17&lt;=AI$3+MOD(COLUMN()-Calendar!$O$2, 5), IF(AI$3+MOD(COLUMN()-Calendar!$O$2, 5)&lt;=$O17, 1, 0), 0)</f>
        <v>0</v>
      </c>
      <c r="AM17" s="188">
        <f>IF($N17&lt;=AI$3+MOD(COLUMN()-Calendar!$O$2, 5), IF(AI$3+MOD(COLUMN()-Calendar!$O$2, 5)&lt;=$O17, 1, 0), 0)</f>
        <v>0</v>
      </c>
      <c r="AN17" s="186">
        <f>IF($N17&lt;=AN$3+MOD(COLUMN()-Calendar!$O$2, 5), IF(AN$3+MOD(COLUMN()-Calendar!$O$2, 5)&lt;=$O17, 1, 0), 0)</f>
        <v>0</v>
      </c>
      <c r="AO17" s="187">
        <f>IF($N17&lt;=AN$3+MOD(COLUMN()-Calendar!$O$2, 5), IF(AN$3+MOD(COLUMN()-Calendar!$O$2, 5)&lt;=$O17, 1, 0), 0)</f>
        <v>0</v>
      </c>
      <c r="AP17" s="187">
        <f>IF($N17&lt;=AN$3+MOD(COLUMN()-Calendar!$O$2, 5), IF(AN$3+MOD(COLUMN()-Calendar!$O$2, 5)&lt;=$O17, 1, 0), 0)</f>
        <v>0</v>
      </c>
      <c r="AQ17" s="187">
        <f>IF($N17&lt;=AN$3+MOD(COLUMN()-Calendar!$O$2, 5), IF(AN$3+MOD(COLUMN()-Calendar!$O$2, 5)&lt;=$O17, 1, 0), 0)</f>
        <v>0</v>
      </c>
      <c r="AR17" s="188">
        <f>IF($N17&lt;=AN$3+MOD(COLUMN()-Calendar!$O$2, 5), IF(AN$3+MOD(COLUMN()-Calendar!$O$2, 5)&lt;=$O17, 1, 0), 0)</f>
        <v>0</v>
      </c>
      <c r="AS17" s="186">
        <f>IF($N17&lt;=AS$3+MOD(COLUMN()-Calendar!$O$2, 5), IF(AS$3+MOD(COLUMN()-Calendar!$O$2, 5)&lt;=$O17, 1, 0), 0)</f>
        <v>0</v>
      </c>
      <c r="AT17" s="187">
        <f>IF($N17&lt;=AS$3+MOD(COLUMN()-Calendar!$O$2, 5), IF(AS$3+MOD(COLUMN()-Calendar!$O$2, 5)&lt;=$O17, 1, 0), 0)</f>
        <v>0</v>
      </c>
      <c r="AU17" s="187">
        <f>IF($N17&lt;=AS$3+MOD(COLUMN()-Calendar!$O$2, 5), IF(AS$3+MOD(COLUMN()-Calendar!$O$2, 5)&lt;=$O17, 1, 0), 0)</f>
        <v>0</v>
      </c>
      <c r="AV17" s="187">
        <f>IF($N17&lt;=AS$3+MOD(COLUMN()-Calendar!$O$2, 5), IF(AS$3+MOD(COLUMN()-Calendar!$O$2, 5)&lt;=$O17, 1, 0), 0)</f>
        <v>0</v>
      </c>
      <c r="AW17" s="188">
        <f>IF($N17&lt;=AS$3+MOD(COLUMN()-Calendar!$O$2, 5), IF(AS$3+MOD(COLUMN()-Calendar!$O$2, 5)&lt;=$O17, 1, 0), 0)</f>
        <v>0</v>
      </c>
    </row>
    <row r="18" spans="2:49" ht="17.5" customHeight="1" outlineLevel="2" x14ac:dyDescent="0.45">
      <c r="B18" s="26">
        <v>2000</v>
      </c>
      <c r="C18" s="37">
        <v>2300</v>
      </c>
      <c r="D18" s="38">
        <v>2310</v>
      </c>
      <c r="E18" s="39" t="s">
        <v>98</v>
      </c>
      <c r="F18" s="78"/>
      <c r="G18" s="42"/>
      <c r="H18" s="42"/>
      <c r="I18" s="42"/>
      <c r="J18" s="43"/>
      <c r="K18" s="43"/>
      <c r="L18" s="43"/>
      <c r="M18" s="108"/>
      <c r="N18" s="44">
        <f>MIN(N19:N20)</f>
        <v>46296</v>
      </c>
      <c r="O18" s="44">
        <f>MAX(O19:O20)</f>
        <v>46297</v>
      </c>
      <c r="P18" s="45">
        <f>IF(O18&lt;&gt;"", NETWORKDAYS(N18,O18,Calendar!$L$2:$L$43), "")</f>
        <v>2</v>
      </c>
      <c r="Q18" s="217" t="str">
        <f>IF(C18&lt;=9999,Q17, LEFT( C18, 2))</f>
        <v>분석</v>
      </c>
      <c r="R18" s="168" t="str">
        <f>IF(T18=4, VLOOKUP(O18, '주별 진척률'!$A$11:$B$169, 2, 0), "")</f>
        <v/>
      </c>
      <c r="S18" s="46" t="str">
        <f>IF(T18=4, IFERROR(VLOOKUP(W18, '주별 진척률'!$A$11:$B$169, 2, 0), ""), "")</f>
        <v/>
      </c>
      <c r="T18" s="45">
        <f t="shared" si="0"/>
        <v>3</v>
      </c>
      <c r="U18" s="46">
        <f>((1+(O18-N18))/(1+(MAX($O$5:$O$65)-MIN($N$5:$N$65))))</f>
        <v>6.6666666666666666E-2</v>
      </c>
      <c r="V18" s="44">
        <f>MIN(V20:V20)</f>
        <v>0</v>
      </c>
      <c r="W18" s="44">
        <f>MAX(W20:W20)</f>
        <v>0</v>
      </c>
      <c r="X18" s="45">
        <f>IF(W18&lt;&gt;"", NETWORKDAYS(V18,W18,Calendar!$L$2:$L$43), "")</f>
        <v>0</v>
      </c>
      <c r="Y18" s="183">
        <f>IF($N18&lt;=Y$3+MOD(COLUMN()-Calendar!$O$2, 5), IF(Y$3+MOD(COLUMN()-Calendar!$O$2, 5)&lt;=$O18, 1, 0), 0)</f>
        <v>0</v>
      </c>
      <c r="Z18" s="184">
        <f>IF($N18&lt;=Y$3+MOD(COLUMN()-Calendar!$O$2, 5), IF(Y$3+MOD(COLUMN()-Calendar!$O$2, 5)&lt;=$O18, 1, 0), 0)</f>
        <v>0</v>
      </c>
      <c r="AA18" s="184">
        <f>IF($N18&lt;=Y$3+MOD(COLUMN()-Calendar!$O$2, 5), IF(Y$3+MOD(COLUMN()-Calendar!$O$2, 5)&lt;=$O18, 1, 0), 0)</f>
        <v>0</v>
      </c>
      <c r="AB18" s="184">
        <f>IF($N18&lt;=Y$3+MOD(COLUMN()-Calendar!$O$2, 5), IF(Y$3+MOD(COLUMN()-Calendar!$O$2, 5)&lt;=$O18, 1, 0), 0)</f>
        <v>1</v>
      </c>
      <c r="AC18" s="185">
        <f>IF($N18&lt;=Y$3+MOD(COLUMN()-Calendar!$O$2, 5), IF(Y$3+MOD(COLUMN()-Calendar!$O$2, 5)&lt;=$O18, 1, 0), 0)</f>
        <v>1</v>
      </c>
      <c r="AD18" s="183">
        <f>IF($N18&lt;=AD$3+MOD(COLUMN()-Calendar!$O$2, 5), IF(AD$3+MOD(COLUMN()-Calendar!$O$2, 5)&lt;=$O18, 1, 0), 0)</f>
        <v>0</v>
      </c>
      <c r="AE18" s="184">
        <f>IF($N18&lt;=AD$3+MOD(COLUMN()-Calendar!$O$2, 5), IF(AD$3+MOD(COLUMN()-Calendar!$O$2, 5)&lt;=$O18, 1, 0), 0)</f>
        <v>0</v>
      </c>
      <c r="AF18" s="184">
        <f>IF($N18&lt;=AD$3+MOD(COLUMN()-Calendar!$O$2, 5), IF(AD$3+MOD(COLUMN()-Calendar!$O$2, 5)&lt;=$O18, 1, 0), 0)</f>
        <v>0</v>
      </c>
      <c r="AG18" s="184">
        <f>IF($N18&lt;=AD$3+MOD(COLUMN()-Calendar!$O$2, 5), IF(AD$3+MOD(COLUMN()-Calendar!$O$2, 5)&lt;=$O18, 1, 0), 0)</f>
        <v>0</v>
      </c>
      <c r="AH18" s="185">
        <f>IF($N18&lt;=AD$3+MOD(COLUMN()-Calendar!$O$2, 5), IF(AD$3+MOD(COLUMN()-Calendar!$O$2, 5)&lt;=$O18, 1, 0), 0)</f>
        <v>0</v>
      </c>
      <c r="AI18" s="183">
        <f>IF($N18&lt;=AI$3+MOD(COLUMN()-Calendar!$O$2, 5), IF(AI$3+MOD(COLUMN()-Calendar!$O$2, 5)&lt;=$O18, 1, 0), 0)</f>
        <v>0</v>
      </c>
      <c r="AJ18" s="184">
        <f>IF($N18&lt;=AI$3+MOD(COLUMN()-Calendar!$O$2, 5), IF(AI$3+MOD(COLUMN()-Calendar!$O$2, 5)&lt;=$O18, 1, 0), 0)</f>
        <v>0</v>
      </c>
      <c r="AK18" s="184">
        <f>IF($N18&lt;=AI$3+MOD(COLUMN()-Calendar!$O$2, 5), IF(AI$3+MOD(COLUMN()-Calendar!$O$2, 5)&lt;=$O18, 1, 0), 0)</f>
        <v>0</v>
      </c>
      <c r="AL18" s="184">
        <f>IF($N18&lt;=AI$3+MOD(COLUMN()-Calendar!$O$2, 5), IF(AI$3+MOD(COLUMN()-Calendar!$O$2, 5)&lt;=$O18, 1, 0), 0)</f>
        <v>0</v>
      </c>
      <c r="AM18" s="185">
        <f>IF($N18&lt;=AI$3+MOD(COLUMN()-Calendar!$O$2, 5), IF(AI$3+MOD(COLUMN()-Calendar!$O$2, 5)&lt;=$O18, 1, 0), 0)</f>
        <v>0</v>
      </c>
      <c r="AN18" s="183">
        <f>IF($N18&lt;=AN$3+MOD(COLUMN()-Calendar!$O$2, 5), IF(AN$3+MOD(COLUMN()-Calendar!$O$2, 5)&lt;=$O18, 1, 0), 0)</f>
        <v>0</v>
      </c>
      <c r="AO18" s="184">
        <f>IF($N18&lt;=AN$3+MOD(COLUMN()-Calendar!$O$2, 5), IF(AN$3+MOD(COLUMN()-Calendar!$O$2, 5)&lt;=$O18, 1, 0), 0)</f>
        <v>0</v>
      </c>
      <c r="AP18" s="184">
        <f>IF($N18&lt;=AN$3+MOD(COLUMN()-Calendar!$O$2, 5), IF(AN$3+MOD(COLUMN()-Calendar!$O$2, 5)&lt;=$O18, 1, 0), 0)</f>
        <v>0</v>
      </c>
      <c r="AQ18" s="184">
        <f>IF($N18&lt;=AN$3+MOD(COLUMN()-Calendar!$O$2, 5), IF(AN$3+MOD(COLUMN()-Calendar!$O$2, 5)&lt;=$O18, 1, 0), 0)</f>
        <v>0</v>
      </c>
      <c r="AR18" s="185">
        <f>IF($N18&lt;=AN$3+MOD(COLUMN()-Calendar!$O$2, 5), IF(AN$3+MOD(COLUMN()-Calendar!$O$2, 5)&lt;=$O18, 1, 0), 0)</f>
        <v>0</v>
      </c>
      <c r="AS18" s="183">
        <f>IF($N18&lt;=AS$3+MOD(COLUMN()-Calendar!$O$2, 5), IF(AS$3+MOD(COLUMN()-Calendar!$O$2, 5)&lt;=$O18, 1, 0), 0)</f>
        <v>0</v>
      </c>
      <c r="AT18" s="184">
        <f>IF($N18&lt;=AS$3+MOD(COLUMN()-Calendar!$O$2, 5), IF(AS$3+MOD(COLUMN()-Calendar!$O$2, 5)&lt;=$O18, 1, 0), 0)</f>
        <v>0</v>
      </c>
      <c r="AU18" s="184">
        <f>IF($N18&lt;=AS$3+MOD(COLUMN()-Calendar!$O$2, 5), IF(AS$3+MOD(COLUMN()-Calendar!$O$2, 5)&lt;=$O18, 1, 0), 0)</f>
        <v>0</v>
      </c>
      <c r="AV18" s="184">
        <f>IF($N18&lt;=AS$3+MOD(COLUMN()-Calendar!$O$2, 5), IF(AS$3+MOD(COLUMN()-Calendar!$O$2, 5)&lt;=$O18, 1, 0), 0)</f>
        <v>0</v>
      </c>
      <c r="AW18" s="185">
        <f>IF($N18&lt;=AS$3+MOD(COLUMN()-Calendar!$O$2, 5), IF(AS$3+MOD(COLUMN()-Calendar!$O$2, 5)&lt;=$O18, 1, 0), 0)</f>
        <v>0</v>
      </c>
    </row>
    <row r="19" spans="2:49" ht="17.5" customHeight="1" outlineLevel="3" x14ac:dyDescent="0.45">
      <c r="B19" s="26">
        <v>2000</v>
      </c>
      <c r="C19" s="37">
        <v>2300</v>
      </c>
      <c r="D19" s="47">
        <v>2310</v>
      </c>
      <c r="E19" s="48">
        <v>2311</v>
      </c>
      <c r="F19" s="59" t="s">
        <v>122</v>
      </c>
      <c r="G19" s="60"/>
      <c r="H19" s="61"/>
      <c r="I19" s="61"/>
      <c r="J19" s="58"/>
      <c r="K19" s="58"/>
      <c r="L19" s="58"/>
      <c r="M19" s="103"/>
      <c r="N19" s="52">
        <v>46296</v>
      </c>
      <c r="O19" s="52">
        <v>46297</v>
      </c>
      <c r="P19" s="53">
        <f>IF(O19&lt;&gt;"", NETWORKDAYS(N19,O19,Calendar!$L$2:$L$43), "")</f>
        <v>2</v>
      </c>
      <c r="Q19" s="214" t="str">
        <f t="shared" si="1"/>
        <v>분석</v>
      </c>
      <c r="R19" s="64" t="str">
        <f>IF(T19=4, VLOOKUP(O19, '주별 진척률'!$A$11:$B$169, 2, 0), "")</f>
        <v>W01</v>
      </c>
      <c r="S19" s="64" t="str">
        <f>IF(T19=4, IFERROR(VLOOKUP(W19, '주별 진척률'!$A$11:$B$169, 2, 0), ""), "")</f>
        <v/>
      </c>
      <c r="T19" s="63">
        <f>IF(IFERROR(VALUE(E19), 0)&gt;=1000, IF(IFERROR(VALUE(E19), 0)&lt;=9999, 4,  IF(RIGHT(D19,1)="0", 3, IF(RIGHT(C19,2)="00", 2, IF(RIGHT(B19,3)="000", 1, 0)))), IF(RIGHT(D19,1)="0", 3, IF(RIGHT(C19,2)="00", 2, IF(RIGHT(B19,3)="000", 1, 0))))</f>
        <v>4</v>
      </c>
      <c r="U19" s="54">
        <f>((1+(O19-N19))/(1+(MAX($O$5:$O$65)-MIN($N$5:$N$65))))</f>
        <v>6.6666666666666666E-2</v>
      </c>
      <c r="V19" s="52"/>
      <c r="W19" s="62"/>
      <c r="X19" s="63" t="str">
        <f>IF(W19&lt;&gt;"", NETWORKDAYS(V19,W19,Calendar!$L$2:$L$43), "")</f>
        <v/>
      </c>
      <c r="Y19" s="55">
        <f>IF($N19&lt;=Y$3+MOD(COLUMN()-Calendar!$O$2, 5), IF(Y$3+MOD(COLUMN()-Calendar!$O$2, 5)&lt;=$O19, 1, 0), 0)</f>
        <v>0</v>
      </c>
      <c r="Z19" s="56">
        <f>IF($N19&lt;=Y$3+MOD(COLUMN()-Calendar!$O$2, 5), IF(Y$3+MOD(COLUMN()-Calendar!$O$2, 5)&lt;=$O19, 1, 0), 0)</f>
        <v>0</v>
      </c>
      <c r="AA19" s="56">
        <f>IF($N19&lt;=Y$3+MOD(COLUMN()-Calendar!$O$2, 5), IF(Y$3+MOD(COLUMN()-Calendar!$O$2, 5)&lt;=$O19, 1, 0), 0)</f>
        <v>0</v>
      </c>
      <c r="AB19" s="56">
        <f>IF($N19&lt;=Y$3+MOD(COLUMN()-Calendar!$O$2, 5), IF(Y$3+MOD(COLUMN()-Calendar!$O$2, 5)&lt;=$O19, 1, 0), 0)</f>
        <v>1</v>
      </c>
      <c r="AC19" s="57">
        <f>IF($N19&lt;=Y$3+MOD(COLUMN()-Calendar!$O$2, 5), IF(Y$3+MOD(COLUMN()-Calendar!$O$2, 5)&lt;=$O19, 1, 0), 0)</f>
        <v>1</v>
      </c>
      <c r="AD19" s="55">
        <f>IF($N19&lt;=AD$3+MOD(COLUMN()-Calendar!$O$2, 5), IF(AD$3+MOD(COLUMN()-Calendar!$O$2, 5)&lt;=$O19, 1, 0), 0)</f>
        <v>0</v>
      </c>
      <c r="AE19" s="56">
        <f>IF($N19&lt;=AD$3+MOD(COLUMN()-Calendar!$O$2, 5), IF(AD$3+MOD(COLUMN()-Calendar!$O$2, 5)&lt;=$O19, 1, 0), 0)</f>
        <v>0</v>
      </c>
      <c r="AF19" s="56">
        <f>IF($N19&lt;=AD$3+MOD(COLUMN()-Calendar!$O$2, 5), IF(AD$3+MOD(COLUMN()-Calendar!$O$2, 5)&lt;=$O19, 1, 0), 0)</f>
        <v>0</v>
      </c>
      <c r="AG19" s="56">
        <f>IF($N19&lt;=AD$3+MOD(COLUMN()-Calendar!$O$2, 5), IF(AD$3+MOD(COLUMN()-Calendar!$O$2, 5)&lt;=$O19, 1, 0), 0)</f>
        <v>0</v>
      </c>
      <c r="AH19" s="57">
        <f>IF($N19&lt;=AD$3+MOD(COLUMN()-Calendar!$O$2, 5), IF(AD$3+MOD(COLUMN()-Calendar!$O$2, 5)&lt;=$O19, 1, 0), 0)</f>
        <v>0</v>
      </c>
      <c r="AI19" s="55">
        <f>IF($N19&lt;=AI$3+MOD(COLUMN()-Calendar!$O$2, 5), IF(AI$3+MOD(COLUMN()-Calendar!$O$2, 5)&lt;=$O19, 1, 0), 0)</f>
        <v>0</v>
      </c>
      <c r="AJ19" s="56">
        <f>IF($N19&lt;=AI$3+MOD(COLUMN()-Calendar!$O$2, 5), IF(AI$3+MOD(COLUMN()-Calendar!$O$2, 5)&lt;=$O19, 1, 0), 0)</f>
        <v>0</v>
      </c>
      <c r="AK19" s="56">
        <f>IF($N19&lt;=AI$3+MOD(COLUMN()-Calendar!$O$2, 5), IF(AI$3+MOD(COLUMN()-Calendar!$O$2, 5)&lt;=$O19, 1, 0), 0)</f>
        <v>0</v>
      </c>
      <c r="AL19" s="56">
        <f>IF($N19&lt;=AI$3+MOD(COLUMN()-Calendar!$O$2, 5), IF(AI$3+MOD(COLUMN()-Calendar!$O$2, 5)&lt;=$O19, 1, 0), 0)</f>
        <v>0</v>
      </c>
      <c r="AM19" s="57">
        <f>IF($N19&lt;=AI$3+MOD(COLUMN()-Calendar!$O$2, 5), IF(AI$3+MOD(COLUMN()-Calendar!$O$2, 5)&lt;=$O19, 1, 0), 0)</f>
        <v>0</v>
      </c>
      <c r="AN19" s="55">
        <f>IF($N19&lt;=AN$3+MOD(COLUMN()-Calendar!$O$2, 5), IF(AN$3+MOD(COLUMN()-Calendar!$O$2, 5)&lt;=$O19, 1, 0), 0)</f>
        <v>0</v>
      </c>
      <c r="AO19" s="56">
        <f>IF($N19&lt;=AN$3+MOD(COLUMN()-Calendar!$O$2, 5), IF(AN$3+MOD(COLUMN()-Calendar!$O$2, 5)&lt;=$O19, 1, 0), 0)</f>
        <v>0</v>
      </c>
      <c r="AP19" s="56">
        <f>IF($N19&lt;=AN$3+MOD(COLUMN()-Calendar!$O$2, 5), IF(AN$3+MOD(COLUMN()-Calendar!$O$2, 5)&lt;=$O19, 1, 0), 0)</f>
        <v>0</v>
      </c>
      <c r="AQ19" s="56">
        <f>IF($N19&lt;=AN$3+MOD(COLUMN()-Calendar!$O$2, 5), IF(AN$3+MOD(COLUMN()-Calendar!$O$2, 5)&lt;=$O19, 1, 0), 0)</f>
        <v>0</v>
      </c>
      <c r="AR19" s="57">
        <f>IF($N19&lt;=AN$3+MOD(COLUMN()-Calendar!$O$2, 5), IF(AN$3+MOD(COLUMN()-Calendar!$O$2, 5)&lt;=$O19, 1, 0), 0)</f>
        <v>0</v>
      </c>
      <c r="AS19" s="55">
        <f>IF($N19&lt;=AS$3+MOD(COLUMN()-Calendar!$O$2, 5), IF(AS$3+MOD(COLUMN()-Calendar!$O$2, 5)&lt;=$O19, 1, 0), 0)</f>
        <v>0</v>
      </c>
      <c r="AT19" s="56">
        <f>IF($N19&lt;=AS$3+MOD(COLUMN()-Calendar!$O$2, 5), IF(AS$3+MOD(COLUMN()-Calendar!$O$2, 5)&lt;=$O19, 1, 0), 0)</f>
        <v>0</v>
      </c>
      <c r="AU19" s="56">
        <f>IF($N19&lt;=AS$3+MOD(COLUMN()-Calendar!$O$2, 5), IF(AS$3+MOD(COLUMN()-Calendar!$O$2, 5)&lt;=$O19, 1, 0), 0)</f>
        <v>0</v>
      </c>
      <c r="AV19" s="56">
        <f>IF($N19&lt;=AS$3+MOD(COLUMN()-Calendar!$O$2, 5), IF(AS$3+MOD(COLUMN()-Calendar!$O$2, 5)&lt;=$O19, 1, 0), 0)</f>
        <v>0</v>
      </c>
      <c r="AW19" s="57">
        <f>IF($N19&lt;=AS$3+MOD(COLUMN()-Calendar!$O$2, 5), IF(AS$3+MOD(COLUMN()-Calendar!$O$2, 5)&lt;=$O19, 1, 0), 0)</f>
        <v>0</v>
      </c>
    </row>
    <row r="20" spans="2:49" ht="17.5" customHeight="1" outlineLevel="3" x14ac:dyDescent="0.45">
      <c r="B20" s="26">
        <v>2000</v>
      </c>
      <c r="C20" s="37">
        <v>2300</v>
      </c>
      <c r="D20" s="47">
        <v>2310</v>
      </c>
      <c r="E20" s="58">
        <v>2312</v>
      </c>
      <c r="F20" s="59" t="s">
        <v>123</v>
      </c>
      <c r="G20" s="60"/>
      <c r="H20" s="61"/>
      <c r="I20" s="61"/>
      <c r="J20" s="58"/>
      <c r="K20" s="58"/>
      <c r="L20" s="58"/>
      <c r="M20" s="103"/>
      <c r="N20" s="52">
        <v>46296</v>
      </c>
      <c r="O20" s="52">
        <v>46297</v>
      </c>
      <c r="P20" s="63">
        <f>IF(O20&lt;&gt;"", NETWORKDAYS(N20,O20,Calendar!$L$2:$L$43), "")</f>
        <v>2</v>
      </c>
      <c r="Q20" s="215" t="str">
        <f>IF(C20&lt;=9999, Q19, LEFT(C20, 2))</f>
        <v>분석</v>
      </c>
      <c r="R20" s="64" t="str">
        <f>IF(T20=4, VLOOKUP(O20, '주별 진척률'!$A$11:$B$169, 2, 0), "")</f>
        <v>W01</v>
      </c>
      <c r="S20" s="64" t="str">
        <f>IF(T20=4, IFERROR(VLOOKUP(W20, '주별 진척률'!$A$11:$B$169, 2, 0), ""), "")</f>
        <v/>
      </c>
      <c r="T20" s="63">
        <f t="shared" si="0"/>
        <v>4</v>
      </c>
      <c r="U20" s="64">
        <f>((1+(O20-N20))/(1+(MAX($O$5:$O$65)-MIN($N$5:$N$65))))</f>
        <v>6.6666666666666666E-2</v>
      </c>
      <c r="V20" s="52"/>
      <c r="W20" s="62"/>
      <c r="X20" s="63" t="str">
        <f>IF(W20&lt;&gt;"", NETWORKDAYS(V20,W20,Calendar!$L$2:$L$43), "")</f>
        <v/>
      </c>
      <c r="Y20" s="55">
        <f>IF($N20&lt;=Y$3+MOD(COLUMN()-Calendar!$O$2, 5), IF(Y$3+MOD(COLUMN()-Calendar!$O$2, 5)&lt;=$O20, 1, 0), 0)</f>
        <v>0</v>
      </c>
      <c r="Z20" s="56">
        <f>IF($N20&lt;=Y$3+MOD(COLUMN()-Calendar!$O$2, 5), IF(Y$3+MOD(COLUMN()-Calendar!$O$2, 5)&lt;=$O20, 1, 0), 0)</f>
        <v>0</v>
      </c>
      <c r="AA20" s="56">
        <f>IF($N20&lt;=Y$3+MOD(COLUMN()-Calendar!$O$2, 5), IF(Y$3+MOD(COLUMN()-Calendar!$O$2, 5)&lt;=$O20, 1, 0), 0)</f>
        <v>0</v>
      </c>
      <c r="AB20" s="56">
        <f>IF($N20&lt;=Y$3+MOD(COLUMN()-Calendar!$O$2, 5), IF(Y$3+MOD(COLUMN()-Calendar!$O$2, 5)&lt;=$O20, 1, 0), 0)</f>
        <v>1</v>
      </c>
      <c r="AC20" s="57">
        <f>IF($N20&lt;=Y$3+MOD(COLUMN()-Calendar!$O$2, 5), IF(Y$3+MOD(COLUMN()-Calendar!$O$2, 5)&lt;=$O20, 1, 0), 0)</f>
        <v>1</v>
      </c>
      <c r="AD20" s="55">
        <f>IF($N20&lt;=AD$3+MOD(COLUMN()-Calendar!$O$2, 5), IF(AD$3+MOD(COLUMN()-Calendar!$O$2, 5)&lt;=$O20, 1, 0), 0)</f>
        <v>0</v>
      </c>
      <c r="AE20" s="56">
        <f>IF($N20&lt;=AD$3+MOD(COLUMN()-Calendar!$O$2, 5), IF(AD$3+MOD(COLUMN()-Calendar!$O$2, 5)&lt;=$O20, 1, 0), 0)</f>
        <v>0</v>
      </c>
      <c r="AF20" s="56">
        <f>IF($N20&lt;=AD$3+MOD(COLUMN()-Calendar!$O$2, 5), IF(AD$3+MOD(COLUMN()-Calendar!$O$2, 5)&lt;=$O20, 1, 0), 0)</f>
        <v>0</v>
      </c>
      <c r="AG20" s="56">
        <f>IF($N20&lt;=AD$3+MOD(COLUMN()-Calendar!$O$2, 5), IF(AD$3+MOD(COLUMN()-Calendar!$O$2, 5)&lt;=$O20, 1, 0), 0)</f>
        <v>0</v>
      </c>
      <c r="AH20" s="57">
        <f>IF($N20&lt;=AD$3+MOD(COLUMN()-Calendar!$O$2, 5), IF(AD$3+MOD(COLUMN()-Calendar!$O$2, 5)&lt;=$O20, 1, 0), 0)</f>
        <v>0</v>
      </c>
      <c r="AI20" s="55">
        <f>IF($N20&lt;=AI$3+MOD(COLUMN()-Calendar!$O$2, 5), IF(AI$3+MOD(COLUMN()-Calendar!$O$2, 5)&lt;=$O20, 1, 0), 0)</f>
        <v>0</v>
      </c>
      <c r="AJ20" s="56">
        <f>IF($N20&lt;=AI$3+MOD(COLUMN()-Calendar!$O$2, 5), IF(AI$3+MOD(COLUMN()-Calendar!$O$2, 5)&lt;=$O20, 1, 0), 0)</f>
        <v>0</v>
      </c>
      <c r="AK20" s="56">
        <f>IF($N20&lt;=AI$3+MOD(COLUMN()-Calendar!$O$2, 5), IF(AI$3+MOD(COLUMN()-Calendar!$O$2, 5)&lt;=$O20, 1, 0), 0)</f>
        <v>0</v>
      </c>
      <c r="AL20" s="56">
        <f>IF($N20&lt;=AI$3+MOD(COLUMN()-Calendar!$O$2, 5), IF(AI$3+MOD(COLUMN()-Calendar!$O$2, 5)&lt;=$O20, 1, 0), 0)</f>
        <v>0</v>
      </c>
      <c r="AM20" s="57">
        <f>IF($N20&lt;=AI$3+MOD(COLUMN()-Calendar!$O$2, 5), IF(AI$3+MOD(COLUMN()-Calendar!$O$2, 5)&lt;=$O20, 1, 0), 0)</f>
        <v>0</v>
      </c>
      <c r="AN20" s="55">
        <f>IF($N20&lt;=AN$3+MOD(COLUMN()-Calendar!$O$2, 5), IF(AN$3+MOD(COLUMN()-Calendar!$O$2, 5)&lt;=$O20, 1, 0), 0)</f>
        <v>0</v>
      </c>
      <c r="AO20" s="56">
        <f>IF($N20&lt;=AN$3+MOD(COLUMN()-Calendar!$O$2, 5), IF(AN$3+MOD(COLUMN()-Calendar!$O$2, 5)&lt;=$O20, 1, 0), 0)</f>
        <v>0</v>
      </c>
      <c r="AP20" s="56">
        <f>IF($N20&lt;=AN$3+MOD(COLUMN()-Calendar!$O$2, 5), IF(AN$3+MOD(COLUMN()-Calendar!$O$2, 5)&lt;=$O20, 1, 0), 0)</f>
        <v>0</v>
      </c>
      <c r="AQ20" s="56">
        <f>IF($N20&lt;=AN$3+MOD(COLUMN()-Calendar!$O$2, 5), IF(AN$3+MOD(COLUMN()-Calendar!$O$2, 5)&lt;=$O20, 1, 0), 0)</f>
        <v>0</v>
      </c>
      <c r="AR20" s="57">
        <f>IF($N20&lt;=AN$3+MOD(COLUMN()-Calendar!$O$2, 5), IF(AN$3+MOD(COLUMN()-Calendar!$O$2, 5)&lt;=$O20, 1, 0), 0)</f>
        <v>0</v>
      </c>
      <c r="AS20" s="55">
        <f>IF($N20&lt;=AS$3+MOD(COLUMN()-Calendar!$O$2, 5), IF(AS$3+MOD(COLUMN()-Calendar!$O$2, 5)&lt;=$O20, 1, 0), 0)</f>
        <v>0</v>
      </c>
      <c r="AT20" s="56">
        <f>IF($N20&lt;=AS$3+MOD(COLUMN()-Calendar!$O$2, 5), IF(AS$3+MOD(COLUMN()-Calendar!$O$2, 5)&lt;=$O20, 1, 0), 0)</f>
        <v>0</v>
      </c>
      <c r="AU20" s="56">
        <f>IF($N20&lt;=AS$3+MOD(COLUMN()-Calendar!$O$2, 5), IF(AS$3+MOD(COLUMN()-Calendar!$O$2, 5)&lt;=$O20, 1, 0), 0)</f>
        <v>0</v>
      </c>
      <c r="AV20" s="56">
        <f>IF($N20&lt;=AS$3+MOD(COLUMN()-Calendar!$O$2, 5), IF(AS$3+MOD(COLUMN()-Calendar!$O$2, 5)&lt;=$O20, 1, 0), 0)</f>
        <v>0</v>
      </c>
      <c r="AW20" s="57">
        <f>IF($N20&lt;=AS$3+MOD(COLUMN()-Calendar!$O$2, 5), IF(AS$3+MOD(COLUMN()-Calendar!$O$2, 5)&lt;=$O20, 1, 0), 0)</f>
        <v>0</v>
      </c>
    </row>
    <row r="21" spans="2:49" ht="17.5" customHeight="1" x14ac:dyDescent="0.45">
      <c r="B21" s="13">
        <v>3000</v>
      </c>
      <c r="C21" s="14" t="s">
        <v>58</v>
      </c>
      <c r="D21" s="15"/>
      <c r="E21" s="75"/>
      <c r="F21" s="76"/>
      <c r="G21" s="17"/>
      <c r="H21" s="18"/>
      <c r="I21" s="18"/>
      <c r="J21" s="19"/>
      <c r="K21" s="19"/>
      <c r="L21" s="19"/>
      <c r="M21" s="106"/>
      <c r="N21" s="20">
        <f>MIN(N22:N29)</f>
        <v>46301</v>
      </c>
      <c r="O21" s="20">
        <f>MAX(O22:O29)</f>
        <v>46303</v>
      </c>
      <c r="P21" s="21">
        <f>IF(O21&lt;&gt;"", NETWORKDAYS(N21,O21,Calendar!$L$2:$L$43), "")</f>
        <v>3</v>
      </c>
      <c r="Q21" s="219" t="str">
        <f>IF(C21&lt;=9999,#REF!, LEFT( C21, 2))</f>
        <v>설계</v>
      </c>
      <c r="R21" s="22" t="str">
        <f>IF(T21=4, VLOOKUP(O21, '주별 진척률'!$A$11:$B$169, 2, 0), "")</f>
        <v/>
      </c>
      <c r="S21" s="22" t="str">
        <f>IF(T21=4, IFERROR(VLOOKUP(W21, '주별 진척률'!$A$11:$B$169, 2, 0), ""), "")</f>
        <v/>
      </c>
      <c r="T21" s="21">
        <f t="shared" si="0"/>
        <v>1</v>
      </c>
      <c r="U21" s="22">
        <f>((1+(O21-N21))/(1+(MAX($O$5:$O$65)-MIN($N$5:$N$65))))</f>
        <v>0.1</v>
      </c>
      <c r="V21" s="20">
        <f>MIN(V22:V29)</f>
        <v>0</v>
      </c>
      <c r="W21" s="20">
        <f>MAX(W22:W29)</f>
        <v>0</v>
      </c>
      <c r="X21" s="21">
        <f>IF(W21&lt;&gt;"", NETWORKDAYS(V21,W21,Calendar!$L$2:$L$43), "")</f>
        <v>0</v>
      </c>
      <c r="Y21" s="189">
        <f>IF($N21&lt;=Y$3+MOD(COLUMN()-Calendar!$O$2, 5), IF(Y$3+MOD(COLUMN()-Calendar!$O$2, 5)&lt;=$O21, 1, 0), 0)</f>
        <v>0</v>
      </c>
      <c r="Z21" s="195">
        <f>IF($N21&lt;=Y$3+MOD(COLUMN()-Calendar!$O$2, 5), IF(Y$3+MOD(COLUMN()-Calendar!$O$2, 5)&lt;=$O21, 1, 0), 0)</f>
        <v>0</v>
      </c>
      <c r="AA21" s="195">
        <f>IF($N21&lt;=Y$3+MOD(COLUMN()-Calendar!$O$2, 5), IF(Y$3+MOD(COLUMN()-Calendar!$O$2, 5)&lt;=$O21, 1, 0), 0)</f>
        <v>0</v>
      </c>
      <c r="AB21" s="195">
        <f>IF($N21&lt;=Y$3+MOD(COLUMN()-Calendar!$O$2, 5), IF(Y$3+MOD(COLUMN()-Calendar!$O$2, 5)&lt;=$O21, 1, 0), 0)</f>
        <v>0</v>
      </c>
      <c r="AC21" s="196">
        <f>IF($N21&lt;=Y$3+MOD(COLUMN()-Calendar!$O$2, 5), IF(Y$3+MOD(COLUMN()-Calendar!$O$2, 5)&lt;=$O21, 1, 0), 0)</f>
        <v>0</v>
      </c>
      <c r="AD21" s="197">
        <f>IF($N21&lt;=AD$3+MOD(COLUMN()-Calendar!$O$2, 5), IF(AD$3+MOD(COLUMN()-Calendar!$O$2, 5)&lt;=$O21, 1, 0), 0)</f>
        <v>0</v>
      </c>
      <c r="AE21" s="195">
        <f>IF($N21&lt;=AD$3+MOD(COLUMN()-Calendar!$O$2, 5), IF(AD$3+MOD(COLUMN()-Calendar!$O$2, 5)&lt;=$O21, 1, 0), 0)</f>
        <v>1</v>
      </c>
      <c r="AF21" s="195">
        <f>IF($N21&lt;=AD$3+MOD(COLUMN()-Calendar!$O$2, 5), IF(AD$3+MOD(COLUMN()-Calendar!$O$2, 5)&lt;=$O21, 1, 0), 0)</f>
        <v>1</v>
      </c>
      <c r="AG21" s="195">
        <f>IF($N21&lt;=AD$3+MOD(COLUMN()-Calendar!$O$2, 5), IF(AD$3+MOD(COLUMN()-Calendar!$O$2, 5)&lt;=$O21, 1, 0), 0)</f>
        <v>1</v>
      </c>
      <c r="AH21" s="198">
        <f>IF($N21&lt;=AD$3+MOD(COLUMN()-Calendar!$O$2, 5), IF(AD$3+MOD(COLUMN()-Calendar!$O$2, 5)&lt;=$O21, 1, 0), 0)</f>
        <v>0</v>
      </c>
      <c r="AI21" s="199">
        <f>IF($N21&lt;=AI$3+MOD(COLUMN()-Calendar!$O$2, 5), IF(AI$3+MOD(COLUMN()-Calendar!$O$2, 5)&lt;=$O21, 1, 0), 0)</f>
        <v>0</v>
      </c>
      <c r="AJ21" s="200">
        <f>IF($N21&lt;=AI$3+MOD(COLUMN()-Calendar!$O$2, 5), IF(AI$3+MOD(COLUMN()-Calendar!$O$2, 5)&lt;=$O21, 1, 0), 0)</f>
        <v>0</v>
      </c>
      <c r="AK21" s="200">
        <f>IF($N21&lt;=AI$3+MOD(COLUMN()-Calendar!$O$2, 5), IF(AI$3+MOD(COLUMN()-Calendar!$O$2, 5)&lt;=$O21, 1, 0), 0)</f>
        <v>0</v>
      </c>
      <c r="AL21" s="200">
        <f>IF($N21&lt;=AI$3+MOD(COLUMN()-Calendar!$O$2, 5), IF(AI$3+MOD(COLUMN()-Calendar!$O$2, 5)&lt;=$O21, 1, 0), 0)</f>
        <v>0</v>
      </c>
      <c r="AM21" s="198">
        <f>IF($N21&lt;=AI$3+MOD(COLUMN()-Calendar!$O$2, 5), IF(AI$3+MOD(COLUMN()-Calendar!$O$2, 5)&lt;=$O21, 1, 0), 0)</f>
        <v>0</v>
      </c>
      <c r="AN21" s="189">
        <f>IF($N21&lt;=AN$3+MOD(COLUMN()-Calendar!$O$2, 5), IF(AN$3+MOD(COLUMN()-Calendar!$O$2, 5)&lt;=$O21, 1, 0), 0)</f>
        <v>0</v>
      </c>
      <c r="AO21" s="200">
        <f>IF($N21&lt;=AN$3+MOD(COLUMN()-Calendar!$O$2, 5), IF(AN$3+MOD(COLUMN()-Calendar!$O$2, 5)&lt;=$O21, 1, 0), 0)</f>
        <v>0</v>
      </c>
      <c r="AP21" s="200">
        <f>IF($N21&lt;=AN$3+MOD(COLUMN()-Calendar!$O$2, 5), IF(AN$3+MOD(COLUMN()-Calendar!$O$2, 5)&lt;=$O21, 1, 0), 0)</f>
        <v>0</v>
      </c>
      <c r="AQ21" s="200">
        <f>IF($N21&lt;=AN$3+MOD(COLUMN()-Calendar!$O$2, 5), IF(AN$3+MOD(COLUMN()-Calendar!$O$2, 5)&lt;=$O21, 1, 0), 0)</f>
        <v>0</v>
      </c>
      <c r="AR21" s="198">
        <f>IF($N21&lt;=AN$3+MOD(COLUMN()-Calendar!$O$2, 5), IF(AN$3+MOD(COLUMN()-Calendar!$O$2, 5)&lt;=$O21, 1, 0), 0)</f>
        <v>0</v>
      </c>
      <c r="AS21" s="189">
        <f>IF($N21&lt;=AS$3+MOD(COLUMN()-Calendar!$O$2, 5), IF(AS$3+MOD(COLUMN()-Calendar!$O$2, 5)&lt;=$O21, 1, 0), 0)</f>
        <v>0</v>
      </c>
      <c r="AT21" s="190">
        <f>IF($N21&lt;=AS$3+MOD(COLUMN()-Calendar!$O$2, 5), IF(AS$3+MOD(COLUMN()-Calendar!$O$2, 5)&lt;=$O21, 1, 0), 0)</f>
        <v>0</v>
      </c>
      <c r="AU21" s="190">
        <f>IF($N21&lt;=AS$3+MOD(COLUMN()-Calendar!$O$2, 5), IF(AS$3+MOD(COLUMN()-Calendar!$O$2, 5)&lt;=$O21, 1, 0), 0)</f>
        <v>0</v>
      </c>
      <c r="AV21" s="190">
        <f>IF($N21&lt;=AS$3+MOD(COLUMN()-Calendar!$O$2, 5), IF(AS$3+MOD(COLUMN()-Calendar!$O$2, 5)&lt;=$O21, 1, 0), 0)</f>
        <v>0</v>
      </c>
      <c r="AW21" s="191">
        <f>IF($N21&lt;=AS$3+MOD(COLUMN()-Calendar!$O$2, 5), IF(AS$3+MOD(COLUMN()-Calendar!$O$2, 5)&lt;=$O21, 1, 0), 0)</f>
        <v>0</v>
      </c>
    </row>
    <row r="22" spans="2:49" ht="17.5" customHeight="1" outlineLevel="1" x14ac:dyDescent="0.45">
      <c r="B22" s="26">
        <v>3000</v>
      </c>
      <c r="C22" s="27">
        <v>3100</v>
      </c>
      <c r="D22" s="28" t="s">
        <v>91</v>
      </c>
      <c r="E22" s="29"/>
      <c r="F22" s="77"/>
      <c r="G22" s="31"/>
      <c r="H22" s="32"/>
      <c r="I22" s="32"/>
      <c r="J22" s="33"/>
      <c r="K22" s="33"/>
      <c r="L22" s="33"/>
      <c r="M22" s="107"/>
      <c r="N22" s="34">
        <f>MIN(N23:N24)</f>
        <v>46301</v>
      </c>
      <c r="O22" s="34">
        <f>MAX(O23:O24)</f>
        <v>46303</v>
      </c>
      <c r="P22" s="35">
        <f>IF(O22&lt;&gt;"", NETWORKDAYS(N22,O22,Calendar!$L$2:$L$43), "")</f>
        <v>3</v>
      </c>
      <c r="Q22" s="216" t="str">
        <f t="shared" si="1"/>
        <v>설계</v>
      </c>
      <c r="R22" s="36" t="str">
        <f>IF(T22=4, VLOOKUP(O22, '주별 진척률'!$A$11:$B$169, 2, 0), "")</f>
        <v/>
      </c>
      <c r="S22" s="36" t="str">
        <f>IF(T22=4, IFERROR(VLOOKUP(W22, '주별 진척률'!$A$11:$B$169, 2, 0), ""), "")</f>
        <v/>
      </c>
      <c r="T22" s="35">
        <f t="shared" si="0"/>
        <v>2</v>
      </c>
      <c r="U22" s="36">
        <f>((1+(O22-N22))/(1+(MAX($O$5:$O$65)-MIN($N$5:$N$65))))</f>
        <v>0.1</v>
      </c>
      <c r="V22" s="34">
        <f>MIN(V23:V24)</f>
        <v>0</v>
      </c>
      <c r="W22" s="34">
        <f>MAX(W23:W24)</f>
        <v>0</v>
      </c>
      <c r="X22" s="35">
        <f>IF(W22&lt;&gt;"", NETWORKDAYS(V22,W22,Calendar!$L$2:$L$43), "")</f>
        <v>0</v>
      </c>
      <c r="Y22" s="186">
        <f>IF($N22&lt;=Y$3+MOD(COLUMN()-Calendar!$O$2, 5), IF(Y$3+MOD(COLUMN()-Calendar!$O$2, 5)&lt;=$O22, 1, 0), 0)</f>
        <v>0</v>
      </c>
      <c r="Z22" s="187">
        <f>IF($N22&lt;=Y$3+MOD(COLUMN()-Calendar!$O$2, 5), IF(Y$3+MOD(COLUMN()-Calendar!$O$2, 5)&lt;=$O22, 1, 0), 0)</f>
        <v>0</v>
      </c>
      <c r="AA22" s="187">
        <f>IF($N22&lt;=Y$3+MOD(COLUMN()-Calendar!$O$2, 5), IF(Y$3+MOD(COLUMN()-Calendar!$O$2, 5)&lt;=$O22, 1, 0), 0)</f>
        <v>0</v>
      </c>
      <c r="AB22" s="187">
        <f>IF($N22&lt;=Y$3+MOD(COLUMN()-Calendar!$O$2, 5), IF(Y$3+MOD(COLUMN()-Calendar!$O$2, 5)&lt;=$O22, 1, 0), 0)</f>
        <v>0</v>
      </c>
      <c r="AC22" s="188">
        <f>IF($N22&lt;=Y$3+MOD(COLUMN()-Calendar!$O$2, 5), IF(Y$3+MOD(COLUMN()-Calendar!$O$2, 5)&lt;=$O22, 1, 0), 0)</f>
        <v>0</v>
      </c>
      <c r="AD22" s="186">
        <f>IF($N22&lt;=AD$3+MOD(COLUMN()-Calendar!$O$2, 5), IF(AD$3+MOD(COLUMN()-Calendar!$O$2, 5)&lt;=$O22, 1, 0), 0)</f>
        <v>0</v>
      </c>
      <c r="AE22" s="187">
        <f>IF($N22&lt;=AD$3+MOD(COLUMN()-Calendar!$O$2, 5), IF(AD$3+MOD(COLUMN()-Calendar!$O$2, 5)&lt;=$O22, 1, 0), 0)</f>
        <v>1</v>
      </c>
      <c r="AF22" s="187">
        <f>IF($N22&lt;=AD$3+MOD(COLUMN()-Calendar!$O$2, 5), IF(AD$3+MOD(COLUMN()-Calendar!$O$2, 5)&lt;=$O22, 1, 0), 0)</f>
        <v>1</v>
      </c>
      <c r="AG22" s="187">
        <f>IF($N22&lt;=AD$3+MOD(COLUMN()-Calendar!$O$2, 5), IF(AD$3+MOD(COLUMN()-Calendar!$O$2, 5)&lt;=$O22, 1, 0), 0)</f>
        <v>1</v>
      </c>
      <c r="AH22" s="188">
        <f>IF($N22&lt;=AD$3+MOD(COLUMN()-Calendar!$O$2, 5), IF(AD$3+MOD(COLUMN()-Calendar!$O$2, 5)&lt;=$O22, 1, 0), 0)</f>
        <v>0</v>
      </c>
      <c r="AI22" s="186">
        <f>IF($N22&lt;=AI$3+MOD(COLUMN()-Calendar!$O$2, 5), IF(AI$3+MOD(COLUMN()-Calendar!$O$2, 5)&lt;=$O22, 1, 0), 0)</f>
        <v>0</v>
      </c>
      <c r="AJ22" s="187">
        <f>IF($N22&lt;=AI$3+MOD(COLUMN()-Calendar!$O$2, 5), IF(AI$3+MOD(COLUMN()-Calendar!$O$2, 5)&lt;=$O22, 1, 0), 0)</f>
        <v>0</v>
      </c>
      <c r="AK22" s="187">
        <f>IF($N22&lt;=AI$3+MOD(COLUMN()-Calendar!$O$2, 5), IF(AI$3+MOD(COLUMN()-Calendar!$O$2, 5)&lt;=$O22, 1, 0), 0)</f>
        <v>0</v>
      </c>
      <c r="AL22" s="187">
        <f>IF($N22&lt;=AI$3+MOD(COLUMN()-Calendar!$O$2, 5), IF(AI$3+MOD(COLUMN()-Calendar!$O$2, 5)&lt;=$O22, 1, 0), 0)</f>
        <v>0</v>
      </c>
      <c r="AM22" s="188">
        <f>IF($N22&lt;=AI$3+MOD(COLUMN()-Calendar!$O$2, 5), IF(AI$3+MOD(COLUMN()-Calendar!$O$2, 5)&lt;=$O22, 1, 0), 0)</f>
        <v>0</v>
      </c>
      <c r="AN22" s="186">
        <f>IF($N22&lt;=AN$3+MOD(COLUMN()-Calendar!$O$2, 5), IF(AN$3+MOD(COLUMN()-Calendar!$O$2, 5)&lt;=$O22, 1, 0), 0)</f>
        <v>0</v>
      </c>
      <c r="AO22" s="187">
        <f>IF($N22&lt;=AN$3+MOD(COLUMN()-Calendar!$O$2, 5), IF(AN$3+MOD(COLUMN()-Calendar!$O$2, 5)&lt;=$O22, 1, 0), 0)</f>
        <v>0</v>
      </c>
      <c r="AP22" s="187">
        <f>IF($N22&lt;=AN$3+MOD(COLUMN()-Calendar!$O$2, 5), IF(AN$3+MOD(COLUMN()-Calendar!$O$2, 5)&lt;=$O22, 1, 0), 0)</f>
        <v>0</v>
      </c>
      <c r="AQ22" s="187">
        <f>IF($N22&lt;=AN$3+MOD(COLUMN()-Calendar!$O$2, 5), IF(AN$3+MOD(COLUMN()-Calendar!$O$2, 5)&lt;=$O22, 1, 0), 0)</f>
        <v>0</v>
      </c>
      <c r="AR22" s="188">
        <f>IF($N22&lt;=AN$3+MOD(COLUMN()-Calendar!$O$2, 5), IF(AN$3+MOD(COLUMN()-Calendar!$O$2, 5)&lt;=$O22, 1, 0), 0)</f>
        <v>0</v>
      </c>
      <c r="AS22" s="186">
        <f>IF($N22&lt;=AS$3+MOD(COLUMN()-Calendar!$O$2, 5), IF(AS$3+MOD(COLUMN()-Calendar!$O$2, 5)&lt;=$O22, 1, 0), 0)</f>
        <v>0</v>
      </c>
      <c r="AT22" s="187">
        <f>IF($N22&lt;=AS$3+MOD(COLUMN()-Calendar!$O$2, 5), IF(AS$3+MOD(COLUMN()-Calendar!$O$2, 5)&lt;=$O22, 1, 0), 0)</f>
        <v>0</v>
      </c>
      <c r="AU22" s="187">
        <f>IF($N22&lt;=AS$3+MOD(COLUMN()-Calendar!$O$2, 5), IF(AS$3+MOD(COLUMN()-Calendar!$O$2, 5)&lt;=$O22, 1, 0), 0)</f>
        <v>0</v>
      </c>
      <c r="AV22" s="187">
        <f>IF($N22&lt;=AS$3+MOD(COLUMN()-Calendar!$O$2, 5), IF(AS$3+MOD(COLUMN()-Calendar!$O$2, 5)&lt;=$O22, 1, 0), 0)</f>
        <v>0</v>
      </c>
      <c r="AW22" s="188">
        <f>IF($N22&lt;=AS$3+MOD(COLUMN()-Calendar!$O$2, 5), IF(AS$3+MOD(COLUMN()-Calendar!$O$2, 5)&lt;=$O22, 1, 0), 0)</f>
        <v>0</v>
      </c>
    </row>
    <row r="23" spans="2:49" ht="17.5" customHeight="1" outlineLevel="2" x14ac:dyDescent="0.45">
      <c r="B23" s="26">
        <v>3000</v>
      </c>
      <c r="C23" s="37">
        <v>3100</v>
      </c>
      <c r="D23" s="38">
        <v>3110</v>
      </c>
      <c r="E23" s="39" t="s">
        <v>59</v>
      </c>
      <c r="F23" s="40"/>
      <c r="G23" s="41"/>
      <c r="H23" s="42"/>
      <c r="I23" s="42"/>
      <c r="J23" s="43"/>
      <c r="K23" s="43"/>
      <c r="L23" s="43"/>
      <c r="M23" s="108"/>
      <c r="N23" s="44">
        <f>MIN(N24:N24)</f>
        <v>46301</v>
      </c>
      <c r="O23" s="44">
        <f>MAX(O24:O24)</f>
        <v>46303</v>
      </c>
      <c r="P23" s="45">
        <f>IF(O23&lt;&gt;"", NETWORKDAYS(N23,O23,Calendar!$L$2:$L$43), "")</f>
        <v>3</v>
      </c>
      <c r="Q23" s="217" t="str">
        <f t="shared" si="1"/>
        <v>설계</v>
      </c>
      <c r="R23" s="168" t="str">
        <f>IF(T23=4, VLOOKUP(O23, '주별 진척률'!$A$11:$B$169, 2, 0), "")</f>
        <v/>
      </c>
      <c r="S23" s="46" t="str">
        <f>IF(T23=4, IFERROR(VLOOKUP(W23, '주별 진척률'!$A$11:$B$169, 2, 0), ""), "")</f>
        <v/>
      </c>
      <c r="T23" s="45">
        <f t="shared" si="0"/>
        <v>3</v>
      </c>
      <c r="U23" s="46">
        <f>((1+(O23-N23))/(1+(MAX($O$5:$O$65)-MIN($N$5:$N$65))))</f>
        <v>0.1</v>
      </c>
      <c r="V23" s="44">
        <f>MIN(V24:V24)</f>
        <v>0</v>
      </c>
      <c r="W23" s="44">
        <f>MAX(W24:W24)</f>
        <v>0</v>
      </c>
      <c r="X23" s="45">
        <f>IF(W23&lt;&gt;"", NETWORKDAYS(V23,W23,Calendar!$L$2:$L$43), "")</f>
        <v>0</v>
      </c>
      <c r="Y23" s="183">
        <f>IF($N23&lt;=Y$3+MOD(COLUMN()-Calendar!$O$2, 5), IF(Y$3+MOD(COLUMN()-Calendar!$O$2, 5)&lt;=$O23, 1, 0), 0)</f>
        <v>0</v>
      </c>
      <c r="Z23" s="184">
        <f>IF($N23&lt;=Y$3+MOD(COLUMN()-Calendar!$O$2, 5), IF(Y$3+MOD(COLUMN()-Calendar!$O$2, 5)&lt;=$O23, 1, 0), 0)</f>
        <v>0</v>
      </c>
      <c r="AA23" s="184">
        <f>IF($N23&lt;=Y$3+MOD(COLUMN()-Calendar!$O$2, 5), IF(Y$3+MOD(COLUMN()-Calendar!$O$2, 5)&lt;=$O23, 1, 0), 0)</f>
        <v>0</v>
      </c>
      <c r="AB23" s="184">
        <f>IF($N23&lt;=Y$3+MOD(COLUMN()-Calendar!$O$2, 5), IF(Y$3+MOD(COLUMN()-Calendar!$O$2, 5)&lt;=$O23, 1, 0), 0)</f>
        <v>0</v>
      </c>
      <c r="AC23" s="185">
        <f>IF($N23&lt;=Y$3+MOD(COLUMN()-Calendar!$O$2, 5), IF(Y$3+MOD(COLUMN()-Calendar!$O$2, 5)&lt;=$O23, 1, 0), 0)</f>
        <v>0</v>
      </c>
      <c r="AD23" s="183">
        <f>IF($N23&lt;=AD$3+MOD(COLUMN()-Calendar!$O$2, 5), IF(AD$3+MOD(COLUMN()-Calendar!$O$2, 5)&lt;=$O23, 1, 0), 0)</f>
        <v>0</v>
      </c>
      <c r="AE23" s="184">
        <f>IF($N23&lt;=AD$3+MOD(COLUMN()-Calendar!$O$2, 5), IF(AD$3+MOD(COLUMN()-Calendar!$O$2, 5)&lt;=$O23, 1, 0), 0)</f>
        <v>1</v>
      </c>
      <c r="AF23" s="184">
        <f>IF($N23&lt;=AD$3+MOD(COLUMN()-Calendar!$O$2, 5), IF(AD$3+MOD(COLUMN()-Calendar!$O$2, 5)&lt;=$O23, 1, 0), 0)</f>
        <v>1</v>
      </c>
      <c r="AG23" s="184">
        <f>IF($N23&lt;=AD$3+MOD(COLUMN()-Calendar!$O$2, 5), IF(AD$3+MOD(COLUMN()-Calendar!$O$2, 5)&lt;=$O23, 1, 0), 0)</f>
        <v>1</v>
      </c>
      <c r="AH23" s="185">
        <f>IF($N23&lt;=AD$3+MOD(COLUMN()-Calendar!$O$2, 5), IF(AD$3+MOD(COLUMN()-Calendar!$O$2, 5)&lt;=$O23, 1, 0), 0)</f>
        <v>0</v>
      </c>
      <c r="AI23" s="183">
        <f>IF($N23&lt;=AI$3+MOD(COLUMN()-Calendar!$O$2, 5), IF(AI$3+MOD(COLUMN()-Calendar!$O$2, 5)&lt;=$O23, 1, 0), 0)</f>
        <v>0</v>
      </c>
      <c r="AJ23" s="184">
        <f>IF($N23&lt;=AI$3+MOD(COLUMN()-Calendar!$O$2, 5), IF(AI$3+MOD(COLUMN()-Calendar!$O$2, 5)&lt;=$O23, 1, 0), 0)</f>
        <v>0</v>
      </c>
      <c r="AK23" s="184">
        <f>IF($N23&lt;=AI$3+MOD(COLUMN()-Calendar!$O$2, 5), IF(AI$3+MOD(COLUMN()-Calendar!$O$2, 5)&lt;=$O23, 1, 0), 0)</f>
        <v>0</v>
      </c>
      <c r="AL23" s="184">
        <f>IF($N23&lt;=AI$3+MOD(COLUMN()-Calendar!$O$2, 5), IF(AI$3+MOD(COLUMN()-Calendar!$O$2, 5)&lt;=$O23, 1, 0), 0)</f>
        <v>0</v>
      </c>
      <c r="AM23" s="185">
        <f>IF($N23&lt;=AI$3+MOD(COLUMN()-Calendar!$O$2, 5), IF(AI$3+MOD(COLUMN()-Calendar!$O$2, 5)&lt;=$O23, 1, 0), 0)</f>
        <v>0</v>
      </c>
      <c r="AN23" s="183">
        <f>IF($N23&lt;=AN$3+MOD(COLUMN()-Calendar!$O$2, 5), IF(AN$3+MOD(COLUMN()-Calendar!$O$2, 5)&lt;=$O23, 1, 0), 0)</f>
        <v>0</v>
      </c>
      <c r="AO23" s="184">
        <f>IF($N23&lt;=AN$3+MOD(COLUMN()-Calendar!$O$2, 5), IF(AN$3+MOD(COLUMN()-Calendar!$O$2, 5)&lt;=$O23, 1, 0), 0)</f>
        <v>0</v>
      </c>
      <c r="AP23" s="184">
        <f>IF($N23&lt;=AN$3+MOD(COLUMN()-Calendar!$O$2, 5), IF(AN$3+MOD(COLUMN()-Calendar!$O$2, 5)&lt;=$O23, 1, 0), 0)</f>
        <v>0</v>
      </c>
      <c r="AQ23" s="184">
        <f>IF($N23&lt;=AN$3+MOD(COLUMN()-Calendar!$O$2, 5), IF(AN$3+MOD(COLUMN()-Calendar!$O$2, 5)&lt;=$O23, 1, 0), 0)</f>
        <v>0</v>
      </c>
      <c r="AR23" s="185">
        <f>IF($N23&lt;=AN$3+MOD(COLUMN()-Calendar!$O$2, 5), IF(AN$3+MOD(COLUMN()-Calendar!$O$2, 5)&lt;=$O23, 1, 0), 0)</f>
        <v>0</v>
      </c>
      <c r="AS23" s="183">
        <f>IF($N23&lt;=AS$3+MOD(COLUMN()-Calendar!$O$2, 5), IF(AS$3+MOD(COLUMN()-Calendar!$O$2, 5)&lt;=$O23, 1, 0), 0)</f>
        <v>0</v>
      </c>
      <c r="AT23" s="184">
        <f>IF($N23&lt;=AS$3+MOD(COLUMN()-Calendar!$O$2, 5), IF(AS$3+MOD(COLUMN()-Calendar!$O$2, 5)&lt;=$O23, 1, 0), 0)</f>
        <v>0</v>
      </c>
      <c r="AU23" s="184">
        <f>IF($N23&lt;=AS$3+MOD(COLUMN()-Calendar!$O$2, 5), IF(AS$3+MOD(COLUMN()-Calendar!$O$2, 5)&lt;=$O23, 1, 0), 0)</f>
        <v>0</v>
      </c>
      <c r="AV23" s="184">
        <f>IF($N23&lt;=AS$3+MOD(COLUMN()-Calendar!$O$2, 5), IF(AS$3+MOD(COLUMN()-Calendar!$O$2, 5)&lt;=$O23, 1, 0), 0)</f>
        <v>0</v>
      </c>
      <c r="AW23" s="185">
        <f>IF($N23&lt;=AS$3+MOD(COLUMN()-Calendar!$O$2, 5), IF(AS$3+MOD(COLUMN()-Calendar!$O$2, 5)&lt;=$O23, 1, 0), 0)</f>
        <v>0</v>
      </c>
    </row>
    <row r="24" spans="2:49" ht="17.5" customHeight="1" outlineLevel="3" x14ac:dyDescent="0.45">
      <c r="B24" s="26">
        <v>3000</v>
      </c>
      <c r="C24" s="37">
        <v>3100</v>
      </c>
      <c r="D24" s="47">
        <v>3110</v>
      </c>
      <c r="E24" s="48">
        <v>3111</v>
      </c>
      <c r="F24" s="49" t="s">
        <v>127</v>
      </c>
      <c r="G24" s="50"/>
      <c r="H24" s="51"/>
      <c r="I24" s="51"/>
      <c r="J24" s="48"/>
      <c r="K24" s="48"/>
      <c r="L24" s="48"/>
      <c r="M24" s="101"/>
      <c r="N24" s="52">
        <v>46301</v>
      </c>
      <c r="O24" s="52">
        <v>46303</v>
      </c>
      <c r="P24" s="53">
        <f>IF(O24&lt;&gt;"", NETWORKDAYS(N24,O24,Calendar!$L$2:$L$43), "")</f>
        <v>3</v>
      </c>
      <c r="Q24" s="220" t="str">
        <f t="shared" si="1"/>
        <v>설계</v>
      </c>
      <c r="R24" s="54" t="str">
        <f>IF(T24=4, VLOOKUP(O24, '주별 진척률'!$A$11:$B$169, 2, 0), "")</f>
        <v>W02</v>
      </c>
      <c r="S24" s="54" t="str">
        <f>IF(T24=4, IFERROR(VLOOKUP(W24, '주별 진척률'!$A$11:$B$169, 2, 0), ""), "")</f>
        <v/>
      </c>
      <c r="T24" s="53">
        <f t="shared" si="0"/>
        <v>4</v>
      </c>
      <c r="U24" s="54">
        <f>((1+(O24-N24))/(1+(MAX($O$5:$O$65)-MIN($N$5:$N$65))))</f>
        <v>0.1</v>
      </c>
      <c r="V24" s="52"/>
      <c r="W24" s="52"/>
      <c r="X24" s="53" t="str">
        <f>IF(W24&lt;&gt;"", NETWORKDAYS(V24,W24,Calendar!$L$2:$L$43), "")</f>
        <v/>
      </c>
      <c r="Y24" s="55">
        <f>IF($N24&lt;=Y$3+MOD(COLUMN()-Calendar!$O$2, 5), IF(Y$3+MOD(COLUMN()-Calendar!$O$2, 5)&lt;=$O24, 1, 0), 0)</f>
        <v>0</v>
      </c>
      <c r="Z24" s="56">
        <f>IF($N24&lt;=Y$3+MOD(COLUMN()-Calendar!$O$2, 5), IF(Y$3+MOD(COLUMN()-Calendar!$O$2, 5)&lt;=$O24, 1, 0), 0)</f>
        <v>0</v>
      </c>
      <c r="AA24" s="56">
        <f>IF($N24&lt;=Y$3+MOD(COLUMN()-Calendar!$O$2, 5), IF(Y$3+MOD(COLUMN()-Calendar!$O$2, 5)&lt;=$O24, 1, 0), 0)</f>
        <v>0</v>
      </c>
      <c r="AB24" s="56">
        <f>IF($N24&lt;=Y$3+MOD(COLUMN()-Calendar!$O$2, 5), IF(Y$3+MOD(COLUMN()-Calendar!$O$2, 5)&lt;=$O24, 1, 0), 0)</f>
        <v>0</v>
      </c>
      <c r="AC24" s="57">
        <f>IF($N24&lt;=Y$3+MOD(COLUMN()-Calendar!$O$2, 5), IF(Y$3+MOD(COLUMN()-Calendar!$O$2, 5)&lt;=$O24, 1, 0), 0)</f>
        <v>0</v>
      </c>
      <c r="AD24" s="55">
        <f>IF($N24&lt;=AD$3+MOD(COLUMN()-Calendar!$O$2, 5), IF(AD$3+MOD(COLUMN()-Calendar!$O$2, 5)&lt;=$O24, 1, 0), 0)</f>
        <v>0</v>
      </c>
      <c r="AE24" s="56">
        <f>IF($N24&lt;=AD$3+MOD(COLUMN()-Calendar!$O$2, 5), IF(AD$3+MOD(COLUMN()-Calendar!$O$2, 5)&lt;=$O24, 1, 0), 0)</f>
        <v>1</v>
      </c>
      <c r="AF24" s="56">
        <f>IF($N24&lt;=AD$3+MOD(COLUMN()-Calendar!$O$2, 5), IF(AD$3+MOD(COLUMN()-Calendar!$O$2, 5)&lt;=$O24, 1, 0), 0)</f>
        <v>1</v>
      </c>
      <c r="AG24" s="56">
        <f>IF($N24&lt;=AD$3+MOD(COLUMN()-Calendar!$O$2, 5), IF(AD$3+MOD(COLUMN()-Calendar!$O$2, 5)&lt;=$O24, 1, 0), 0)</f>
        <v>1</v>
      </c>
      <c r="AH24" s="57">
        <f>IF($N24&lt;=AD$3+MOD(COLUMN()-Calendar!$O$2, 5), IF(AD$3+MOD(COLUMN()-Calendar!$O$2, 5)&lt;=$O24, 1, 0), 0)</f>
        <v>0</v>
      </c>
      <c r="AI24" s="55">
        <f>IF($N24&lt;=AI$3+MOD(COLUMN()-Calendar!$O$2, 5), IF(AI$3+MOD(COLUMN()-Calendar!$O$2, 5)&lt;=$O24, 1, 0), 0)</f>
        <v>0</v>
      </c>
      <c r="AJ24" s="56">
        <f>IF($N24&lt;=AI$3+MOD(COLUMN()-Calendar!$O$2, 5), IF(AI$3+MOD(COLUMN()-Calendar!$O$2, 5)&lt;=$O24, 1, 0), 0)</f>
        <v>0</v>
      </c>
      <c r="AK24" s="56">
        <f>IF($N24&lt;=AI$3+MOD(COLUMN()-Calendar!$O$2, 5), IF(AI$3+MOD(COLUMN()-Calendar!$O$2, 5)&lt;=$O24, 1, 0), 0)</f>
        <v>0</v>
      </c>
      <c r="AL24" s="56">
        <f>IF($N24&lt;=AI$3+MOD(COLUMN()-Calendar!$O$2, 5), IF(AI$3+MOD(COLUMN()-Calendar!$O$2, 5)&lt;=$O24, 1, 0), 0)</f>
        <v>0</v>
      </c>
      <c r="AM24" s="57">
        <f>IF($N24&lt;=AI$3+MOD(COLUMN()-Calendar!$O$2, 5), IF(AI$3+MOD(COLUMN()-Calendar!$O$2, 5)&lt;=$O24, 1, 0), 0)</f>
        <v>0</v>
      </c>
      <c r="AN24" s="55">
        <f>IF($N24&lt;=AN$3+MOD(COLUMN()-Calendar!$O$2, 5), IF(AN$3+MOD(COLUMN()-Calendar!$O$2, 5)&lt;=$O24, 1, 0), 0)</f>
        <v>0</v>
      </c>
      <c r="AO24" s="56">
        <f>IF($N24&lt;=AN$3+MOD(COLUMN()-Calendar!$O$2, 5), IF(AN$3+MOD(COLUMN()-Calendar!$O$2, 5)&lt;=$O24, 1, 0), 0)</f>
        <v>0</v>
      </c>
      <c r="AP24" s="56">
        <f>IF($N24&lt;=AN$3+MOD(COLUMN()-Calendar!$O$2, 5), IF(AN$3+MOD(COLUMN()-Calendar!$O$2, 5)&lt;=$O24, 1, 0), 0)</f>
        <v>0</v>
      </c>
      <c r="AQ24" s="56">
        <f>IF($N24&lt;=AN$3+MOD(COLUMN()-Calendar!$O$2, 5), IF(AN$3+MOD(COLUMN()-Calendar!$O$2, 5)&lt;=$O24, 1, 0), 0)</f>
        <v>0</v>
      </c>
      <c r="AR24" s="57">
        <f>IF($N24&lt;=AN$3+MOD(COLUMN()-Calendar!$O$2, 5), IF(AN$3+MOD(COLUMN()-Calendar!$O$2, 5)&lt;=$O24, 1, 0), 0)</f>
        <v>0</v>
      </c>
      <c r="AS24" s="55">
        <f>IF($N24&lt;=AS$3+MOD(COLUMN()-Calendar!$O$2, 5), IF(AS$3+MOD(COLUMN()-Calendar!$O$2, 5)&lt;=$O24, 1, 0), 0)</f>
        <v>0</v>
      </c>
      <c r="AT24" s="56">
        <f>IF($N24&lt;=AS$3+MOD(COLUMN()-Calendar!$O$2, 5), IF(AS$3+MOD(COLUMN()-Calendar!$O$2, 5)&lt;=$O24, 1, 0), 0)</f>
        <v>0</v>
      </c>
      <c r="AU24" s="56">
        <f>IF($N24&lt;=AS$3+MOD(COLUMN()-Calendar!$O$2, 5), IF(AS$3+MOD(COLUMN()-Calendar!$O$2, 5)&lt;=$O24, 1, 0), 0)</f>
        <v>0</v>
      </c>
      <c r="AV24" s="56">
        <f>IF($N24&lt;=AS$3+MOD(COLUMN()-Calendar!$O$2, 5), IF(AS$3+MOD(COLUMN()-Calendar!$O$2, 5)&lt;=$O24, 1, 0), 0)</f>
        <v>0</v>
      </c>
      <c r="AW24" s="57">
        <f>IF($N24&lt;=AS$3+MOD(COLUMN()-Calendar!$O$2, 5), IF(AS$3+MOD(COLUMN()-Calendar!$O$2, 5)&lt;=$O24, 1, 0), 0)</f>
        <v>0</v>
      </c>
    </row>
    <row r="25" spans="2:49" ht="17.5" customHeight="1" outlineLevel="1" x14ac:dyDescent="0.45">
      <c r="B25" s="26">
        <v>3000</v>
      </c>
      <c r="C25" s="27">
        <v>3200</v>
      </c>
      <c r="D25" s="28" t="s">
        <v>93</v>
      </c>
      <c r="E25" s="29"/>
      <c r="F25" s="77"/>
      <c r="G25" s="31"/>
      <c r="H25" s="32"/>
      <c r="I25" s="32"/>
      <c r="J25" s="33"/>
      <c r="K25" s="33"/>
      <c r="L25" s="33"/>
      <c r="M25" s="107"/>
      <c r="N25" s="34">
        <f>MIN(N26:N29)</f>
        <v>46301</v>
      </c>
      <c r="O25" s="34">
        <f>MAX(O26:O29)</f>
        <v>46303</v>
      </c>
      <c r="P25" s="35">
        <f>IF(O25&lt;&gt;"", NETWORKDAYS(N25,O25,Calendar!$L$2:$L$43), "")</f>
        <v>3</v>
      </c>
      <c r="Q25" s="216" t="str">
        <f>IF(C25&lt;=9999,Q24, LEFT( C25, 2))</f>
        <v>설계</v>
      </c>
      <c r="R25" s="36" t="str">
        <f>IF(T25=4, VLOOKUP(O25, '주별 진척률'!$A$11:$B$169, 2, 0), "")</f>
        <v/>
      </c>
      <c r="S25" s="36" t="str">
        <f>IF(T25=4, IFERROR(VLOOKUP(W25, '주별 진척률'!$A$11:$B$169, 2, 0), ""), "")</f>
        <v/>
      </c>
      <c r="T25" s="35">
        <f t="shared" ref="T25:T26" si="5">IF(IFERROR(VALUE(E25), 0)&gt;=1000, IF(IFERROR(VALUE(E25), 0)&lt;=9999, 4,  IF(RIGHT(D25,1)="0", 3, IF(RIGHT(C25,2)="00", 2, IF(RIGHT(B25,3)="000", 1, 0)))), IF(RIGHT(D25,1)="0", 3, IF(RIGHT(C25,2)="00", 2, IF(RIGHT(B25,3)="000", 1, 0))))</f>
        <v>2</v>
      </c>
      <c r="U25" s="36">
        <f>((1+(O25-N25))/(1+(MAX($O$5:$O$65)-MIN($N$5:$N$65))))</f>
        <v>0.1</v>
      </c>
      <c r="V25" s="34">
        <f>MIN(V26:V28)</f>
        <v>0</v>
      </c>
      <c r="W25" s="34">
        <f>MAX(W26:W28)</f>
        <v>0</v>
      </c>
      <c r="X25" s="35">
        <f>IF(W25&lt;&gt;"", NETWORKDAYS(V25,W25,Calendar!$L$2:$L$43), "")</f>
        <v>0</v>
      </c>
      <c r="Y25" s="186">
        <f>IF($N25&lt;=Y$3+MOD(COLUMN()-Calendar!$O$2, 5), IF(Y$3+MOD(COLUMN()-Calendar!$O$2, 5)&lt;=$O25, 1, 0), 0)</f>
        <v>0</v>
      </c>
      <c r="Z25" s="201">
        <f>IF($N25&lt;=Y$3+MOD(COLUMN()-Calendar!$O$2, 5), IF(Y$3+MOD(COLUMN()-Calendar!$O$2, 5)&lt;=$O25, 1, 0), 0)</f>
        <v>0</v>
      </c>
      <c r="AA25" s="201">
        <f>IF($N25&lt;=Y$3+MOD(COLUMN()-Calendar!$O$2, 5), IF(Y$3+MOD(COLUMN()-Calendar!$O$2, 5)&lt;=$O25, 1, 0), 0)</f>
        <v>0</v>
      </c>
      <c r="AB25" s="201">
        <f>IF($N25&lt;=Y$3+MOD(COLUMN()-Calendar!$O$2, 5), IF(Y$3+MOD(COLUMN()-Calendar!$O$2, 5)&lt;=$O25, 1, 0), 0)</f>
        <v>0</v>
      </c>
      <c r="AC25" s="202">
        <f>IF($N25&lt;=Y$3+MOD(COLUMN()-Calendar!$O$2, 5), IF(Y$3+MOD(COLUMN()-Calendar!$O$2, 5)&lt;=$O25, 1, 0), 0)</f>
        <v>0</v>
      </c>
      <c r="AD25" s="203">
        <f>IF($N25&lt;=AD$3+MOD(COLUMN()-Calendar!$O$2, 5), IF(AD$3+MOD(COLUMN()-Calendar!$O$2, 5)&lt;=$O25, 1, 0), 0)</f>
        <v>0</v>
      </c>
      <c r="AE25" s="201">
        <f>IF($N25&lt;=AD$3+MOD(COLUMN()-Calendar!$O$2, 5), IF(AD$3+MOD(COLUMN()-Calendar!$O$2, 5)&lt;=$O25, 1, 0), 0)</f>
        <v>1</v>
      </c>
      <c r="AF25" s="201">
        <f>IF($N25&lt;=AD$3+MOD(COLUMN()-Calendar!$O$2, 5), IF(AD$3+MOD(COLUMN()-Calendar!$O$2, 5)&lt;=$O25, 1, 0), 0)</f>
        <v>1</v>
      </c>
      <c r="AG25" s="201">
        <f>IF($N25&lt;=AD$3+MOD(COLUMN()-Calendar!$O$2, 5), IF(AD$3+MOD(COLUMN()-Calendar!$O$2, 5)&lt;=$O25, 1, 0), 0)</f>
        <v>1</v>
      </c>
      <c r="AH25" s="202">
        <f>IF($N25&lt;=AD$3+MOD(COLUMN()-Calendar!$O$2, 5), IF(AD$3+MOD(COLUMN()-Calendar!$O$2, 5)&lt;=$O25, 1, 0), 0)</f>
        <v>0</v>
      </c>
      <c r="AI25" s="203">
        <f>IF($N25&lt;=AI$3+MOD(COLUMN()-Calendar!$O$2, 5), IF(AI$3+MOD(COLUMN()-Calendar!$O$2, 5)&lt;=$O25, 1, 0), 0)</f>
        <v>0</v>
      </c>
      <c r="AJ25" s="201">
        <f>IF($N25&lt;=AI$3+MOD(COLUMN()-Calendar!$O$2, 5), IF(AI$3+MOD(COLUMN()-Calendar!$O$2, 5)&lt;=$O25, 1, 0), 0)</f>
        <v>0</v>
      </c>
      <c r="AK25" s="201">
        <f>IF($N25&lt;=AI$3+MOD(COLUMN()-Calendar!$O$2, 5), IF(AI$3+MOD(COLUMN()-Calendar!$O$2, 5)&lt;=$O25, 1, 0), 0)</f>
        <v>0</v>
      </c>
      <c r="AL25" s="201">
        <f>IF($N25&lt;=AI$3+MOD(COLUMN()-Calendar!$O$2, 5), IF(AI$3+MOD(COLUMN()-Calendar!$O$2, 5)&lt;=$O25, 1, 0), 0)</f>
        <v>0</v>
      </c>
      <c r="AM25" s="202">
        <f>IF($N25&lt;=AI$3+MOD(COLUMN()-Calendar!$O$2, 5), IF(AI$3+MOD(COLUMN()-Calendar!$O$2, 5)&lt;=$O25, 1, 0), 0)</f>
        <v>0</v>
      </c>
      <c r="AN25" s="186">
        <f>IF($N25&lt;=AN$3+MOD(COLUMN()-Calendar!$O$2, 5), IF(AN$3+MOD(COLUMN()-Calendar!$O$2, 5)&lt;=$O25, 1, 0), 0)</f>
        <v>0</v>
      </c>
      <c r="AO25" s="201">
        <f>IF($N25&lt;=AN$3+MOD(COLUMN()-Calendar!$O$2, 5), IF(AN$3+MOD(COLUMN()-Calendar!$O$2, 5)&lt;=$O25, 1, 0), 0)</f>
        <v>0</v>
      </c>
      <c r="AP25" s="201">
        <f>IF($N25&lt;=AN$3+MOD(COLUMN()-Calendar!$O$2, 5), IF(AN$3+MOD(COLUMN()-Calendar!$O$2, 5)&lt;=$O25, 1, 0), 0)</f>
        <v>0</v>
      </c>
      <c r="AQ25" s="201">
        <f>IF($N25&lt;=AN$3+MOD(COLUMN()-Calendar!$O$2, 5), IF(AN$3+MOD(COLUMN()-Calendar!$O$2, 5)&lt;=$O25, 1, 0), 0)</f>
        <v>0</v>
      </c>
      <c r="AR25" s="202">
        <f>IF($N25&lt;=AN$3+MOD(COLUMN()-Calendar!$O$2, 5), IF(AN$3+MOD(COLUMN()-Calendar!$O$2, 5)&lt;=$O25, 1, 0), 0)</f>
        <v>0</v>
      </c>
      <c r="AS25" s="186">
        <f>IF($N25&lt;=AS$3+MOD(COLUMN()-Calendar!$O$2, 5), IF(AS$3+MOD(COLUMN()-Calendar!$O$2, 5)&lt;=$O25, 1, 0), 0)</f>
        <v>0</v>
      </c>
      <c r="AT25" s="187">
        <f>IF($N25&lt;=AS$3+MOD(COLUMN()-Calendar!$O$2, 5), IF(AS$3+MOD(COLUMN()-Calendar!$O$2, 5)&lt;=$O25, 1, 0), 0)</f>
        <v>0</v>
      </c>
      <c r="AU25" s="187">
        <f>IF($N25&lt;=AS$3+MOD(COLUMN()-Calendar!$O$2, 5), IF(AS$3+MOD(COLUMN()-Calendar!$O$2, 5)&lt;=$O25, 1, 0), 0)</f>
        <v>0</v>
      </c>
      <c r="AV25" s="187">
        <f>IF($N25&lt;=AS$3+MOD(COLUMN()-Calendar!$O$2, 5), IF(AS$3+MOD(COLUMN()-Calendar!$O$2, 5)&lt;=$O25, 1, 0), 0)</f>
        <v>0</v>
      </c>
      <c r="AW25" s="188">
        <f>IF($N25&lt;=AS$3+MOD(COLUMN()-Calendar!$O$2, 5), IF(AS$3+MOD(COLUMN()-Calendar!$O$2, 5)&lt;=$O25, 1, 0), 0)</f>
        <v>0</v>
      </c>
    </row>
    <row r="26" spans="2:49" ht="17.5" customHeight="1" outlineLevel="2" x14ac:dyDescent="0.45">
      <c r="B26" s="26">
        <v>3000</v>
      </c>
      <c r="C26" s="37">
        <v>3200</v>
      </c>
      <c r="D26" s="38">
        <v>3210</v>
      </c>
      <c r="E26" s="39" t="s">
        <v>86</v>
      </c>
      <c r="F26" s="78"/>
      <c r="G26" s="41"/>
      <c r="H26" s="42"/>
      <c r="I26" s="42"/>
      <c r="J26" s="43"/>
      <c r="K26" s="43"/>
      <c r="L26" s="43"/>
      <c r="M26" s="108"/>
      <c r="N26" s="44">
        <f>MIN(N27:N29)</f>
        <v>46301</v>
      </c>
      <c r="O26" s="44">
        <f>MAX(O27:O29)</f>
        <v>46303</v>
      </c>
      <c r="P26" s="45">
        <f>IF(O26&lt;&gt;"", NETWORKDAYS(N26,O26,Calendar!$L$2:$L$43), "")</f>
        <v>3</v>
      </c>
      <c r="Q26" s="217" t="str">
        <f t="shared" ref="Q26:Q27" si="6">IF(C26&lt;=9999, Q25, LEFT(C26, 2))</f>
        <v>설계</v>
      </c>
      <c r="R26" s="168" t="str">
        <f>IF(T26=4, VLOOKUP(O26, '주별 진척률'!$A$11:$B$169, 2, 0), "")</f>
        <v/>
      </c>
      <c r="S26" s="46" t="str">
        <f>IF(T26=4, IFERROR(VLOOKUP(W26, '주별 진척률'!$A$11:$B$169, 2, 0), ""), "")</f>
        <v/>
      </c>
      <c r="T26" s="45">
        <f t="shared" si="5"/>
        <v>3</v>
      </c>
      <c r="U26" s="46">
        <f>((1+(O26-N26))/(1+(MAX($O$5:$O$65)-MIN($N$5:$N$65))))</f>
        <v>0.1</v>
      </c>
      <c r="V26" s="44">
        <f>MIN(V27:V28)</f>
        <v>0</v>
      </c>
      <c r="W26" s="44">
        <f>MAX(W27:W28)</f>
        <v>0</v>
      </c>
      <c r="X26" s="45">
        <f>IF(W26&lt;&gt;"", NETWORKDAYS(V26,W26,Calendar!$L$2:$L$43), "")</f>
        <v>0</v>
      </c>
      <c r="Y26" s="183">
        <f>IF($N26&lt;=Y$3+MOD(COLUMN()-Calendar!$O$2, 5), IF(Y$3+MOD(COLUMN()-Calendar!$O$2, 5)&lt;=$O26, 1, 0), 0)</f>
        <v>0</v>
      </c>
      <c r="Z26" s="204">
        <f>IF($N26&lt;=Y$3+MOD(COLUMN()-Calendar!$O$2, 5), IF(Y$3+MOD(COLUMN()-Calendar!$O$2, 5)&lt;=$O26, 1, 0), 0)</f>
        <v>0</v>
      </c>
      <c r="AA26" s="204">
        <f>IF($N26&lt;=Y$3+MOD(COLUMN()-Calendar!$O$2, 5), IF(Y$3+MOD(COLUMN()-Calendar!$O$2, 5)&lt;=$O26, 1, 0), 0)</f>
        <v>0</v>
      </c>
      <c r="AB26" s="204">
        <f>IF($N26&lt;=Y$3+MOD(COLUMN()-Calendar!$O$2, 5), IF(Y$3+MOD(COLUMN()-Calendar!$O$2, 5)&lt;=$O26, 1, 0), 0)</f>
        <v>0</v>
      </c>
      <c r="AC26" s="205">
        <f>IF($N26&lt;=Y$3+MOD(COLUMN()-Calendar!$O$2, 5), IF(Y$3+MOD(COLUMN()-Calendar!$O$2, 5)&lt;=$O26, 1, 0), 0)</f>
        <v>0</v>
      </c>
      <c r="AD26" s="206">
        <f>IF($N26&lt;=AD$3+MOD(COLUMN()-Calendar!$O$2, 5), IF(AD$3+MOD(COLUMN()-Calendar!$O$2, 5)&lt;=$O26, 1, 0), 0)</f>
        <v>0</v>
      </c>
      <c r="AE26" s="204">
        <f>IF($N26&lt;=AD$3+MOD(COLUMN()-Calendar!$O$2, 5), IF(AD$3+MOD(COLUMN()-Calendar!$O$2, 5)&lt;=$O26, 1, 0), 0)</f>
        <v>1</v>
      </c>
      <c r="AF26" s="204">
        <f>IF($N26&lt;=AD$3+MOD(COLUMN()-Calendar!$O$2, 5), IF(AD$3+MOD(COLUMN()-Calendar!$O$2, 5)&lt;=$O26, 1, 0), 0)</f>
        <v>1</v>
      </c>
      <c r="AG26" s="204">
        <f>IF($N26&lt;=AD$3+MOD(COLUMN()-Calendar!$O$2, 5), IF(AD$3+MOD(COLUMN()-Calendar!$O$2, 5)&lt;=$O26, 1, 0), 0)</f>
        <v>1</v>
      </c>
      <c r="AH26" s="205">
        <f>IF($N26&lt;=AD$3+MOD(COLUMN()-Calendar!$O$2, 5), IF(AD$3+MOD(COLUMN()-Calendar!$O$2, 5)&lt;=$O26, 1, 0), 0)</f>
        <v>0</v>
      </c>
      <c r="AI26" s="206">
        <f>IF($N26&lt;=AI$3+MOD(COLUMN()-Calendar!$O$2, 5), IF(AI$3+MOD(COLUMN()-Calendar!$O$2, 5)&lt;=$O26, 1, 0), 0)</f>
        <v>0</v>
      </c>
      <c r="AJ26" s="204">
        <f>IF($N26&lt;=AI$3+MOD(COLUMN()-Calendar!$O$2, 5), IF(AI$3+MOD(COLUMN()-Calendar!$O$2, 5)&lt;=$O26, 1, 0), 0)</f>
        <v>0</v>
      </c>
      <c r="AK26" s="204">
        <f>IF($N26&lt;=AI$3+MOD(COLUMN()-Calendar!$O$2, 5), IF(AI$3+MOD(COLUMN()-Calendar!$O$2, 5)&lt;=$O26, 1, 0), 0)</f>
        <v>0</v>
      </c>
      <c r="AL26" s="204">
        <f>IF($N26&lt;=AI$3+MOD(COLUMN()-Calendar!$O$2, 5), IF(AI$3+MOD(COLUMN()-Calendar!$O$2, 5)&lt;=$O26, 1, 0), 0)</f>
        <v>0</v>
      </c>
      <c r="AM26" s="205">
        <f>IF($N26&lt;=AI$3+MOD(COLUMN()-Calendar!$O$2, 5), IF(AI$3+MOD(COLUMN()-Calendar!$O$2, 5)&lt;=$O26, 1, 0), 0)</f>
        <v>0</v>
      </c>
      <c r="AN26" s="183">
        <f>IF($N26&lt;=AN$3+MOD(COLUMN()-Calendar!$O$2, 5), IF(AN$3+MOD(COLUMN()-Calendar!$O$2, 5)&lt;=$O26, 1, 0), 0)</f>
        <v>0</v>
      </c>
      <c r="AO26" s="204">
        <f>IF($N26&lt;=AN$3+MOD(COLUMN()-Calendar!$O$2, 5), IF(AN$3+MOD(COLUMN()-Calendar!$O$2, 5)&lt;=$O26, 1, 0), 0)</f>
        <v>0</v>
      </c>
      <c r="AP26" s="204">
        <f>IF($N26&lt;=AN$3+MOD(COLUMN()-Calendar!$O$2, 5), IF(AN$3+MOD(COLUMN()-Calendar!$O$2, 5)&lt;=$O26, 1, 0), 0)</f>
        <v>0</v>
      </c>
      <c r="AQ26" s="204">
        <f>IF($N26&lt;=AN$3+MOD(COLUMN()-Calendar!$O$2, 5), IF(AN$3+MOD(COLUMN()-Calendar!$O$2, 5)&lt;=$O26, 1, 0), 0)</f>
        <v>0</v>
      </c>
      <c r="AR26" s="205">
        <f>IF($N26&lt;=AN$3+MOD(COLUMN()-Calendar!$O$2, 5), IF(AN$3+MOD(COLUMN()-Calendar!$O$2, 5)&lt;=$O26, 1, 0), 0)</f>
        <v>0</v>
      </c>
      <c r="AS26" s="183">
        <f>IF($N26&lt;=AS$3+MOD(COLUMN()-Calendar!$O$2, 5), IF(AS$3+MOD(COLUMN()-Calendar!$O$2, 5)&lt;=$O26, 1, 0), 0)</f>
        <v>0</v>
      </c>
      <c r="AT26" s="184">
        <f>IF($N26&lt;=AS$3+MOD(COLUMN()-Calendar!$O$2, 5), IF(AS$3+MOD(COLUMN()-Calendar!$O$2, 5)&lt;=$O26, 1, 0), 0)</f>
        <v>0</v>
      </c>
      <c r="AU26" s="184">
        <f>IF($N26&lt;=AS$3+MOD(COLUMN()-Calendar!$O$2, 5), IF(AS$3+MOD(COLUMN()-Calendar!$O$2, 5)&lt;=$O26, 1, 0), 0)</f>
        <v>0</v>
      </c>
      <c r="AV26" s="184">
        <f>IF($N26&lt;=AS$3+MOD(COLUMN()-Calendar!$O$2, 5), IF(AS$3+MOD(COLUMN()-Calendar!$O$2, 5)&lt;=$O26, 1, 0), 0)</f>
        <v>0</v>
      </c>
      <c r="AW26" s="185">
        <f>IF($N26&lt;=AS$3+MOD(COLUMN()-Calendar!$O$2, 5), IF(AS$3+MOD(COLUMN()-Calendar!$O$2, 5)&lt;=$O26, 1, 0), 0)</f>
        <v>0</v>
      </c>
    </row>
    <row r="27" spans="2:49" ht="17.5" customHeight="1" outlineLevel="3" x14ac:dyDescent="0.45">
      <c r="B27" s="26">
        <v>3000</v>
      </c>
      <c r="C27" s="37">
        <v>3200</v>
      </c>
      <c r="D27" s="47">
        <v>3210</v>
      </c>
      <c r="E27" s="48">
        <v>3211</v>
      </c>
      <c r="F27" s="49" t="s">
        <v>124</v>
      </c>
      <c r="G27" s="50"/>
      <c r="H27" s="51"/>
      <c r="I27" s="51"/>
      <c r="J27" s="48"/>
      <c r="K27" s="48"/>
      <c r="L27" s="58"/>
      <c r="M27" s="101"/>
      <c r="N27" s="52">
        <v>46301</v>
      </c>
      <c r="O27" s="52">
        <v>46303</v>
      </c>
      <c r="P27" s="53">
        <f>IF(O27&lt;&gt;"", NETWORKDAYS(N27,O27,Calendar!$L$2:$L$43), "")</f>
        <v>3</v>
      </c>
      <c r="Q27" s="214" t="str">
        <f t="shared" si="6"/>
        <v>설계</v>
      </c>
      <c r="R27" s="54" t="str">
        <f>IF(T27=4, VLOOKUP(O27, '주별 진척률'!$A$11:$B$169, 2, 0), "")</f>
        <v>W02</v>
      </c>
      <c r="S27" s="54" t="str">
        <f>IF(T27=4, IFERROR(VLOOKUP(W27, '주별 진척률'!$A$11:$B$169, 2, 0), ""), "")</f>
        <v/>
      </c>
      <c r="T27" s="53">
        <f t="shared" ref="T27:T29" si="7">IF(IFERROR(VALUE(E27), 0)&gt;=1000, IF(IFERROR(VALUE(E27), 0)&lt;=9999, 4,  IF(RIGHT(D27,1)="0", 3, IF(RIGHT(C27,2)="00", 2, IF(RIGHT(B27,3)="000", 1, 0)))), IF(RIGHT(D27,1)="0", 3, IF(RIGHT(C27,2)="00", 2, IF(RIGHT(B27,3)="000", 1, 0))))</f>
        <v>4</v>
      </c>
      <c r="U27" s="54">
        <f>((1+(O27-N27))/(1+(MAX($O$5:$O$65)-MIN($N$5:$N$65))))</f>
        <v>0.1</v>
      </c>
      <c r="V27" s="52"/>
      <c r="W27" s="52"/>
      <c r="X27" s="53" t="str">
        <f>IF(W27&lt;&gt;"", NETWORKDAYS(V27,W27,Calendar!$L$2:$L$43), "")</f>
        <v/>
      </c>
      <c r="Y27" s="55">
        <f>IF($N27&lt;=Y$3+MOD(COLUMN()-Calendar!$O$2, 5), IF(Y$3+MOD(COLUMN()-Calendar!$O$2, 5)&lt;=$O27, 1, 0), 0)</f>
        <v>0</v>
      </c>
      <c r="Z27" s="56">
        <f>IF($N27&lt;=Y$3+MOD(COLUMN()-Calendar!$O$2, 5), IF(Y$3+MOD(COLUMN()-Calendar!$O$2, 5)&lt;=$O27, 1, 0), 0)</f>
        <v>0</v>
      </c>
      <c r="AA27" s="56">
        <f>IF($N27&lt;=Y$3+MOD(COLUMN()-Calendar!$O$2, 5), IF(Y$3+MOD(COLUMN()-Calendar!$O$2, 5)&lt;=$O27, 1, 0), 0)</f>
        <v>0</v>
      </c>
      <c r="AB27" s="56">
        <f>IF($N27&lt;=Y$3+MOD(COLUMN()-Calendar!$O$2, 5), IF(Y$3+MOD(COLUMN()-Calendar!$O$2, 5)&lt;=$O27, 1, 0), 0)</f>
        <v>0</v>
      </c>
      <c r="AC27" s="57">
        <f>IF($N27&lt;=Y$3+MOD(COLUMN()-Calendar!$O$2, 5), IF(Y$3+MOD(COLUMN()-Calendar!$O$2, 5)&lt;=$O27, 1, 0), 0)</f>
        <v>0</v>
      </c>
      <c r="AD27" s="55">
        <f>IF($N27&lt;=AD$3+MOD(COLUMN()-Calendar!$O$2, 5), IF(AD$3+MOD(COLUMN()-Calendar!$O$2, 5)&lt;=$O27, 1, 0), 0)</f>
        <v>0</v>
      </c>
      <c r="AE27" s="56">
        <f>IF($N27&lt;=AD$3+MOD(COLUMN()-Calendar!$O$2, 5), IF(AD$3+MOD(COLUMN()-Calendar!$O$2, 5)&lt;=$O27, 1, 0), 0)</f>
        <v>1</v>
      </c>
      <c r="AF27" s="56">
        <f>IF($N27&lt;=AD$3+MOD(COLUMN()-Calendar!$O$2, 5), IF(AD$3+MOD(COLUMN()-Calendar!$O$2, 5)&lt;=$O27, 1, 0), 0)</f>
        <v>1</v>
      </c>
      <c r="AG27" s="56">
        <f>IF($N27&lt;=AD$3+MOD(COLUMN()-Calendar!$O$2, 5), IF(AD$3+MOD(COLUMN()-Calendar!$O$2, 5)&lt;=$O27, 1, 0), 0)</f>
        <v>1</v>
      </c>
      <c r="AH27" s="57">
        <f>IF($N27&lt;=AD$3+MOD(COLUMN()-Calendar!$O$2, 5), IF(AD$3+MOD(COLUMN()-Calendar!$O$2, 5)&lt;=$O27, 1, 0), 0)</f>
        <v>0</v>
      </c>
      <c r="AI27" s="55">
        <f>IF($N27&lt;=AI$3+MOD(COLUMN()-Calendar!$O$2, 5), IF(AI$3+MOD(COLUMN()-Calendar!$O$2, 5)&lt;=$O27, 1, 0), 0)</f>
        <v>0</v>
      </c>
      <c r="AJ27" s="56">
        <f>IF($N27&lt;=AI$3+MOD(COLUMN()-Calendar!$O$2, 5), IF(AI$3+MOD(COLUMN()-Calendar!$O$2, 5)&lt;=$O27, 1, 0), 0)</f>
        <v>0</v>
      </c>
      <c r="AK27" s="56">
        <f>IF($N27&lt;=AI$3+MOD(COLUMN()-Calendar!$O$2, 5), IF(AI$3+MOD(COLUMN()-Calendar!$O$2, 5)&lt;=$O27, 1, 0), 0)</f>
        <v>0</v>
      </c>
      <c r="AL27" s="56">
        <f>IF($N27&lt;=AI$3+MOD(COLUMN()-Calendar!$O$2, 5), IF(AI$3+MOD(COLUMN()-Calendar!$O$2, 5)&lt;=$O27, 1, 0), 0)</f>
        <v>0</v>
      </c>
      <c r="AM27" s="57">
        <f>IF($N27&lt;=AI$3+MOD(COLUMN()-Calendar!$O$2, 5), IF(AI$3+MOD(COLUMN()-Calendar!$O$2, 5)&lt;=$O27, 1, 0), 0)</f>
        <v>0</v>
      </c>
      <c r="AN27" s="55">
        <f>IF($N27&lt;=AN$3+MOD(COLUMN()-Calendar!$O$2, 5), IF(AN$3+MOD(COLUMN()-Calendar!$O$2, 5)&lt;=$O27, 1, 0), 0)</f>
        <v>0</v>
      </c>
      <c r="AO27" s="56">
        <f>IF($N27&lt;=AN$3+MOD(COLUMN()-Calendar!$O$2, 5), IF(AN$3+MOD(COLUMN()-Calendar!$O$2, 5)&lt;=$O27, 1, 0), 0)</f>
        <v>0</v>
      </c>
      <c r="AP27" s="56">
        <f>IF($N27&lt;=AN$3+MOD(COLUMN()-Calendar!$O$2, 5), IF(AN$3+MOD(COLUMN()-Calendar!$O$2, 5)&lt;=$O27, 1, 0), 0)</f>
        <v>0</v>
      </c>
      <c r="AQ27" s="56">
        <f>IF($N27&lt;=AN$3+MOD(COLUMN()-Calendar!$O$2, 5), IF(AN$3+MOD(COLUMN()-Calendar!$O$2, 5)&lt;=$O27, 1, 0), 0)</f>
        <v>0</v>
      </c>
      <c r="AR27" s="57">
        <f>IF($N27&lt;=AN$3+MOD(COLUMN()-Calendar!$O$2, 5), IF(AN$3+MOD(COLUMN()-Calendar!$O$2, 5)&lt;=$O27, 1, 0), 0)</f>
        <v>0</v>
      </c>
      <c r="AS27" s="55">
        <f>IF($N27&lt;=AS$3+MOD(COLUMN()-Calendar!$O$2, 5), IF(AS$3+MOD(COLUMN()-Calendar!$O$2, 5)&lt;=$O27, 1, 0), 0)</f>
        <v>0</v>
      </c>
      <c r="AT27" s="56">
        <f>IF($N27&lt;=AS$3+MOD(COLUMN()-Calendar!$O$2, 5), IF(AS$3+MOD(COLUMN()-Calendar!$O$2, 5)&lt;=$O27, 1, 0), 0)</f>
        <v>0</v>
      </c>
      <c r="AU27" s="56">
        <f>IF($N27&lt;=AS$3+MOD(COLUMN()-Calendar!$O$2, 5), IF(AS$3+MOD(COLUMN()-Calendar!$O$2, 5)&lt;=$O27, 1, 0), 0)</f>
        <v>0</v>
      </c>
      <c r="AV27" s="56">
        <f>IF($N27&lt;=AS$3+MOD(COLUMN()-Calendar!$O$2, 5), IF(AS$3+MOD(COLUMN()-Calendar!$O$2, 5)&lt;=$O27, 1, 0), 0)</f>
        <v>0</v>
      </c>
      <c r="AW27" s="57">
        <f>IF($N27&lt;=AS$3+MOD(COLUMN()-Calendar!$O$2, 5), IF(AS$3+MOD(COLUMN()-Calendar!$O$2, 5)&lt;=$O27, 1, 0), 0)</f>
        <v>0</v>
      </c>
    </row>
    <row r="28" spans="2:49" ht="17.5" customHeight="1" outlineLevel="3" x14ac:dyDescent="0.45">
      <c r="B28" s="26">
        <v>3000</v>
      </c>
      <c r="C28" s="37">
        <v>3200</v>
      </c>
      <c r="D28" s="47">
        <v>3210</v>
      </c>
      <c r="E28" s="58">
        <v>3212</v>
      </c>
      <c r="F28" s="59" t="s">
        <v>125</v>
      </c>
      <c r="G28" s="60"/>
      <c r="H28" s="61"/>
      <c r="I28" s="61"/>
      <c r="J28" s="58"/>
      <c r="K28" s="58"/>
      <c r="L28" s="58"/>
      <c r="M28" s="103"/>
      <c r="N28" s="52">
        <v>46301</v>
      </c>
      <c r="O28" s="52">
        <v>46303</v>
      </c>
      <c r="P28" s="63">
        <f>IF(O28&lt;&gt;"", NETWORKDAYS(N28,O28,Calendar!$L$2:$L$43), "")</f>
        <v>3</v>
      </c>
      <c r="Q28" s="215" t="str">
        <f>IF(C28&lt;=9999, Q27, LEFT(C28, 2))</f>
        <v>설계</v>
      </c>
      <c r="R28" s="64" t="str">
        <f>IF(T28=4, VLOOKUP(O28, '주별 진척률'!$A$11:$B$169, 2, 0), "")</f>
        <v>W02</v>
      </c>
      <c r="S28" s="64" t="str">
        <f>IF(T28=4, IFERROR(VLOOKUP(W28, '주별 진척률'!$A$11:$B$169, 2, 0), ""), "")</f>
        <v/>
      </c>
      <c r="T28" s="63">
        <f t="shared" si="7"/>
        <v>4</v>
      </c>
      <c r="U28" s="64">
        <f>((1+(O28-N28))/(1+(MAX($O$5:$O$65)-MIN($N$5:$N$65))))</f>
        <v>0.1</v>
      </c>
      <c r="V28" s="52"/>
      <c r="W28" s="62"/>
      <c r="X28" s="63" t="str">
        <f>IF(W28&lt;&gt;"", NETWORKDAYS(V28,W28,Calendar!$L$2:$L$43), "")</f>
        <v/>
      </c>
      <c r="Y28" s="55">
        <f>IF($N28&lt;=Y$3+MOD(COLUMN()-Calendar!$O$2, 5), IF(Y$3+MOD(COLUMN()-Calendar!$O$2, 5)&lt;=$O28, 1, 0), 0)</f>
        <v>0</v>
      </c>
      <c r="Z28" s="56">
        <f>IF($N28&lt;=Y$3+MOD(COLUMN()-Calendar!$O$2, 5), IF(Y$3+MOD(COLUMN()-Calendar!$O$2, 5)&lt;=$O28, 1, 0), 0)</f>
        <v>0</v>
      </c>
      <c r="AA28" s="56">
        <f>IF($N28&lt;=Y$3+MOD(COLUMN()-Calendar!$O$2, 5), IF(Y$3+MOD(COLUMN()-Calendar!$O$2, 5)&lt;=$O28, 1, 0), 0)</f>
        <v>0</v>
      </c>
      <c r="AB28" s="56">
        <f>IF($N28&lt;=Y$3+MOD(COLUMN()-Calendar!$O$2, 5), IF(Y$3+MOD(COLUMN()-Calendar!$O$2, 5)&lt;=$O28, 1, 0), 0)</f>
        <v>0</v>
      </c>
      <c r="AC28" s="57">
        <f>IF($N28&lt;=Y$3+MOD(COLUMN()-Calendar!$O$2, 5), IF(Y$3+MOD(COLUMN()-Calendar!$O$2, 5)&lt;=$O28, 1, 0), 0)</f>
        <v>0</v>
      </c>
      <c r="AD28" s="55">
        <f>IF($N28&lt;=AD$3+MOD(COLUMN()-Calendar!$O$2, 5), IF(AD$3+MOD(COLUMN()-Calendar!$O$2, 5)&lt;=$O28, 1, 0), 0)</f>
        <v>0</v>
      </c>
      <c r="AE28" s="56">
        <f>IF($N28&lt;=AD$3+MOD(COLUMN()-Calendar!$O$2, 5), IF(AD$3+MOD(COLUMN()-Calendar!$O$2, 5)&lt;=$O28, 1, 0), 0)</f>
        <v>1</v>
      </c>
      <c r="AF28" s="56">
        <f>IF($N28&lt;=AD$3+MOD(COLUMN()-Calendar!$O$2, 5), IF(AD$3+MOD(COLUMN()-Calendar!$O$2, 5)&lt;=$O28, 1, 0), 0)</f>
        <v>1</v>
      </c>
      <c r="AG28" s="56">
        <f>IF($N28&lt;=AD$3+MOD(COLUMN()-Calendar!$O$2, 5), IF(AD$3+MOD(COLUMN()-Calendar!$O$2, 5)&lt;=$O28, 1, 0), 0)</f>
        <v>1</v>
      </c>
      <c r="AH28" s="57">
        <f>IF($N28&lt;=AD$3+MOD(COLUMN()-Calendar!$O$2, 5), IF(AD$3+MOD(COLUMN()-Calendar!$O$2, 5)&lt;=$O28, 1, 0), 0)</f>
        <v>0</v>
      </c>
      <c r="AI28" s="55">
        <f>IF($N28&lt;=AI$3+MOD(COLUMN()-Calendar!$O$2, 5), IF(AI$3+MOD(COLUMN()-Calendar!$O$2, 5)&lt;=$O28, 1, 0), 0)</f>
        <v>0</v>
      </c>
      <c r="AJ28" s="56">
        <f>IF($N28&lt;=AI$3+MOD(COLUMN()-Calendar!$O$2, 5), IF(AI$3+MOD(COLUMN()-Calendar!$O$2, 5)&lt;=$O28, 1, 0), 0)</f>
        <v>0</v>
      </c>
      <c r="AK28" s="56">
        <f>IF($N28&lt;=AI$3+MOD(COLUMN()-Calendar!$O$2, 5), IF(AI$3+MOD(COLUMN()-Calendar!$O$2, 5)&lt;=$O28, 1, 0), 0)</f>
        <v>0</v>
      </c>
      <c r="AL28" s="56">
        <f>IF($N28&lt;=AI$3+MOD(COLUMN()-Calendar!$O$2, 5), IF(AI$3+MOD(COLUMN()-Calendar!$O$2, 5)&lt;=$O28, 1, 0), 0)</f>
        <v>0</v>
      </c>
      <c r="AM28" s="57">
        <f>IF($N28&lt;=AI$3+MOD(COLUMN()-Calendar!$O$2, 5), IF(AI$3+MOD(COLUMN()-Calendar!$O$2, 5)&lt;=$O28, 1, 0), 0)</f>
        <v>0</v>
      </c>
      <c r="AN28" s="55">
        <f>IF($N28&lt;=AN$3+MOD(COLUMN()-Calendar!$O$2, 5), IF(AN$3+MOD(COLUMN()-Calendar!$O$2, 5)&lt;=$O28, 1, 0), 0)</f>
        <v>0</v>
      </c>
      <c r="AO28" s="56">
        <f>IF($N28&lt;=AN$3+MOD(COLUMN()-Calendar!$O$2, 5), IF(AN$3+MOD(COLUMN()-Calendar!$O$2, 5)&lt;=$O28, 1, 0), 0)</f>
        <v>0</v>
      </c>
      <c r="AP28" s="56">
        <f>IF($N28&lt;=AN$3+MOD(COLUMN()-Calendar!$O$2, 5), IF(AN$3+MOD(COLUMN()-Calendar!$O$2, 5)&lt;=$O28, 1, 0), 0)</f>
        <v>0</v>
      </c>
      <c r="AQ28" s="56">
        <f>IF($N28&lt;=AN$3+MOD(COLUMN()-Calendar!$O$2, 5), IF(AN$3+MOD(COLUMN()-Calendar!$O$2, 5)&lt;=$O28, 1, 0), 0)</f>
        <v>0</v>
      </c>
      <c r="AR28" s="57">
        <f>IF($N28&lt;=AN$3+MOD(COLUMN()-Calendar!$O$2, 5), IF(AN$3+MOD(COLUMN()-Calendar!$O$2, 5)&lt;=$O28, 1, 0), 0)</f>
        <v>0</v>
      </c>
      <c r="AS28" s="55">
        <f>IF($N28&lt;=AS$3+MOD(COLUMN()-Calendar!$O$2, 5), IF(AS$3+MOD(COLUMN()-Calendar!$O$2, 5)&lt;=$O28, 1, 0), 0)</f>
        <v>0</v>
      </c>
      <c r="AT28" s="56">
        <f>IF($N28&lt;=AS$3+MOD(COLUMN()-Calendar!$O$2, 5), IF(AS$3+MOD(COLUMN()-Calendar!$O$2, 5)&lt;=$O28, 1, 0), 0)</f>
        <v>0</v>
      </c>
      <c r="AU28" s="56">
        <f>IF($N28&lt;=AS$3+MOD(COLUMN()-Calendar!$O$2, 5), IF(AS$3+MOD(COLUMN()-Calendar!$O$2, 5)&lt;=$O28, 1, 0), 0)</f>
        <v>0</v>
      </c>
      <c r="AV28" s="56">
        <f>IF($N28&lt;=AS$3+MOD(COLUMN()-Calendar!$O$2, 5), IF(AS$3+MOD(COLUMN()-Calendar!$O$2, 5)&lt;=$O28, 1, 0), 0)</f>
        <v>0</v>
      </c>
      <c r="AW28" s="57">
        <f>IF($N28&lt;=AS$3+MOD(COLUMN()-Calendar!$O$2, 5), IF(AS$3+MOD(COLUMN()-Calendar!$O$2, 5)&lt;=$O28, 1, 0), 0)</f>
        <v>0</v>
      </c>
    </row>
    <row r="29" spans="2:49" ht="17.5" customHeight="1" outlineLevel="3" x14ac:dyDescent="0.45">
      <c r="B29" s="26">
        <v>3000</v>
      </c>
      <c r="C29" s="37">
        <v>3200</v>
      </c>
      <c r="D29" s="47">
        <v>3210</v>
      </c>
      <c r="E29" s="58">
        <v>3213</v>
      </c>
      <c r="F29" s="59" t="s">
        <v>126</v>
      </c>
      <c r="G29" s="60"/>
      <c r="H29" s="61"/>
      <c r="I29" s="61"/>
      <c r="J29" s="58"/>
      <c r="K29" s="58"/>
      <c r="L29" s="58"/>
      <c r="M29" s="103"/>
      <c r="N29" s="52">
        <v>46301</v>
      </c>
      <c r="O29" s="52">
        <v>46303</v>
      </c>
      <c r="P29" s="63">
        <f>IF(O29&lt;&gt;"", NETWORKDAYS(N29,O29,Calendar!$L$2:$L$43), "")</f>
        <v>3</v>
      </c>
      <c r="Q29" s="221" t="str">
        <f t="shared" ref="Q29" si="8">IF(C29&lt;=9999, Q28, LEFT(C29, 2))</f>
        <v>설계</v>
      </c>
      <c r="R29" s="64" t="str">
        <f>IF(T29=4, VLOOKUP(O29, '주별 진척률'!$A$11:$B$169, 2, 0), "")</f>
        <v>W02</v>
      </c>
      <c r="S29" s="64" t="str">
        <f>IF(T29=4, IFERROR(VLOOKUP(W29, '주별 진척률'!$A$11:$B$169, 2, 0), ""), "")</f>
        <v/>
      </c>
      <c r="T29" s="63">
        <f t="shared" si="7"/>
        <v>4</v>
      </c>
      <c r="U29" s="64">
        <f>((1+(O29-N29))/(1+(MAX($O$5:$O$65)-MIN($N$5:$N$65))))</f>
        <v>0.1</v>
      </c>
      <c r="V29" s="62"/>
      <c r="W29" s="62"/>
      <c r="X29" s="63" t="str">
        <f>IF(W29&lt;&gt;"", NETWORKDAYS(V29,W29,Calendar!$L$2:$L$43), "")</f>
        <v/>
      </c>
      <c r="Y29" s="55">
        <f>IF($N29&lt;=Y$3+MOD(COLUMN()-Calendar!$O$2, 5), IF(Y$3+MOD(COLUMN()-Calendar!$O$2, 5)&lt;=$O29, 1, 0), 0)</f>
        <v>0</v>
      </c>
      <c r="Z29" s="56">
        <f>IF($N29&lt;=Y$3+MOD(COLUMN()-Calendar!$O$2, 5), IF(Y$3+MOD(COLUMN()-Calendar!$O$2, 5)&lt;=$O29, 1, 0), 0)</f>
        <v>0</v>
      </c>
      <c r="AA29" s="56">
        <f>IF($N29&lt;=Y$3+MOD(COLUMN()-Calendar!$O$2, 5), IF(Y$3+MOD(COLUMN()-Calendar!$O$2, 5)&lt;=$O29, 1, 0), 0)</f>
        <v>0</v>
      </c>
      <c r="AB29" s="56">
        <f>IF($N29&lt;=Y$3+MOD(COLUMN()-Calendar!$O$2, 5), IF(Y$3+MOD(COLUMN()-Calendar!$O$2, 5)&lt;=$O29, 1, 0), 0)</f>
        <v>0</v>
      </c>
      <c r="AC29" s="57">
        <f>IF($N29&lt;=Y$3+MOD(COLUMN()-Calendar!$O$2, 5), IF(Y$3+MOD(COLUMN()-Calendar!$O$2, 5)&lt;=$O29, 1, 0), 0)</f>
        <v>0</v>
      </c>
      <c r="AD29" s="55">
        <f>IF($N29&lt;=AD$3+MOD(COLUMN()-Calendar!$O$2, 5), IF(AD$3+MOD(COLUMN()-Calendar!$O$2, 5)&lt;=$O29, 1, 0), 0)</f>
        <v>0</v>
      </c>
      <c r="AE29" s="56">
        <f>IF($N29&lt;=AD$3+MOD(COLUMN()-Calendar!$O$2, 5), IF(AD$3+MOD(COLUMN()-Calendar!$O$2, 5)&lt;=$O29, 1, 0), 0)</f>
        <v>1</v>
      </c>
      <c r="AF29" s="56">
        <f>IF($N29&lt;=AD$3+MOD(COLUMN()-Calendar!$O$2, 5), IF(AD$3+MOD(COLUMN()-Calendar!$O$2, 5)&lt;=$O29, 1, 0), 0)</f>
        <v>1</v>
      </c>
      <c r="AG29" s="56">
        <f>IF($N29&lt;=AD$3+MOD(COLUMN()-Calendar!$O$2, 5), IF(AD$3+MOD(COLUMN()-Calendar!$O$2, 5)&lt;=$O29, 1, 0), 0)</f>
        <v>1</v>
      </c>
      <c r="AH29" s="57">
        <f>IF($N29&lt;=AD$3+MOD(COLUMN()-Calendar!$O$2, 5), IF(AD$3+MOD(COLUMN()-Calendar!$O$2, 5)&lt;=$O29, 1, 0), 0)</f>
        <v>0</v>
      </c>
      <c r="AI29" s="55">
        <f>IF($N29&lt;=AI$3+MOD(COLUMN()-Calendar!$O$2, 5), IF(AI$3+MOD(COLUMN()-Calendar!$O$2, 5)&lt;=$O29, 1, 0), 0)</f>
        <v>0</v>
      </c>
      <c r="AJ29" s="56">
        <f>IF($N29&lt;=AI$3+MOD(COLUMN()-Calendar!$O$2, 5), IF(AI$3+MOD(COLUMN()-Calendar!$O$2, 5)&lt;=$O29, 1, 0), 0)</f>
        <v>0</v>
      </c>
      <c r="AK29" s="56">
        <f>IF($N29&lt;=AI$3+MOD(COLUMN()-Calendar!$O$2, 5), IF(AI$3+MOD(COLUMN()-Calendar!$O$2, 5)&lt;=$O29, 1, 0), 0)</f>
        <v>0</v>
      </c>
      <c r="AL29" s="56">
        <f>IF($N29&lt;=AI$3+MOD(COLUMN()-Calendar!$O$2, 5), IF(AI$3+MOD(COLUMN()-Calendar!$O$2, 5)&lt;=$O29, 1, 0), 0)</f>
        <v>0</v>
      </c>
      <c r="AM29" s="57">
        <f>IF($N29&lt;=AI$3+MOD(COLUMN()-Calendar!$O$2, 5), IF(AI$3+MOD(COLUMN()-Calendar!$O$2, 5)&lt;=$O29, 1, 0), 0)</f>
        <v>0</v>
      </c>
      <c r="AN29" s="55">
        <f>IF($N29&lt;=AN$3+MOD(COLUMN()-Calendar!$O$2, 5), IF(AN$3+MOD(COLUMN()-Calendar!$O$2, 5)&lt;=$O29, 1, 0), 0)</f>
        <v>0</v>
      </c>
      <c r="AO29" s="56">
        <f>IF($N29&lt;=AN$3+MOD(COLUMN()-Calendar!$O$2, 5), IF(AN$3+MOD(COLUMN()-Calendar!$O$2, 5)&lt;=$O29, 1, 0), 0)</f>
        <v>0</v>
      </c>
      <c r="AP29" s="56">
        <f>IF($N29&lt;=AN$3+MOD(COLUMN()-Calendar!$O$2, 5), IF(AN$3+MOD(COLUMN()-Calendar!$O$2, 5)&lt;=$O29, 1, 0), 0)</f>
        <v>0</v>
      </c>
      <c r="AQ29" s="56">
        <f>IF($N29&lt;=AN$3+MOD(COLUMN()-Calendar!$O$2, 5), IF(AN$3+MOD(COLUMN()-Calendar!$O$2, 5)&lt;=$O29, 1, 0), 0)</f>
        <v>0</v>
      </c>
      <c r="AR29" s="57">
        <f>IF($N29&lt;=AN$3+MOD(COLUMN()-Calendar!$O$2, 5), IF(AN$3+MOD(COLUMN()-Calendar!$O$2, 5)&lt;=$O29, 1, 0), 0)</f>
        <v>0</v>
      </c>
      <c r="AS29" s="55">
        <f>IF($N29&lt;=AS$3+MOD(COLUMN()-Calendar!$O$2, 5), IF(AS$3+MOD(COLUMN()-Calendar!$O$2, 5)&lt;=$O29, 1, 0), 0)</f>
        <v>0</v>
      </c>
      <c r="AT29" s="56">
        <f>IF($N29&lt;=AS$3+MOD(COLUMN()-Calendar!$O$2, 5), IF(AS$3+MOD(COLUMN()-Calendar!$O$2, 5)&lt;=$O29, 1, 0), 0)</f>
        <v>0</v>
      </c>
      <c r="AU29" s="56">
        <f>IF($N29&lt;=AS$3+MOD(COLUMN()-Calendar!$O$2, 5), IF(AS$3+MOD(COLUMN()-Calendar!$O$2, 5)&lt;=$O29, 1, 0), 0)</f>
        <v>0</v>
      </c>
      <c r="AV29" s="56">
        <f>IF($N29&lt;=AS$3+MOD(COLUMN()-Calendar!$O$2, 5), IF(AS$3+MOD(COLUMN()-Calendar!$O$2, 5)&lt;=$O29, 1, 0), 0)</f>
        <v>0</v>
      </c>
      <c r="AW29" s="57">
        <f>IF($N29&lt;=AS$3+MOD(COLUMN()-Calendar!$O$2, 5), IF(AS$3+MOD(COLUMN()-Calendar!$O$2, 5)&lt;=$O29, 1, 0), 0)</f>
        <v>0</v>
      </c>
    </row>
    <row r="30" spans="2:49" ht="17.5" customHeight="1" x14ac:dyDescent="0.45">
      <c r="B30" s="13">
        <v>4000</v>
      </c>
      <c r="C30" s="14" t="s">
        <v>109</v>
      </c>
      <c r="D30" s="15"/>
      <c r="E30" s="75"/>
      <c r="F30" s="76"/>
      <c r="G30" s="17"/>
      <c r="H30" s="18"/>
      <c r="I30" s="18"/>
      <c r="J30" s="19"/>
      <c r="K30" s="19"/>
      <c r="L30" s="19"/>
      <c r="M30" s="106"/>
      <c r="N30" s="20">
        <f>MIN(N31:N44)</f>
        <v>46307</v>
      </c>
      <c r="O30" s="20">
        <f>MAX(O31:O49)</f>
        <v>46322</v>
      </c>
      <c r="P30" s="21">
        <f>IF(O30&lt;&gt;"", NETWORKDAYS(N30,O30,Calendar!$L$2:$L$43), "")</f>
        <v>12</v>
      </c>
      <c r="Q30" s="219" t="str">
        <f>IF(C30&lt;=9999,#REF!, LEFT( C30, 2))</f>
        <v>구축</v>
      </c>
      <c r="R30" s="22" t="str">
        <f>IF(T30=4, VLOOKUP(O30, '주별 진척률'!$A$11:$B$169, 2, 0), "")</f>
        <v/>
      </c>
      <c r="S30" s="22" t="str">
        <f>IF(T30=4, IFERROR(VLOOKUP(W30, '주별 진척률'!$A$11:$B$169, 2, 0), ""), "")</f>
        <v/>
      </c>
      <c r="T30" s="21">
        <f t="shared" ref="T30" si="9">IF(IFERROR(VALUE(E30), 0)&gt;=1000, IF(IFERROR(VALUE(E30), 0)&lt;=9999, 4,  IF(RIGHT(D30,1)="0", 3, IF(RIGHT(C30,2)="00", 2, IF(RIGHT(B30,3)="000", 1, 0)))), IF(RIGHT(D30,1)="0", 3, IF(RIGHT(C30,2)="00", 2, IF(RIGHT(B30,3)="000", 1, 0))))</f>
        <v>1</v>
      </c>
      <c r="U30" s="22">
        <f>((1+(O30-N30))/(1+(MAX($O$5:$O$65)-MIN($N$5:$N$65))))</f>
        <v>0.53333333333333333</v>
      </c>
      <c r="V30" s="20">
        <f>MIN(V31:V44)</f>
        <v>0</v>
      </c>
      <c r="W30" s="20">
        <f>MAX(W31:W44)</f>
        <v>0</v>
      </c>
      <c r="X30" s="21">
        <f>IF(W30&lt;&gt;"", NETWORKDAYS(V30,W30,Calendar!$L$2:$L$43), "")</f>
        <v>0</v>
      </c>
      <c r="Y30" s="189">
        <f>IF($N30&lt;=Y$3+MOD(COLUMN()-Calendar!$O$2, 5), IF(Y$3+MOD(COLUMN()-Calendar!$O$2, 5)&lt;=$O30, 1, 0), 0)</f>
        <v>0</v>
      </c>
      <c r="Z30" s="190">
        <f>IF($N30&lt;=Y$3+MOD(COLUMN()-Calendar!$O$2, 5), IF(Y$3+MOD(COLUMN()-Calendar!$O$2, 5)&lt;=$O30, 1, 0), 0)</f>
        <v>0</v>
      </c>
      <c r="AA30" s="190">
        <f>IF($N30&lt;=Y$3+MOD(COLUMN()-Calendar!$O$2, 5), IF(Y$3+MOD(COLUMN()-Calendar!$O$2, 5)&lt;=$O30, 1, 0), 0)</f>
        <v>0</v>
      </c>
      <c r="AB30" s="190">
        <f>IF($N30&lt;=Y$3+MOD(COLUMN()-Calendar!$O$2, 5), IF(Y$3+MOD(COLUMN()-Calendar!$O$2, 5)&lt;=$O30, 1, 0), 0)</f>
        <v>0</v>
      </c>
      <c r="AC30" s="191">
        <f>IF($N30&lt;=Y$3+MOD(COLUMN()-Calendar!$O$2, 5), IF(Y$3+MOD(COLUMN()-Calendar!$O$2, 5)&lt;=$O30, 1, 0), 0)</f>
        <v>0</v>
      </c>
      <c r="AD30" s="189">
        <f>IF($N30&lt;=AD$3+MOD(COLUMN()-Calendar!$O$2, 5), IF(AD$3+MOD(COLUMN()-Calendar!$O$2, 5)&lt;=$O30, 1, 0), 0)</f>
        <v>0</v>
      </c>
      <c r="AE30" s="190">
        <f>IF($N30&lt;=AD$3+MOD(COLUMN()-Calendar!$O$2, 5), IF(AD$3+MOD(COLUMN()-Calendar!$O$2, 5)&lt;=$O30, 1, 0), 0)</f>
        <v>0</v>
      </c>
      <c r="AF30" s="190">
        <f>IF($N30&lt;=AD$3+MOD(COLUMN()-Calendar!$O$2, 5), IF(AD$3+MOD(COLUMN()-Calendar!$O$2, 5)&lt;=$O30, 1, 0), 0)</f>
        <v>0</v>
      </c>
      <c r="AG30" s="190">
        <f>IF($N30&lt;=AD$3+MOD(COLUMN()-Calendar!$O$2, 5), IF(AD$3+MOD(COLUMN()-Calendar!$O$2, 5)&lt;=$O30, 1, 0), 0)</f>
        <v>0</v>
      </c>
      <c r="AH30" s="191">
        <f>IF($N30&lt;=AD$3+MOD(COLUMN()-Calendar!$O$2, 5), IF(AD$3+MOD(COLUMN()-Calendar!$O$2, 5)&lt;=$O30, 1, 0), 0)</f>
        <v>0</v>
      </c>
      <c r="AI30" s="189">
        <f>IF($N30&lt;=AI$3+MOD(COLUMN()-Calendar!$O$2, 5), IF(AI$3+MOD(COLUMN()-Calendar!$O$2, 5)&lt;=$O30, 1, 0), 0)</f>
        <v>1</v>
      </c>
      <c r="AJ30" s="190">
        <f>IF($N30&lt;=AI$3+MOD(COLUMN()-Calendar!$O$2, 5), IF(AI$3+MOD(COLUMN()-Calendar!$O$2, 5)&lt;=$O30, 1, 0), 0)</f>
        <v>1</v>
      </c>
      <c r="AK30" s="190">
        <f>IF($N30&lt;=AI$3+MOD(COLUMN()-Calendar!$O$2, 5), IF(AI$3+MOD(COLUMN()-Calendar!$O$2, 5)&lt;=$O30, 1, 0), 0)</f>
        <v>1</v>
      </c>
      <c r="AL30" s="190">
        <f>IF($N30&lt;=AI$3+MOD(COLUMN()-Calendar!$O$2, 5), IF(AI$3+MOD(COLUMN()-Calendar!$O$2, 5)&lt;=$O30, 1, 0), 0)</f>
        <v>1</v>
      </c>
      <c r="AM30" s="191">
        <f>IF($N30&lt;=AI$3+MOD(COLUMN()-Calendar!$O$2, 5), IF(AI$3+MOD(COLUMN()-Calendar!$O$2, 5)&lt;=$O30, 1, 0), 0)</f>
        <v>1</v>
      </c>
      <c r="AN30" s="189">
        <f>IF($N30&lt;=AN$3+MOD(COLUMN()-Calendar!$O$2, 5), IF(AN$3+MOD(COLUMN()-Calendar!$O$2, 5)&lt;=$O30, 1, 0), 0)</f>
        <v>1</v>
      </c>
      <c r="AO30" s="190">
        <f>IF($N30&lt;=AN$3+MOD(COLUMN()-Calendar!$O$2, 5), IF(AN$3+MOD(COLUMN()-Calendar!$O$2, 5)&lt;=$O30, 1, 0), 0)</f>
        <v>1</v>
      </c>
      <c r="AP30" s="190">
        <f>IF($N30&lt;=AN$3+MOD(COLUMN()-Calendar!$O$2, 5), IF(AN$3+MOD(COLUMN()-Calendar!$O$2, 5)&lt;=$O30, 1, 0), 0)</f>
        <v>1</v>
      </c>
      <c r="AQ30" s="190">
        <f>IF($N30&lt;=AN$3+MOD(COLUMN()-Calendar!$O$2, 5), IF(AN$3+MOD(COLUMN()-Calendar!$O$2, 5)&lt;=$O30, 1, 0), 0)</f>
        <v>1</v>
      </c>
      <c r="AR30" s="191">
        <f>IF($N30&lt;=AN$3+MOD(COLUMN()-Calendar!$O$2, 5), IF(AN$3+MOD(COLUMN()-Calendar!$O$2, 5)&lt;=$O30, 1, 0), 0)</f>
        <v>1</v>
      </c>
      <c r="AS30" s="189">
        <f>IF($N30&lt;=AS$3+MOD(COLUMN()-Calendar!$O$2, 5), IF(AS$3+MOD(COLUMN()-Calendar!$O$2, 5)&lt;=$O30, 1, 0), 0)</f>
        <v>1</v>
      </c>
      <c r="AT30" s="190">
        <f>IF($N30&lt;=AS$3+MOD(COLUMN()-Calendar!$O$2, 5), IF(AS$3+MOD(COLUMN()-Calendar!$O$2, 5)&lt;=$O30, 1, 0), 0)</f>
        <v>1</v>
      </c>
      <c r="AU30" s="190">
        <f>IF($N30&lt;=AS$3+MOD(COLUMN()-Calendar!$O$2, 5), IF(AS$3+MOD(COLUMN()-Calendar!$O$2, 5)&lt;=$O30, 1, 0), 0)</f>
        <v>0</v>
      </c>
      <c r="AV30" s="190">
        <f>IF($N30&lt;=AS$3+MOD(COLUMN()-Calendar!$O$2, 5), IF(AS$3+MOD(COLUMN()-Calendar!$O$2, 5)&lt;=$O30, 1, 0), 0)</f>
        <v>0</v>
      </c>
      <c r="AW30" s="191">
        <f>IF($N30&lt;=AS$3+MOD(COLUMN()-Calendar!$O$2, 5), IF(AS$3+MOD(COLUMN()-Calendar!$O$2, 5)&lt;=$O30, 1, 0), 0)</f>
        <v>0</v>
      </c>
    </row>
    <row r="31" spans="2:49" ht="17.5" customHeight="1" outlineLevel="1" x14ac:dyDescent="0.45">
      <c r="B31" s="26">
        <v>4000</v>
      </c>
      <c r="C31" s="27">
        <v>4100</v>
      </c>
      <c r="D31" s="28" t="s">
        <v>110</v>
      </c>
      <c r="E31" s="29"/>
      <c r="F31" s="77"/>
      <c r="G31" s="31"/>
      <c r="H31" s="32"/>
      <c r="I31" s="32"/>
      <c r="J31" s="33"/>
      <c r="K31" s="33"/>
      <c r="L31" s="33"/>
      <c r="M31" s="107"/>
      <c r="N31" s="34">
        <f>MIN(N32:N39)</f>
        <v>46307</v>
      </c>
      <c r="O31" s="34">
        <f>MAX(O32:O44)</f>
        <v>46318</v>
      </c>
      <c r="P31" s="35">
        <f>IF(O31&lt;&gt;"", NETWORKDAYS(N31,O31,Calendar!$L$2:$L$43), "")</f>
        <v>10</v>
      </c>
      <c r="Q31" s="216" t="str">
        <f>IF(C31&lt;=9999,Q30, LEFT( C31, 2))</f>
        <v>구축</v>
      </c>
      <c r="R31" s="36" t="str">
        <f>IF(T31=4, VLOOKUP(O31, '주별 진척률'!$A$11:$B$169, 2, 0), "")</f>
        <v/>
      </c>
      <c r="S31" s="36" t="str">
        <f>IF(T31=4, IFERROR(VLOOKUP(W31, '주별 진척률'!$A$11:$B$169, 2, 0), ""), "")</f>
        <v/>
      </c>
      <c r="T31" s="35">
        <f t="shared" ref="T31:T38" si="10">IF(IFERROR(VALUE(E31), 0)&gt;=1000, IF(IFERROR(VALUE(E31), 0)&lt;=9999, 4,  IF(RIGHT(D31,1)="0", 3, IF(RIGHT(C31,2)="00", 2, IF(RIGHT(B31,3)="000", 1, 0)))), IF(RIGHT(D31,1)="0", 3, IF(RIGHT(C31,2)="00", 2, IF(RIGHT(B31,3)="000", 1, 0))))</f>
        <v>2</v>
      </c>
      <c r="U31" s="36">
        <f>((1+(O31-N31))/(1+(MAX($O$5:$O$65)-MIN($N$5:$N$65))))</f>
        <v>0.4</v>
      </c>
      <c r="V31" s="34">
        <f>MIN(V32:V39)</f>
        <v>0</v>
      </c>
      <c r="W31" s="34">
        <f>MAX(W32:W39)</f>
        <v>0</v>
      </c>
      <c r="X31" s="35">
        <f>IF(W31&lt;&gt;"", NETWORKDAYS(V31,W31,Calendar!$L$2:$L$43), "")</f>
        <v>0</v>
      </c>
      <c r="Y31" s="186">
        <f>IF($N31&lt;=Y$3+MOD(COLUMN()-Calendar!$O$2, 5), IF(Y$3+MOD(COLUMN()-Calendar!$O$2, 5)&lt;=$O31, 1, 0), 0)</f>
        <v>0</v>
      </c>
      <c r="Z31" s="187">
        <f>IF($N31&lt;=Y$3+MOD(COLUMN()-Calendar!$O$2, 5), IF(Y$3+MOD(COLUMN()-Calendar!$O$2, 5)&lt;=$O31, 1, 0), 0)</f>
        <v>0</v>
      </c>
      <c r="AA31" s="187">
        <f>IF($N31&lt;=Y$3+MOD(COLUMN()-Calendar!$O$2, 5), IF(Y$3+MOD(COLUMN()-Calendar!$O$2, 5)&lt;=$O31, 1, 0), 0)</f>
        <v>0</v>
      </c>
      <c r="AB31" s="187">
        <f>IF($N31&lt;=Y$3+MOD(COLUMN()-Calendar!$O$2, 5), IF(Y$3+MOD(COLUMN()-Calendar!$O$2, 5)&lt;=$O31, 1, 0), 0)</f>
        <v>0</v>
      </c>
      <c r="AC31" s="188">
        <f>IF($N31&lt;=Y$3+MOD(COLUMN()-Calendar!$O$2, 5), IF(Y$3+MOD(COLUMN()-Calendar!$O$2, 5)&lt;=$O31, 1, 0), 0)</f>
        <v>0</v>
      </c>
      <c r="AD31" s="186">
        <f>IF($N31&lt;=AD$3+MOD(COLUMN()-Calendar!$O$2, 5), IF(AD$3+MOD(COLUMN()-Calendar!$O$2, 5)&lt;=$O31, 1, 0), 0)</f>
        <v>0</v>
      </c>
      <c r="AE31" s="187">
        <f>IF($N31&lt;=AD$3+MOD(COLUMN()-Calendar!$O$2, 5), IF(AD$3+MOD(COLUMN()-Calendar!$O$2, 5)&lt;=$O31, 1, 0), 0)</f>
        <v>0</v>
      </c>
      <c r="AF31" s="187">
        <f>IF($N31&lt;=AD$3+MOD(COLUMN()-Calendar!$O$2, 5), IF(AD$3+MOD(COLUMN()-Calendar!$O$2, 5)&lt;=$O31, 1, 0), 0)</f>
        <v>0</v>
      </c>
      <c r="AG31" s="187">
        <f>IF($N31&lt;=AD$3+MOD(COLUMN()-Calendar!$O$2, 5), IF(AD$3+MOD(COLUMN()-Calendar!$O$2, 5)&lt;=$O31, 1, 0), 0)</f>
        <v>0</v>
      </c>
      <c r="AH31" s="188">
        <f>IF($N31&lt;=AD$3+MOD(COLUMN()-Calendar!$O$2, 5), IF(AD$3+MOD(COLUMN()-Calendar!$O$2, 5)&lt;=$O31, 1, 0), 0)</f>
        <v>0</v>
      </c>
      <c r="AI31" s="186">
        <f>IF($N31&lt;=AI$3+MOD(COLUMN()-Calendar!$O$2, 5), IF(AI$3+MOD(COLUMN()-Calendar!$O$2, 5)&lt;=$O31, 1, 0), 0)</f>
        <v>1</v>
      </c>
      <c r="AJ31" s="187">
        <f>IF($N31&lt;=AI$3+MOD(COLUMN()-Calendar!$O$2, 5), IF(AI$3+MOD(COLUMN()-Calendar!$O$2, 5)&lt;=$O31, 1, 0), 0)</f>
        <v>1</v>
      </c>
      <c r="AK31" s="187">
        <f>IF($N31&lt;=AI$3+MOD(COLUMN()-Calendar!$O$2, 5), IF(AI$3+MOD(COLUMN()-Calendar!$O$2, 5)&lt;=$O31, 1, 0), 0)</f>
        <v>1</v>
      </c>
      <c r="AL31" s="187">
        <f>IF($N31&lt;=AI$3+MOD(COLUMN()-Calendar!$O$2, 5), IF(AI$3+MOD(COLUMN()-Calendar!$O$2, 5)&lt;=$O31, 1, 0), 0)</f>
        <v>1</v>
      </c>
      <c r="AM31" s="188">
        <f>IF($N31&lt;=AI$3+MOD(COLUMN()-Calendar!$O$2, 5), IF(AI$3+MOD(COLUMN()-Calendar!$O$2, 5)&lt;=$O31, 1, 0), 0)</f>
        <v>1</v>
      </c>
      <c r="AN31" s="186">
        <f>IF($N31&lt;=AN$3+MOD(COLUMN()-Calendar!$O$2, 5), IF(AN$3+MOD(COLUMN()-Calendar!$O$2, 5)&lt;=$O31, 1, 0), 0)</f>
        <v>1</v>
      </c>
      <c r="AO31" s="187">
        <f>IF($N31&lt;=AN$3+MOD(COLUMN()-Calendar!$O$2, 5), IF(AN$3+MOD(COLUMN()-Calendar!$O$2, 5)&lt;=$O31, 1, 0), 0)</f>
        <v>1</v>
      </c>
      <c r="AP31" s="187">
        <f>IF($N31&lt;=AN$3+MOD(COLUMN()-Calendar!$O$2, 5), IF(AN$3+MOD(COLUMN()-Calendar!$O$2, 5)&lt;=$O31, 1, 0), 0)</f>
        <v>1</v>
      </c>
      <c r="AQ31" s="187">
        <f>IF($N31&lt;=AN$3+MOD(COLUMN()-Calendar!$O$2, 5), IF(AN$3+MOD(COLUMN()-Calendar!$O$2, 5)&lt;=$O31, 1, 0), 0)</f>
        <v>1</v>
      </c>
      <c r="AR31" s="188">
        <f>IF($N31&lt;=AN$3+MOD(COLUMN()-Calendar!$O$2, 5), IF(AN$3+MOD(COLUMN()-Calendar!$O$2, 5)&lt;=$O31, 1, 0), 0)</f>
        <v>1</v>
      </c>
      <c r="AS31" s="186">
        <f>IF($N31&lt;=AS$3+MOD(COLUMN()-Calendar!$O$2, 5), IF(AS$3+MOD(COLUMN()-Calendar!$O$2, 5)&lt;=$O31, 1, 0), 0)</f>
        <v>0</v>
      </c>
      <c r="AT31" s="187">
        <f>IF($N31&lt;=AS$3+MOD(COLUMN()-Calendar!$O$2, 5), IF(AS$3+MOD(COLUMN()-Calendar!$O$2, 5)&lt;=$O31, 1, 0), 0)</f>
        <v>0</v>
      </c>
      <c r="AU31" s="187">
        <f>IF($N31&lt;=AS$3+MOD(COLUMN()-Calendar!$O$2, 5), IF(AS$3+MOD(COLUMN()-Calendar!$O$2, 5)&lt;=$O31, 1, 0), 0)</f>
        <v>0</v>
      </c>
      <c r="AV31" s="187">
        <f>IF($N31&lt;=AS$3+MOD(COLUMN()-Calendar!$O$2, 5), IF(AS$3+MOD(COLUMN()-Calendar!$O$2, 5)&lt;=$O31, 1, 0), 0)</f>
        <v>0</v>
      </c>
      <c r="AW31" s="188">
        <f>IF($N31&lt;=AS$3+MOD(COLUMN()-Calendar!$O$2, 5), IF(AS$3+MOD(COLUMN()-Calendar!$O$2, 5)&lt;=$O31, 1, 0), 0)</f>
        <v>0</v>
      </c>
    </row>
    <row r="32" spans="2:49" ht="17.5" customHeight="1" outlineLevel="2" x14ac:dyDescent="0.45">
      <c r="B32" s="26">
        <v>4000</v>
      </c>
      <c r="C32" s="37">
        <v>4100</v>
      </c>
      <c r="D32" s="38">
        <v>4110</v>
      </c>
      <c r="E32" s="39" t="s">
        <v>129</v>
      </c>
      <c r="F32" s="78"/>
      <c r="G32" s="41"/>
      <c r="H32" s="42"/>
      <c r="I32" s="42" t="s">
        <v>112</v>
      </c>
      <c r="J32" s="43"/>
      <c r="K32" s="43"/>
      <c r="L32" s="43"/>
      <c r="M32" s="108"/>
      <c r="N32" s="44">
        <f>MIN(N33:N39)</f>
        <v>46307</v>
      </c>
      <c r="O32" s="44">
        <f>MAX(O33:O39)</f>
        <v>46318</v>
      </c>
      <c r="P32" s="45">
        <f>IF(O32&lt;&gt;"", NETWORKDAYS(N32,O32,Calendar!$L$2:$L$43), "")</f>
        <v>10</v>
      </c>
      <c r="Q32" s="217" t="str">
        <f t="shared" ref="Q32:Q33" si="11">IF(C32&lt;=9999, Q31, LEFT(C32, 2))</f>
        <v>구축</v>
      </c>
      <c r="R32" s="168" t="str">
        <f>IF(T32=4, VLOOKUP(O32, '주별 진척률'!$A$11:$B$169, 2, 0), "")</f>
        <v/>
      </c>
      <c r="S32" s="46" t="str">
        <f>IF(T32=4, IFERROR(VLOOKUP(W32, '주별 진척률'!$A$11:$B$169, 2, 0), ""), "")</f>
        <v/>
      </c>
      <c r="T32" s="45">
        <f t="shared" si="10"/>
        <v>3</v>
      </c>
      <c r="U32" s="46">
        <f>((1+(O32-N32))/(1+(MAX($O$5:$O$65)-MIN($N$5:$N$65))))</f>
        <v>0.4</v>
      </c>
      <c r="V32" s="44">
        <f>MIN(V33:V39)</f>
        <v>0</v>
      </c>
      <c r="W32" s="44">
        <f>MAX(W33:W39)</f>
        <v>0</v>
      </c>
      <c r="X32" s="45">
        <f>IF(W32&lt;&gt;"", NETWORKDAYS(V32,W32,Calendar!$L$2:$L$43), "")</f>
        <v>0</v>
      </c>
      <c r="Y32" s="183">
        <f>IF($N32&lt;=Y$3+MOD(COLUMN()-Calendar!$O$2, 5), IF(Y$3+MOD(COLUMN()-Calendar!$O$2, 5)&lt;=$O32, 1, 0), 0)</f>
        <v>0</v>
      </c>
      <c r="Z32" s="184">
        <f>IF($N32&lt;=Y$3+MOD(COLUMN()-Calendar!$O$2, 5), IF(Y$3+MOD(COLUMN()-Calendar!$O$2, 5)&lt;=$O32, 1, 0), 0)</f>
        <v>0</v>
      </c>
      <c r="AA32" s="184">
        <f>IF($N32&lt;=Y$3+MOD(COLUMN()-Calendar!$O$2, 5), IF(Y$3+MOD(COLUMN()-Calendar!$O$2, 5)&lt;=$O32, 1, 0), 0)</f>
        <v>0</v>
      </c>
      <c r="AB32" s="184">
        <f>IF($N32&lt;=Y$3+MOD(COLUMN()-Calendar!$O$2, 5), IF(Y$3+MOD(COLUMN()-Calendar!$O$2, 5)&lt;=$O32, 1, 0), 0)</f>
        <v>0</v>
      </c>
      <c r="AC32" s="185">
        <f>IF($N32&lt;=Y$3+MOD(COLUMN()-Calendar!$O$2, 5), IF(Y$3+MOD(COLUMN()-Calendar!$O$2, 5)&lt;=$O32, 1, 0), 0)</f>
        <v>0</v>
      </c>
      <c r="AD32" s="183">
        <f>IF($N32&lt;=AD$3+MOD(COLUMN()-Calendar!$O$2, 5), IF(AD$3+MOD(COLUMN()-Calendar!$O$2, 5)&lt;=$O32, 1, 0), 0)</f>
        <v>0</v>
      </c>
      <c r="AE32" s="184">
        <f>IF($N32&lt;=AD$3+MOD(COLUMN()-Calendar!$O$2, 5), IF(AD$3+MOD(COLUMN()-Calendar!$O$2, 5)&lt;=$O32, 1, 0), 0)</f>
        <v>0</v>
      </c>
      <c r="AF32" s="184">
        <f>IF($N32&lt;=AD$3+MOD(COLUMN()-Calendar!$O$2, 5), IF(AD$3+MOD(COLUMN()-Calendar!$O$2, 5)&lt;=$O32, 1, 0), 0)</f>
        <v>0</v>
      </c>
      <c r="AG32" s="184">
        <f>IF($N32&lt;=AD$3+MOD(COLUMN()-Calendar!$O$2, 5), IF(AD$3+MOD(COLUMN()-Calendar!$O$2, 5)&lt;=$O32, 1, 0), 0)</f>
        <v>0</v>
      </c>
      <c r="AH32" s="185">
        <f>IF($N32&lt;=AD$3+MOD(COLUMN()-Calendar!$O$2, 5), IF(AD$3+MOD(COLUMN()-Calendar!$O$2, 5)&lt;=$O32, 1, 0), 0)</f>
        <v>0</v>
      </c>
      <c r="AI32" s="183">
        <f>IF($N32&lt;=AI$3+MOD(COLUMN()-Calendar!$O$2, 5), IF(AI$3+MOD(COLUMN()-Calendar!$O$2, 5)&lt;=$O32, 1, 0), 0)</f>
        <v>1</v>
      </c>
      <c r="AJ32" s="184">
        <f>IF($N32&lt;=AI$3+MOD(COLUMN()-Calendar!$O$2, 5), IF(AI$3+MOD(COLUMN()-Calendar!$O$2, 5)&lt;=$O32, 1, 0), 0)</f>
        <v>1</v>
      </c>
      <c r="AK32" s="184">
        <f>IF($N32&lt;=AI$3+MOD(COLUMN()-Calendar!$O$2, 5), IF(AI$3+MOD(COLUMN()-Calendar!$O$2, 5)&lt;=$O32, 1, 0), 0)</f>
        <v>1</v>
      </c>
      <c r="AL32" s="184">
        <f>IF($N32&lt;=AI$3+MOD(COLUMN()-Calendar!$O$2, 5), IF(AI$3+MOD(COLUMN()-Calendar!$O$2, 5)&lt;=$O32, 1, 0), 0)</f>
        <v>1</v>
      </c>
      <c r="AM32" s="185">
        <f>IF($N32&lt;=AI$3+MOD(COLUMN()-Calendar!$O$2, 5), IF(AI$3+MOD(COLUMN()-Calendar!$O$2, 5)&lt;=$O32, 1, 0), 0)</f>
        <v>1</v>
      </c>
      <c r="AN32" s="183">
        <f>IF($N32&lt;=AN$3+MOD(COLUMN()-Calendar!$O$2, 5), IF(AN$3+MOD(COLUMN()-Calendar!$O$2, 5)&lt;=$O32, 1, 0), 0)</f>
        <v>1</v>
      </c>
      <c r="AO32" s="184">
        <f>IF($N32&lt;=AN$3+MOD(COLUMN()-Calendar!$O$2, 5), IF(AN$3+MOD(COLUMN()-Calendar!$O$2, 5)&lt;=$O32, 1, 0), 0)</f>
        <v>1</v>
      </c>
      <c r="AP32" s="184">
        <f>IF($N32&lt;=AN$3+MOD(COLUMN()-Calendar!$O$2, 5), IF(AN$3+MOD(COLUMN()-Calendar!$O$2, 5)&lt;=$O32, 1, 0), 0)</f>
        <v>1</v>
      </c>
      <c r="AQ32" s="184">
        <f>IF($N32&lt;=AN$3+MOD(COLUMN()-Calendar!$O$2, 5), IF(AN$3+MOD(COLUMN()-Calendar!$O$2, 5)&lt;=$O32, 1, 0), 0)</f>
        <v>1</v>
      </c>
      <c r="AR32" s="185">
        <f>IF($N32&lt;=AN$3+MOD(COLUMN()-Calendar!$O$2, 5), IF(AN$3+MOD(COLUMN()-Calendar!$O$2, 5)&lt;=$O32, 1, 0), 0)</f>
        <v>1</v>
      </c>
      <c r="AS32" s="183">
        <f>IF($N32&lt;=AS$3+MOD(COLUMN()-Calendar!$O$2, 5), IF(AS$3+MOD(COLUMN()-Calendar!$O$2, 5)&lt;=$O32, 1, 0), 0)</f>
        <v>0</v>
      </c>
      <c r="AT32" s="184">
        <f>IF($N32&lt;=AS$3+MOD(COLUMN()-Calendar!$O$2, 5), IF(AS$3+MOD(COLUMN()-Calendar!$O$2, 5)&lt;=$O32, 1, 0), 0)</f>
        <v>0</v>
      </c>
      <c r="AU32" s="184">
        <f>IF($N32&lt;=AS$3+MOD(COLUMN()-Calendar!$O$2, 5), IF(AS$3+MOD(COLUMN()-Calendar!$O$2, 5)&lt;=$O32, 1, 0), 0)</f>
        <v>0</v>
      </c>
      <c r="AV32" s="184">
        <f>IF($N32&lt;=AS$3+MOD(COLUMN()-Calendar!$O$2, 5), IF(AS$3+MOD(COLUMN()-Calendar!$O$2, 5)&lt;=$O32, 1, 0), 0)</f>
        <v>0</v>
      </c>
      <c r="AW32" s="185">
        <f>IF($N32&lt;=AS$3+MOD(COLUMN()-Calendar!$O$2, 5), IF(AS$3+MOD(COLUMN()-Calendar!$O$2, 5)&lt;=$O32, 1, 0), 0)</f>
        <v>0</v>
      </c>
    </row>
    <row r="33" spans="2:49" ht="17.5" customHeight="1" outlineLevel="3" x14ac:dyDescent="0.45">
      <c r="B33" s="26">
        <v>4000</v>
      </c>
      <c r="C33" s="37">
        <v>4100</v>
      </c>
      <c r="D33" s="47">
        <v>4110</v>
      </c>
      <c r="E33" s="48">
        <v>4111</v>
      </c>
      <c r="F33" s="49" t="s">
        <v>128</v>
      </c>
      <c r="G33" s="50"/>
      <c r="H33" s="51"/>
      <c r="I33" s="85"/>
      <c r="J33" s="48"/>
      <c r="K33" s="48"/>
      <c r="L33" s="48"/>
      <c r="M33" s="146"/>
      <c r="N33" s="52">
        <v>46307</v>
      </c>
      <c r="O33" s="52">
        <v>46318</v>
      </c>
      <c r="P33" s="53">
        <f>IF(O33&lt;&gt;"", NETWORKDAYS(N33,O33,Calendar!$L$2:$L$43), "")</f>
        <v>10</v>
      </c>
      <c r="Q33" s="214" t="str">
        <f t="shared" si="11"/>
        <v>구축</v>
      </c>
      <c r="R33" s="54" t="str">
        <f>IF(T33=4, VLOOKUP(O33, '주별 진척률'!$A$11:$B$169, 2, 0), "")</f>
        <v>W04</v>
      </c>
      <c r="S33" s="54" t="str">
        <f>IF(T33=4, IFERROR(VLOOKUP(W33, '주별 진척률'!$A$11:$B$169, 2, 0), ""), "")</f>
        <v/>
      </c>
      <c r="T33" s="145">
        <f t="shared" si="10"/>
        <v>4</v>
      </c>
      <c r="U33" s="54">
        <f>((1+(O33-N33))/(1+(MAX($O$5:$O$65)-MIN($N$5:$N$65))))</f>
        <v>0.4</v>
      </c>
      <c r="V33" s="52"/>
      <c r="W33" s="62"/>
      <c r="X33" s="145" t="str">
        <f>IF(W33&lt;&gt;"", NETWORKDAYS(V33,W33,Calendar!$L$2:$L$43), "")</f>
        <v/>
      </c>
      <c r="Y33" s="55">
        <f>IF($N33&lt;=Y$3+MOD(COLUMN()-Calendar!$O$2, 5), IF(Y$3+MOD(COLUMN()-Calendar!$O$2, 5)&lt;=$O33, 1, 0), 0)</f>
        <v>0</v>
      </c>
      <c r="Z33" s="56">
        <f>IF($N33&lt;=Y$3+MOD(COLUMN()-Calendar!$O$2, 5), IF(Y$3+MOD(COLUMN()-Calendar!$O$2, 5)&lt;=$O33, 1, 0), 0)</f>
        <v>0</v>
      </c>
      <c r="AA33" s="56">
        <f>IF($N33&lt;=Y$3+MOD(COLUMN()-Calendar!$O$2, 5), IF(Y$3+MOD(COLUMN()-Calendar!$O$2, 5)&lt;=$O33, 1, 0), 0)</f>
        <v>0</v>
      </c>
      <c r="AB33" s="56">
        <f>IF($N33&lt;=Y$3+MOD(COLUMN()-Calendar!$O$2, 5), IF(Y$3+MOD(COLUMN()-Calendar!$O$2, 5)&lt;=$O33, 1, 0), 0)</f>
        <v>0</v>
      </c>
      <c r="AC33" s="57">
        <f>IF($N33&lt;=Y$3+MOD(COLUMN()-Calendar!$O$2, 5), IF(Y$3+MOD(COLUMN()-Calendar!$O$2, 5)&lt;=$O33, 1, 0), 0)</f>
        <v>0</v>
      </c>
      <c r="AD33" s="55">
        <f>IF($N33&lt;=AD$3+MOD(COLUMN()-Calendar!$O$2, 5), IF(AD$3+MOD(COLUMN()-Calendar!$O$2, 5)&lt;=$O33, 1, 0), 0)</f>
        <v>0</v>
      </c>
      <c r="AE33" s="56">
        <f>IF($N33&lt;=AD$3+MOD(COLUMN()-Calendar!$O$2, 5), IF(AD$3+MOD(COLUMN()-Calendar!$O$2, 5)&lt;=$O33, 1, 0), 0)</f>
        <v>0</v>
      </c>
      <c r="AF33" s="56">
        <f>IF($N33&lt;=AD$3+MOD(COLUMN()-Calendar!$O$2, 5), IF(AD$3+MOD(COLUMN()-Calendar!$O$2, 5)&lt;=$O33, 1, 0), 0)</f>
        <v>0</v>
      </c>
      <c r="AG33" s="56">
        <f>IF($N33&lt;=AD$3+MOD(COLUMN()-Calendar!$O$2, 5), IF(AD$3+MOD(COLUMN()-Calendar!$O$2, 5)&lt;=$O33, 1, 0), 0)</f>
        <v>0</v>
      </c>
      <c r="AH33" s="57">
        <f>IF($N33&lt;=AD$3+MOD(COLUMN()-Calendar!$O$2, 5), IF(AD$3+MOD(COLUMN()-Calendar!$O$2, 5)&lt;=$O33, 1, 0), 0)</f>
        <v>0</v>
      </c>
      <c r="AI33" s="55">
        <f>IF($N33&lt;=AI$3+MOD(COLUMN()-Calendar!$O$2, 5), IF(AI$3+MOD(COLUMN()-Calendar!$O$2, 5)&lt;=$O33, 1, 0), 0)</f>
        <v>1</v>
      </c>
      <c r="AJ33" s="56">
        <f>IF($N33&lt;=AI$3+MOD(COLUMN()-Calendar!$O$2, 5), IF(AI$3+MOD(COLUMN()-Calendar!$O$2, 5)&lt;=$O33, 1, 0), 0)</f>
        <v>1</v>
      </c>
      <c r="AK33" s="56">
        <f>IF($N33&lt;=AI$3+MOD(COLUMN()-Calendar!$O$2, 5), IF(AI$3+MOD(COLUMN()-Calendar!$O$2, 5)&lt;=$O33, 1, 0), 0)</f>
        <v>1</v>
      </c>
      <c r="AL33" s="56">
        <f>IF($N33&lt;=AI$3+MOD(COLUMN()-Calendar!$O$2, 5), IF(AI$3+MOD(COLUMN()-Calendar!$O$2, 5)&lt;=$O33, 1, 0), 0)</f>
        <v>1</v>
      </c>
      <c r="AM33" s="57">
        <f>IF($N33&lt;=AI$3+MOD(COLUMN()-Calendar!$O$2, 5), IF(AI$3+MOD(COLUMN()-Calendar!$O$2, 5)&lt;=$O33, 1, 0), 0)</f>
        <v>1</v>
      </c>
      <c r="AN33" s="55">
        <f>IF($N33&lt;=AN$3+MOD(COLUMN()-Calendar!$O$2, 5), IF(AN$3+MOD(COLUMN()-Calendar!$O$2, 5)&lt;=$O33, 1, 0), 0)</f>
        <v>1</v>
      </c>
      <c r="AO33" s="56">
        <f>IF($N33&lt;=AN$3+MOD(COLUMN()-Calendar!$O$2, 5), IF(AN$3+MOD(COLUMN()-Calendar!$O$2, 5)&lt;=$O33, 1, 0), 0)</f>
        <v>1</v>
      </c>
      <c r="AP33" s="56">
        <f>IF($N33&lt;=AN$3+MOD(COLUMN()-Calendar!$O$2, 5), IF(AN$3+MOD(COLUMN()-Calendar!$O$2, 5)&lt;=$O33, 1, 0), 0)</f>
        <v>1</v>
      </c>
      <c r="AQ33" s="56">
        <f>IF($N33&lt;=AN$3+MOD(COLUMN()-Calendar!$O$2, 5), IF(AN$3+MOD(COLUMN()-Calendar!$O$2, 5)&lt;=$O33, 1, 0), 0)</f>
        <v>1</v>
      </c>
      <c r="AR33" s="57">
        <f>IF($N33&lt;=AN$3+MOD(COLUMN()-Calendar!$O$2, 5), IF(AN$3+MOD(COLUMN()-Calendar!$O$2, 5)&lt;=$O33, 1, 0), 0)</f>
        <v>1</v>
      </c>
      <c r="AS33" s="55">
        <f>IF($N33&lt;=AS$3+MOD(COLUMN()-Calendar!$O$2, 5), IF(AS$3+MOD(COLUMN()-Calendar!$O$2, 5)&lt;=$O33, 1, 0), 0)</f>
        <v>0</v>
      </c>
      <c r="AT33" s="56">
        <f>IF($N33&lt;=AS$3+MOD(COLUMN()-Calendar!$O$2, 5), IF(AS$3+MOD(COLUMN()-Calendar!$O$2, 5)&lt;=$O33, 1, 0), 0)</f>
        <v>0</v>
      </c>
      <c r="AU33" s="56">
        <f>IF($N33&lt;=AS$3+MOD(COLUMN()-Calendar!$O$2, 5), IF(AS$3+MOD(COLUMN()-Calendar!$O$2, 5)&lt;=$O33, 1, 0), 0)</f>
        <v>0</v>
      </c>
      <c r="AV33" s="56">
        <f>IF($N33&lt;=AS$3+MOD(COLUMN()-Calendar!$O$2, 5), IF(AS$3+MOD(COLUMN()-Calendar!$O$2, 5)&lt;=$O33, 1, 0), 0)</f>
        <v>0</v>
      </c>
      <c r="AW33" s="57">
        <f>IF($N33&lt;=AS$3+MOD(COLUMN()-Calendar!$O$2, 5), IF(AS$3+MOD(COLUMN()-Calendar!$O$2, 5)&lt;=$O33, 1, 0), 0)</f>
        <v>0</v>
      </c>
    </row>
    <row r="34" spans="2:49" ht="17.5" customHeight="1" outlineLevel="3" x14ac:dyDescent="0.45">
      <c r="B34" s="26"/>
      <c r="C34" s="37"/>
      <c r="D34" s="47"/>
      <c r="E34" s="58">
        <v>4112</v>
      </c>
      <c r="F34" s="262" t="s">
        <v>131</v>
      </c>
      <c r="G34" s="263"/>
      <c r="H34" s="264"/>
      <c r="I34" s="265"/>
      <c r="J34" s="261"/>
      <c r="K34" s="261"/>
      <c r="L34" s="261"/>
      <c r="M34" s="266"/>
      <c r="N34" s="52">
        <v>46307</v>
      </c>
      <c r="O34" s="52">
        <v>46318</v>
      </c>
      <c r="P34" s="53">
        <f>IF(O34&lt;&gt;"", NETWORKDAYS(N34,O34,Calendar!$L$2:$L$43), "")</f>
        <v>10</v>
      </c>
      <c r="Q34" s="214" t="str">
        <f t="shared" ref="Q34:Q37" si="12">IF(C34&lt;=9999, Q33, LEFT(C34, 2))</f>
        <v>구축</v>
      </c>
      <c r="R34" s="54" t="str">
        <f>IF(T34=4, VLOOKUP(O34, '주별 진척률'!$A$11:$B$169, 2, 0), "")</f>
        <v>W04</v>
      </c>
      <c r="S34" s="54" t="str">
        <f>IF(T34=4, IFERROR(VLOOKUP(W34, '주별 진척률'!$A$11:$B$169, 2, 0), ""), "")</f>
        <v/>
      </c>
      <c r="T34" s="145">
        <f t="shared" ref="T34:T37" si="13">IF(IFERROR(VALUE(E34), 0)&gt;=1000, IF(IFERROR(VALUE(E34), 0)&lt;=9999, 4,  IF(RIGHT(D34,1)="0", 3, IF(RIGHT(C34,2)="00", 2, IF(RIGHT(B34,3)="000", 1, 0)))), IF(RIGHT(D34,1)="0", 3, IF(RIGHT(C34,2)="00", 2, IF(RIGHT(B34,3)="000", 1, 0))))</f>
        <v>4</v>
      </c>
      <c r="U34" s="54">
        <f>((1+(O34-N34))/(1+(MAX($O$5:$O$65)-MIN($N$5:$N$65))))</f>
        <v>0.4</v>
      </c>
      <c r="V34" s="268"/>
      <c r="W34" s="62"/>
      <c r="X34" s="267"/>
      <c r="Y34" s="55">
        <f>IF($N34&lt;=Y$3+MOD(COLUMN()-Calendar!$O$2, 5), IF(Y$3+MOD(COLUMN()-Calendar!$O$2, 5)&lt;=$O34, 1, 0), 0)</f>
        <v>0</v>
      </c>
      <c r="Z34" s="56">
        <f>IF($N34&lt;=Y$3+MOD(COLUMN()-Calendar!$O$2, 5), IF(Y$3+MOD(COLUMN()-Calendar!$O$2, 5)&lt;=$O34, 1, 0), 0)</f>
        <v>0</v>
      </c>
      <c r="AA34" s="56">
        <f>IF($N34&lt;=Y$3+MOD(COLUMN()-Calendar!$O$2, 5), IF(Y$3+MOD(COLUMN()-Calendar!$O$2, 5)&lt;=$O34, 1, 0), 0)</f>
        <v>0</v>
      </c>
      <c r="AB34" s="56">
        <f>IF($N34&lt;=Y$3+MOD(COLUMN()-Calendar!$O$2, 5), IF(Y$3+MOD(COLUMN()-Calendar!$O$2, 5)&lt;=$O34, 1, 0), 0)</f>
        <v>0</v>
      </c>
      <c r="AC34" s="57">
        <f>IF($N34&lt;=Y$3+MOD(COLUMN()-Calendar!$O$2, 5), IF(Y$3+MOD(COLUMN()-Calendar!$O$2, 5)&lt;=$O34, 1, 0), 0)</f>
        <v>0</v>
      </c>
      <c r="AD34" s="55">
        <f>IF($N34&lt;=AD$3+MOD(COLUMN()-Calendar!$O$2, 5), IF(AD$3+MOD(COLUMN()-Calendar!$O$2, 5)&lt;=$O34, 1, 0), 0)</f>
        <v>0</v>
      </c>
      <c r="AE34" s="56">
        <f>IF($N34&lt;=AD$3+MOD(COLUMN()-Calendar!$O$2, 5), IF(AD$3+MOD(COLUMN()-Calendar!$O$2, 5)&lt;=$O34, 1, 0), 0)</f>
        <v>0</v>
      </c>
      <c r="AF34" s="56">
        <f>IF($N34&lt;=AD$3+MOD(COLUMN()-Calendar!$O$2, 5), IF(AD$3+MOD(COLUMN()-Calendar!$O$2, 5)&lt;=$O34, 1, 0), 0)</f>
        <v>0</v>
      </c>
      <c r="AG34" s="56">
        <f>IF($N34&lt;=AD$3+MOD(COLUMN()-Calendar!$O$2, 5), IF(AD$3+MOD(COLUMN()-Calendar!$O$2, 5)&lt;=$O34, 1, 0), 0)</f>
        <v>0</v>
      </c>
      <c r="AH34" s="57">
        <f>IF($N34&lt;=AD$3+MOD(COLUMN()-Calendar!$O$2, 5), IF(AD$3+MOD(COLUMN()-Calendar!$O$2, 5)&lt;=$O34, 1, 0), 0)</f>
        <v>0</v>
      </c>
      <c r="AI34" s="55">
        <f>IF($N34&lt;=AI$3+MOD(COLUMN()-Calendar!$O$2, 5), IF(AI$3+MOD(COLUMN()-Calendar!$O$2, 5)&lt;=$O34, 1, 0), 0)</f>
        <v>1</v>
      </c>
      <c r="AJ34" s="56">
        <f>IF($N34&lt;=AI$3+MOD(COLUMN()-Calendar!$O$2, 5), IF(AI$3+MOD(COLUMN()-Calendar!$O$2, 5)&lt;=$O34, 1, 0), 0)</f>
        <v>1</v>
      </c>
      <c r="AK34" s="56">
        <f>IF($N34&lt;=AI$3+MOD(COLUMN()-Calendar!$O$2, 5), IF(AI$3+MOD(COLUMN()-Calendar!$O$2, 5)&lt;=$O34, 1, 0), 0)</f>
        <v>1</v>
      </c>
      <c r="AL34" s="56">
        <f>IF($N34&lt;=AI$3+MOD(COLUMN()-Calendar!$O$2, 5), IF(AI$3+MOD(COLUMN()-Calendar!$O$2, 5)&lt;=$O34, 1, 0), 0)</f>
        <v>1</v>
      </c>
      <c r="AM34" s="57">
        <f>IF($N34&lt;=AI$3+MOD(COLUMN()-Calendar!$O$2, 5), IF(AI$3+MOD(COLUMN()-Calendar!$O$2, 5)&lt;=$O34, 1, 0), 0)</f>
        <v>1</v>
      </c>
      <c r="AN34" s="55">
        <f>IF($N34&lt;=AN$3+MOD(COLUMN()-Calendar!$O$2, 5), IF(AN$3+MOD(COLUMN()-Calendar!$O$2, 5)&lt;=$O34, 1, 0), 0)</f>
        <v>1</v>
      </c>
      <c r="AO34" s="56">
        <f>IF($N34&lt;=AN$3+MOD(COLUMN()-Calendar!$O$2, 5), IF(AN$3+MOD(COLUMN()-Calendar!$O$2, 5)&lt;=$O34, 1, 0), 0)</f>
        <v>1</v>
      </c>
      <c r="AP34" s="56">
        <f>IF($N34&lt;=AN$3+MOD(COLUMN()-Calendar!$O$2, 5), IF(AN$3+MOD(COLUMN()-Calendar!$O$2, 5)&lt;=$O34, 1, 0), 0)</f>
        <v>1</v>
      </c>
      <c r="AQ34" s="56">
        <f>IF($N34&lt;=AN$3+MOD(COLUMN()-Calendar!$O$2, 5), IF(AN$3+MOD(COLUMN()-Calendar!$O$2, 5)&lt;=$O34, 1, 0), 0)</f>
        <v>1</v>
      </c>
      <c r="AR34" s="57">
        <f>IF($N34&lt;=AN$3+MOD(COLUMN()-Calendar!$O$2, 5), IF(AN$3+MOD(COLUMN()-Calendar!$O$2, 5)&lt;=$O34, 1, 0), 0)</f>
        <v>1</v>
      </c>
      <c r="AS34" s="55">
        <f>IF($N34&lt;=AS$3+MOD(COLUMN()-Calendar!$O$2, 5), IF(AS$3+MOD(COLUMN()-Calendar!$O$2, 5)&lt;=$O34, 1, 0), 0)</f>
        <v>0</v>
      </c>
      <c r="AT34" s="56">
        <f>IF($N34&lt;=AS$3+MOD(COLUMN()-Calendar!$O$2, 5), IF(AS$3+MOD(COLUMN()-Calendar!$O$2, 5)&lt;=$O34, 1, 0), 0)</f>
        <v>0</v>
      </c>
      <c r="AU34" s="56">
        <f>IF($N34&lt;=AS$3+MOD(COLUMN()-Calendar!$O$2, 5), IF(AS$3+MOD(COLUMN()-Calendar!$O$2, 5)&lt;=$O34, 1, 0), 0)</f>
        <v>0</v>
      </c>
      <c r="AV34" s="56">
        <f>IF($N34&lt;=AS$3+MOD(COLUMN()-Calendar!$O$2, 5), IF(AS$3+MOD(COLUMN()-Calendar!$O$2, 5)&lt;=$O34, 1, 0), 0)</f>
        <v>0</v>
      </c>
      <c r="AW34" s="57">
        <f>IF($N34&lt;=AS$3+MOD(COLUMN()-Calendar!$O$2, 5), IF(AS$3+MOD(COLUMN()-Calendar!$O$2, 5)&lt;=$O34, 1, 0), 0)</f>
        <v>0</v>
      </c>
    </row>
    <row r="35" spans="2:49" ht="17.5" customHeight="1" outlineLevel="3" x14ac:dyDescent="0.45">
      <c r="B35" s="26"/>
      <c r="C35" s="37"/>
      <c r="D35" s="47"/>
      <c r="E35" s="48">
        <v>4113</v>
      </c>
      <c r="F35" s="262" t="s">
        <v>132</v>
      </c>
      <c r="G35" s="263"/>
      <c r="H35" s="264"/>
      <c r="I35" s="265"/>
      <c r="J35" s="261"/>
      <c r="K35" s="261"/>
      <c r="L35" s="261"/>
      <c r="M35" s="266"/>
      <c r="N35" s="52">
        <v>46307</v>
      </c>
      <c r="O35" s="52">
        <v>46318</v>
      </c>
      <c r="P35" s="53">
        <f>IF(O35&lt;&gt;"", NETWORKDAYS(N35,O35,Calendar!$L$2:$L$43), "")</f>
        <v>10</v>
      </c>
      <c r="Q35" s="214" t="str">
        <f t="shared" si="12"/>
        <v>구축</v>
      </c>
      <c r="R35" s="54" t="str">
        <f>IF(T35=4, VLOOKUP(O35, '주별 진척률'!$A$11:$B$169, 2, 0), "")</f>
        <v>W04</v>
      </c>
      <c r="S35" s="54" t="str">
        <f>IF(T35=4, IFERROR(VLOOKUP(W35, '주별 진척률'!$A$11:$B$169, 2, 0), ""), "")</f>
        <v/>
      </c>
      <c r="T35" s="145">
        <f t="shared" si="13"/>
        <v>4</v>
      </c>
      <c r="U35" s="54">
        <f>((1+(O35-N35))/(1+(MAX($O$5:$O$65)-MIN($N$5:$N$65))))</f>
        <v>0.4</v>
      </c>
      <c r="V35" s="268"/>
      <c r="W35" s="62"/>
      <c r="X35" s="267"/>
      <c r="Y35" s="55">
        <f>IF($N35&lt;=Y$3+MOD(COLUMN()-Calendar!$O$2, 5), IF(Y$3+MOD(COLUMN()-Calendar!$O$2, 5)&lt;=$O35, 1, 0), 0)</f>
        <v>0</v>
      </c>
      <c r="Z35" s="56">
        <f>IF($N35&lt;=Y$3+MOD(COLUMN()-Calendar!$O$2, 5), IF(Y$3+MOD(COLUMN()-Calendar!$O$2, 5)&lt;=$O35, 1, 0), 0)</f>
        <v>0</v>
      </c>
      <c r="AA35" s="56">
        <f>IF($N35&lt;=Y$3+MOD(COLUMN()-Calendar!$O$2, 5), IF(Y$3+MOD(COLUMN()-Calendar!$O$2, 5)&lt;=$O35, 1, 0), 0)</f>
        <v>0</v>
      </c>
      <c r="AB35" s="56">
        <f>IF($N35&lt;=Y$3+MOD(COLUMN()-Calendar!$O$2, 5), IF(Y$3+MOD(COLUMN()-Calendar!$O$2, 5)&lt;=$O35, 1, 0), 0)</f>
        <v>0</v>
      </c>
      <c r="AC35" s="57">
        <f>IF($N35&lt;=Y$3+MOD(COLUMN()-Calendar!$O$2, 5), IF(Y$3+MOD(COLUMN()-Calendar!$O$2, 5)&lt;=$O35, 1, 0), 0)</f>
        <v>0</v>
      </c>
      <c r="AD35" s="55">
        <f>IF($N35&lt;=AD$3+MOD(COLUMN()-Calendar!$O$2, 5), IF(AD$3+MOD(COLUMN()-Calendar!$O$2, 5)&lt;=$O35, 1, 0), 0)</f>
        <v>0</v>
      </c>
      <c r="AE35" s="56">
        <f>IF($N35&lt;=AD$3+MOD(COLUMN()-Calendar!$O$2, 5), IF(AD$3+MOD(COLUMN()-Calendar!$O$2, 5)&lt;=$O35, 1, 0), 0)</f>
        <v>0</v>
      </c>
      <c r="AF35" s="56">
        <f>IF($N35&lt;=AD$3+MOD(COLUMN()-Calendar!$O$2, 5), IF(AD$3+MOD(COLUMN()-Calendar!$O$2, 5)&lt;=$O35, 1, 0), 0)</f>
        <v>0</v>
      </c>
      <c r="AG35" s="56">
        <f>IF($N35&lt;=AD$3+MOD(COLUMN()-Calendar!$O$2, 5), IF(AD$3+MOD(COLUMN()-Calendar!$O$2, 5)&lt;=$O35, 1, 0), 0)</f>
        <v>0</v>
      </c>
      <c r="AH35" s="57">
        <f>IF($N35&lt;=AD$3+MOD(COLUMN()-Calendar!$O$2, 5), IF(AD$3+MOD(COLUMN()-Calendar!$O$2, 5)&lt;=$O35, 1, 0), 0)</f>
        <v>0</v>
      </c>
      <c r="AI35" s="55">
        <f>IF($N35&lt;=AI$3+MOD(COLUMN()-Calendar!$O$2, 5), IF(AI$3+MOD(COLUMN()-Calendar!$O$2, 5)&lt;=$O35, 1, 0), 0)</f>
        <v>1</v>
      </c>
      <c r="AJ35" s="56">
        <f>IF($N35&lt;=AI$3+MOD(COLUMN()-Calendar!$O$2, 5), IF(AI$3+MOD(COLUMN()-Calendar!$O$2, 5)&lt;=$O35, 1, 0), 0)</f>
        <v>1</v>
      </c>
      <c r="AK35" s="56">
        <f>IF($N35&lt;=AI$3+MOD(COLUMN()-Calendar!$O$2, 5), IF(AI$3+MOD(COLUMN()-Calendar!$O$2, 5)&lt;=$O35, 1, 0), 0)</f>
        <v>1</v>
      </c>
      <c r="AL35" s="56">
        <f>IF($N35&lt;=AI$3+MOD(COLUMN()-Calendar!$O$2, 5), IF(AI$3+MOD(COLUMN()-Calendar!$O$2, 5)&lt;=$O35, 1, 0), 0)</f>
        <v>1</v>
      </c>
      <c r="AM35" s="57">
        <f>IF($N35&lt;=AI$3+MOD(COLUMN()-Calendar!$O$2, 5), IF(AI$3+MOD(COLUMN()-Calendar!$O$2, 5)&lt;=$O35, 1, 0), 0)</f>
        <v>1</v>
      </c>
      <c r="AN35" s="55">
        <f>IF($N35&lt;=AN$3+MOD(COLUMN()-Calendar!$O$2, 5), IF(AN$3+MOD(COLUMN()-Calendar!$O$2, 5)&lt;=$O35, 1, 0), 0)</f>
        <v>1</v>
      </c>
      <c r="AO35" s="56">
        <f>IF($N35&lt;=AN$3+MOD(COLUMN()-Calendar!$O$2, 5), IF(AN$3+MOD(COLUMN()-Calendar!$O$2, 5)&lt;=$O35, 1, 0), 0)</f>
        <v>1</v>
      </c>
      <c r="AP35" s="56">
        <f>IF($N35&lt;=AN$3+MOD(COLUMN()-Calendar!$O$2, 5), IF(AN$3+MOD(COLUMN()-Calendar!$O$2, 5)&lt;=$O35, 1, 0), 0)</f>
        <v>1</v>
      </c>
      <c r="AQ35" s="56">
        <f>IF($N35&lt;=AN$3+MOD(COLUMN()-Calendar!$O$2, 5), IF(AN$3+MOD(COLUMN()-Calendar!$O$2, 5)&lt;=$O35, 1, 0), 0)</f>
        <v>1</v>
      </c>
      <c r="AR35" s="57">
        <f>IF($N35&lt;=AN$3+MOD(COLUMN()-Calendar!$O$2, 5), IF(AN$3+MOD(COLUMN()-Calendar!$O$2, 5)&lt;=$O35, 1, 0), 0)</f>
        <v>1</v>
      </c>
      <c r="AS35" s="55">
        <f>IF($N35&lt;=AS$3+MOD(COLUMN()-Calendar!$O$2, 5), IF(AS$3+MOD(COLUMN()-Calendar!$O$2, 5)&lt;=$O35, 1, 0), 0)</f>
        <v>0</v>
      </c>
      <c r="AT35" s="56">
        <f>IF($N35&lt;=AS$3+MOD(COLUMN()-Calendar!$O$2, 5), IF(AS$3+MOD(COLUMN()-Calendar!$O$2, 5)&lt;=$O35, 1, 0), 0)</f>
        <v>0</v>
      </c>
      <c r="AU35" s="56">
        <f>IF($N35&lt;=AS$3+MOD(COLUMN()-Calendar!$O$2, 5), IF(AS$3+MOD(COLUMN()-Calendar!$O$2, 5)&lt;=$O35, 1, 0), 0)</f>
        <v>0</v>
      </c>
      <c r="AV35" s="56">
        <f>IF($N35&lt;=AS$3+MOD(COLUMN()-Calendar!$O$2, 5), IF(AS$3+MOD(COLUMN()-Calendar!$O$2, 5)&lt;=$O35, 1, 0), 0)</f>
        <v>0</v>
      </c>
      <c r="AW35" s="57">
        <f>IF($N35&lt;=AS$3+MOD(COLUMN()-Calendar!$O$2, 5), IF(AS$3+MOD(COLUMN()-Calendar!$O$2, 5)&lt;=$O35, 1, 0), 0)</f>
        <v>0</v>
      </c>
    </row>
    <row r="36" spans="2:49" ht="17.5" customHeight="1" outlineLevel="3" x14ac:dyDescent="0.45">
      <c r="B36" s="26"/>
      <c r="C36" s="37"/>
      <c r="D36" s="47"/>
      <c r="E36" s="58">
        <v>4114</v>
      </c>
      <c r="F36" s="262" t="s">
        <v>133</v>
      </c>
      <c r="G36" s="263"/>
      <c r="H36" s="264"/>
      <c r="I36" s="265"/>
      <c r="J36" s="261"/>
      <c r="K36" s="261"/>
      <c r="L36" s="261"/>
      <c r="M36" s="266"/>
      <c r="N36" s="52">
        <v>46307</v>
      </c>
      <c r="O36" s="52">
        <v>46318</v>
      </c>
      <c r="P36" s="53">
        <f>IF(O36&lt;&gt;"", NETWORKDAYS(N36,O36,Calendar!$L$2:$L$43), "")</f>
        <v>10</v>
      </c>
      <c r="Q36" s="214" t="str">
        <f t="shared" si="12"/>
        <v>구축</v>
      </c>
      <c r="R36" s="54" t="str">
        <f>IF(T36=4, VLOOKUP(O36, '주별 진척률'!$A$11:$B$169, 2, 0), "")</f>
        <v>W04</v>
      </c>
      <c r="S36" s="54" t="str">
        <f>IF(T36=4, IFERROR(VLOOKUP(W36, '주별 진척률'!$A$11:$B$169, 2, 0), ""), "")</f>
        <v/>
      </c>
      <c r="T36" s="145">
        <f t="shared" si="13"/>
        <v>4</v>
      </c>
      <c r="U36" s="54">
        <f>((1+(O36-N36))/(1+(MAX($O$5:$O$65)-MIN($N$5:$N$65))))</f>
        <v>0.4</v>
      </c>
      <c r="V36" s="268"/>
      <c r="W36" s="62"/>
      <c r="X36" s="267"/>
      <c r="Y36" s="55">
        <f>IF($N36&lt;=Y$3+MOD(COLUMN()-Calendar!$O$2, 5), IF(Y$3+MOD(COLUMN()-Calendar!$O$2, 5)&lt;=$O36, 1, 0), 0)</f>
        <v>0</v>
      </c>
      <c r="Z36" s="56">
        <f>IF($N36&lt;=Y$3+MOD(COLUMN()-Calendar!$O$2, 5), IF(Y$3+MOD(COLUMN()-Calendar!$O$2, 5)&lt;=$O36, 1, 0), 0)</f>
        <v>0</v>
      </c>
      <c r="AA36" s="56">
        <f>IF($N36&lt;=Y$3+MOD(COLUMN()-Calendar!$O$2, 5), IF(Y$3+MOD(COLUMN()-Calendar!$O$2, 5)&lt;=$O36, 1, 0), 0)</f>
        <v>0</v>
      </c>
      <c r="AB36" s="56">
        <f>IF($N36&lt;=Y$3+MOD(COLUMN()-Calendar!$O$2, 5), IF(Y$3+MOD(COLUMN()-Calendar!$O$2, 5)&lt;=$O36, 1, 0), 0)</f>
        <v>0</v>
      </c>
      <c r="AC36" s="57">
        <f>IF($N36&lt;=Y$3+MOD(COLUMN()-Calendar!$O$2, 5), IF(Y$3+MOD(COLUMN()-Calendar!$O$2, 5)&lt;=$O36, 1, 0), 0)</f>
        <v>0</v>
      </c>
      <c r="AD36" s="55">
        <f>IF($N36&lt;=AD$3+MOD(COLUMN()-Calendar!$O$2, 5), IF(AD$3+MOD(COLUMN()-Calendar!$O$2, 5)&lt;=$O36, 1, 0), 0)</f>
        <v>0</v>
      </c>
      <c r="AE36" s="56">
        <f>IF($N36&lt;=AD$3+MOD(COLUMN()-Calendar!$O$2, 5), IF(AD$3+MOD(COLUMN()-Calendar!$O$2, 5)&lt;=$O36, 1, 0), 0)</f>
        <v>0</v>
      </c>
      <c r="AF36" s="56">
        <f>IF($N36&lt;=AD$3+MOD(COLUMN()-Calendar!$O$2, 5), IF(AD$3+MOD(COLUMN()-Calendar!$O$2, 5)&lt;=$O36, 1, 0), 0)</f>
        <v>0</v>
      </c>
      <c r="AG36" s="56">
        <f>IF($N36&lt;=AD$3+MOD(COLUMN()-Calendar!$O$2, 5), IF(AD$3+MOD(COLUMN()-Calendar!$O$2, 5)&lt;=$O36, 1, 0), 0)</f>
        <v>0</v>
      </c>
      <c r="AH36" s="57">
        <f>IF($N36&lt;=AD$3+MOD(COLUMN()-Calendar!$O$2, 5), IF(AD$3+MOD(COLUMN()-Calendar!$O$2, 5)&lt;=$O36, 1, 0), 0)</f>
        <v>0</v>
      </c>
      <c r="AI36" s="55">
        <f>IF($N36&lt;=AI$3+MOD(COLUMN()-Calendar!$O$2, 5), IF(AI$3+MOD(COLUMN()-Calendar!$O$2, 5)&lt;=$O36, 1, 0), 0)</f>
        <v>1</v>
      </c>
      <c r="AJ36" s="56">
        <f>IF($N36&lt;=AI$3+MOD(COLUMN()-Calendar!$O$2, 5), IF(AI$3+MOD(COLUMN()-Calendar!$O$2, 5)&lt;=$O36, 1, 0), 0)</f>
        <v>1</v>
      </c>
      <c r="AK36" s="56">
        <f>IF($N36&lt;=AI$3+MOD(COLUMN()-Calendar!$O$2, 5), IF(AI$3+MOD(COLUMN()-Calendar!$O$2, 5)&lt;=$O36, 1, 0), 0)</f>
        <v>1</v>
      </c>
      <c r="AL36" s="56">
        <f>IF($N36&lt;=AI$3+MOD(COLUMN()-Calendar!$O$2, 5), IF(AI$3+MOD(COLUMN()-Calendar!$O$2, 5)&lt;=$O36, 1, 0), 0)</f>
        <v>1</v>
      </c>
      <c r="AM36" s="57">
        <f>IF($N36&lt;=AI$3+MOD(COLUMN()-Calendar!$O$2, 5), IF(AI$3+MOD(COLUMN()-Calendar!$O$2, 5)&lt;=$O36, 1, 0), 0)</f>
        <v>1</v>
      </c>
      <c r="AN36" s="55">
        <f>IF($N36&lt;=AN$3+MOD(COLUMN()-Calendar!$O$2, 5), IF(AN$3+MOD(COLUMN()-Calendar!$O$2, 5)&lt;=$O36, 1, 0), 0)</f>
        <v>1</v>
      </c>
      <c r="AO36" s="56">
        <f>IF($N36&lt;=AN$3+MOD(COLUMN()-Calendar!$O$2, 5), IF(AN$3+MOD(COLUMN()-Calendar!$O$2, 5)&lt;=$O36, 1, 0), 0)</f>
        <v>1</v>
      </c>
      <c r="AP36" s="56">
        <f>IF($N36&lt;=AN$3+MOD(COLUMN()-Calendar!$O$2, 5), IF(AN$3+MOD(COLUMN()-Calendar!$O$2, 5)&lt;=$O36, 1, 0), 0)</f>
        <v>1</v>
      </c>
      <c r="AQ36" s="56">
        <f>IF($N36&lt;=AN$3+MOD(COLUMN()-Calendar!$O$2, 5), IF(AN$3+MOD(COLUMN()-Calendar!$O$2, 5)&lt;=$O36, 1, 0), 0)</f>
        <v>1</v>
      </c>
      <c r="AR36" s="57">
        <f>IF($N36&lt;=AN$3+MOD(COLUMN()-Calendar!$O$2, 5), IF(AN$3+MOD(COLUMN()-Calendar!$O$2, 5)&lt;=$O36, 1, 0), 0)</f>
        <v>1</v>
      </c>
      <c r="AS36" s="55">
        <f>IF($N36&lt;=AS$3+MOD(COLUMN()-Calendar!$O$2, 5), IF(AS$3+MOD(COLUMN()-Calendar!$O$2, 5)&lt;=$O36, 1, 0), 0)</f>
        <v>0</v>
      </c>
      <c r="AT36" s="56">
        <f>IF($N36&lt;=AS$3+MOD(COLUMN()-Calendar!$O$2, 5), IF(AS$3+MOD(COLUMN()-Calendar!$O$2, 5)&lt;=$O36, 1, 0), 0)</f>
        <v>0</v>
      </c>
      <c r="AU36" s="56">
        <f>IF($N36&lt;=AS$3+MOD(COLUMN()-Calendar!$O$2, 5), IF(AS$3+MOD(COLUMN()-Calendar!$O$2, 5)&lt;=$O36, 1, 0), 0)</f>
        <v>0</v>
      </c>
      <c r="AV36" s="56">
        <f>IF($N36&lt;=AS$3+MOD(COLUMN()-Calendar!$O$2, 5), IF(AS$3+MOD(COLUMN()-Calendar!$O$2, 5)&lt;=$O36, 1, 0), 0)</f>
        <v>0</v>
      </c>
      <c r="AW36" s="57">
        <f>IF($N36&lt;=AS$3+MOD(COLUMN()-Calendar!$O$2, 5), IF(AS$3+MOD(COLUMN()-Calendar!$O$2, 5)&lt;=$O36, 1, 0), 0)</f>
        <v>0</v>
      </c>
    </row>
    <row r="37" spans="2:49" ht="17.5" customHeight="1" outlineLevel="3" x14ac:dyDescent="0.45">
      <c r="B37" s="26"/>
      <c r="C37" s="37"/>
      <c r="D37" s="47"/>
      <c r="E37" s="48">
        <v>4115</v>
      </c>
      <c r="F37" s="262" t="s">
        <v>134</v>
      </c>
      <c r="G37" s="263"/>
      <c r="H37" s="264"/>
      <c r="I37" s="265"/>
      <c r="J37" s="261"/>
      <c r="K37" s="261"/>
      <c r="L37" s="261"/>
      <c r="M37" s="266"/>
      <c r="N37" s="52">
        <v>46307</v>
      </c>
      <c r="O37" s="52">
        <v>46318</v>
      </c>
      <c r="P37" s="53">
        <f>IF(O37&lt;&gt;"", NETWORKDAYS(N37,O37,Calendar!$L$2:$L$43), "")</f>
        <v>10</v>
      </c>
      <c r="Q37" s="214" t="str">
        <f t="shared" si="12"/>
        <v>구축</v>
      </c>
      <c r="R37" s="54" t="str">
        <f>IF(T37=4, VLOOKUP(O37, '주별 진척률'!$A$11:$B$169, 2, 0), "")</f>
        <v>W04</v>
      </c>
      <c r="S37" s="54" t="str">
        <f>IF(T37=4, IFERROR(VLOOKUP(W37, '주별 진척률'!$A$11:$B$169, 2, 0), ""), "")</f>
        <v/>
      </c>
      <c r="T37" s="145">
        <f t="shared" si="13"/>
        <v>4</v>
      </c>
      <c r="U37" s="54">
        <f>((1+(O37-N37))/(1+(MAX($O$5:$O$65)-MIN($N$5:$N$65))))</f>
        <v>0.4</v>
      </c>
      <c r="V37" s="268"/>
      <c r="W37" s="62"/>
      <c r="X37" s="267"/>
      <c r="Y37" s="55">
        <f>IF($N37&lt;=Y$3+MOD(COLUMN()-Calendar!$O$2, 5), IF(Y$3+MOD(COLUMN()-Calendar!$O$2, 5)&lt;=$O37, 1, 0), 0)</f>
        <v>0</v>
      </c>
      <c r="Z37" s="56">
        <f>IF($N37&lt;=Y$3+MOD(COLUMN()-Calendar!$O$2, 5), IF(Y$3+MOD(COLUMN()-Calendar!$O$2, 5)&lt;=$O37, 1, 0), 0)</f>
        <v>0</v>
      </c>
      <c r="AA37" s="56">
        <f>IF($N37&lt;=Y$3+MOD(COLUMN()-Calendar!$O$2, 5), IF(Y$3+MOD(COLUMN()-Calendar!$O$2, 5)&lt;=$O37, 1, 0), 0)</f>
        <v>0</v>
      </c>
      <c r="AB37" s="56">
        <f>IF($N37&lt;=Y$3+MOD(COLUMN()-Calendar!$O$2, 5), IF(Y$3+MOD(COLUMN()-Calendar!$O$2, 5)&lt;=$O37, 1, 0), 0)</f>
        <v>0</v>
      </c>
      <c r="AC37" s="57">
        <f>IF($N37&lt;=Y$3+MOD(COLUMN()-Calendar!$O$2, 5), IF(Y$3+MOD(COLUMN()-Calendar!$O$2, 5)&lt;=$O37, 1, 0), 0)</f>
        <v>0</v>
      </c>
      <c r="AD37" s="55">
        <f>IF($N37&lt;=AD$3+MOD(COLUMN()-Calendar!$O$2, 5), IF(AD$3+MOD(COLUMN()-Calendar!$O$2, 5)&lt;=$O37, 1, 0), 0)</f>
        <v>0</v>
      </c>
      <c r="AE37" s="56">
        <f>IF($N37&lt;=AD$3+MOD(COLUMN()-Calendar!$O$2, 5), IF(AD$3+MOD(COLUMN()-Calendar!$O$2, 5)&lt;=$O37, 1, 0), 0)</f>
        <v>0</v>
      </c>
      <c r="AF37" s="56">
        <f>IF($N37&lt;=AD$3+MOD(COLUMN()-Calendar!$O$2, 5), IF(AD$3+MOD(COLUMN()-Calendar!$O$2, 5)&lt;=$O37, 1, 0), 0)</f>
        <v>0</v>
      </c>
      <c r="AG37" s="56">
        <f>IF($N37&lt;=AD$3+MOD(COLUMN()-Calendar!$O$2, 5), IF(AD$3+MOD(COLUMN()-Calendar!$O$2, 5)&lt;=$O37, 1, 0), 0)</f>
        <v>0</v>
      </c>
      <c r="AH37" s="57">
        <f>IF($N37&lt;=AD$3+MOD(COLUMN()-Calendar!$O$2, 5), IF(AD$3+MOD(COLUMN()-Calendar!$O$2, 5)&lt;=$O37, 1, 0), 0)</f>
        <v>0</v>
      </c>
      <c r="AI37" s="55">
        <f>IF($N37&lt;=AI$3+MOD(COLUMN()-Calendar!$O$2, 5), IF(AI$3+MOD(COLUMN()-Calendar!$O$2, 5)&lt;=$O37, 1, 0), 0)</f>
        <v>1</v>
      </c>
      <c r="AJ37" s="56">
        <f>IF($N37&lt;=AI$3+MOD(COLUMN()-Calendar!$O$2, 5), IF(AI$3+MOD(COLUMN()-Calendar!$O$2, 5)&lt;=$O37, 1, 0), 0)</f>
        <v>1</v>
      </c>
      <c r="AK37" s="56">
        <f>IF($N37&lt;=AI$3+MOD(COLUMN()-Calendar!$O$2, 5), IF(AI$3+MOD(COLUMN()-Calendar!$O$2, 5)&lt;=$O37, 1, 0), 0)</f>
        <v>1</v>
      </c>
      <c r="AL37" s="56">
        <f>IF($N37&lt;=AI$3+MOD(COLUMN()-Calendar!$O$2, 5), IF(AI$3+MOD(COLUMN()-Calendar!$O$2, 5)&lt;=$O37, 1, 0), 0)</f>
        <v>1</v>
      </c>
      <c r="AM37" s="57">
        <f>IF($N37&lt;=AI$3+MOD(COLUMN()-Calendar!$O$2, 5), IF(AI$3+MOD(COLUMN()-Calendar!$O$2, 5)&lt;=$O37, 1, 0), 0)</f>
        <v>1</v>
      </c>
      <c r="AN37" s="55">
        <f>IF($N37&lt;=AN$3+MOD(COLUMN()-Calendar!$O$2, 5), IF(AN$3+MOD(COLUMN()-Calendar!$O$2, 5)&lt;=$O37, 1, 0), 0)</f>
        <v>1</v>
      </c>
      <c r="AO37" s="56">
        <f>IF($N37&lt;=AN$3+MOD(COLUMN()-Calendar!$O$2, 5), IF(AN$3+MOD(COLUMN()-Calendar!$O$2, 5)&lt;=$O37, 1, 0), 0)</f>
        <v>1</v>
      </c>
      <c r="AP37" s="56">
        <f>IF($N37&lt;=AN$3+MOD(COLUMN()-Calendar!$O$2, 5), IF(AN$3+MOD(COLUMN()-Calendar!$O$2, 5)&lt;=$O37, 1, 0), 0)</f>
        <v>1</v>
      </c>
      <c r="AQ37" s="56">
        <f>IF($N37&lt;=AN$3+MOD(COLUMN()-Calendar!$O$2, 5), IF(AN$3+MOD(COLUMN()-Calendar!$O$2, 5)&lt;=$O37, 1, 0), 0)</f>
        <v>1</v>
      </c>
      <c r="AR37" s="57">
        <f>IF($N37&lt;=AN$3+MOD(COLUMN()-Calendar!$O$2, 5), IF(AN$3+MOD(COLUMN()-Calendar!$O$2, 5)&lt;=$O37, 1, 0), 0)</f>
        <v>1</v>
      </c>
      <c r="AS37" s="55">
        <f>IF($N37&lt;=AS$3+MOD(COLUMN()-Calendar!$O$2, 5), IF(AS$3+MOD(COLUMN()-Calendar!$O$2, 5)&lt;=$O37, 1, 0), 0)</f>
        <v>0</v>
      </c>
      <c r="AT37" s="56">
        <f>IF($N37&lt;=AS$3+MOD(COLUMN()-Calendar!$O$2, 5), IF(AS$3+MOD(COLUMN()-Calendar!$O$2, 5)&lt;=$O37, 1, 0), 0)</f>
        <v>0</v>
      </c>
      <c r="AU37" s="56">
        <f>IF($N37&lt;=AS$3+MOD(COLUMN()-Calendar!$O$2, 5), IF(AS$3+MOD(COLUMN()-Calendar!$O$2, 5)&lt;=$O37, 1, 0), 0)</f>
        <v>0</v>
      </c>
      <c r="AV37" s="56">
        <f>IF($N37&lt;=AS$3+MOD(COLUMN()-Calendar!$O$2, 5), IF(AS$3+MOD(COLUMN()-Calendar!$O$2, 5)&lt;=$O37, 1, 0), 0)</f>
        <v>0</v>
      </c>
      <c r="AW37" s="57">
        <f>IF($N37&lt;=AS$3+MOD(COLUMN()-Calendar!$O$2, 5), IF(AS$3+MOD(COLUMN()-Calendar!$O$2, 5)&lt;=$O37, 1, 0), 0)</f>
        <v>0</v>
      </c>
    </row>
    <row r="38" spans="2:49" ht="17.5" customHeight="1" outlineLevel="3" x14ac:dyDescent="0.45">
      <c r="B38" s="26">
        <v>4000</v>
      </c>
      <c r="C38" s="37">
        <v>4100</v>
      </c>
      <c r="D38" s="47">
        <v>4110</v>
      </c>
      <c r="E38" s="58">
        <v>4116</v>
      </c>
      <c r="F38" s="59" t="s">
        <v>135</v>
      </c>
      <c r="G38" s="60"/>
      <c r="H38" s="61"/>
      <c r="I38" s="86"/>
      <c r="J38" s="58"/>
      <c r="K38" s="58"/>
      <c r="L38" s="58"/>
      <c r="M38" s="103"/>
      <c r="N38" s="52">
        <v>46307</v>
      </c>
      <c r="O38" s="52">
        <v>46318</v>
      </c>
      <c r="P38" s="63">
        <f>IF(O38&lt;&gt;"", NETWORKDAYS(N38,O38,Calendar!$L$2:$L$43), "")</f>
        <v>10</v>
      </c>
      <c r="Q38" s="215" t="str">
        <f>IF(C38&lt;=9999, Q33, LEFT(C38, 2))</f>
        <v>구축</v>
      </c>
      <c r="R38" s="64" t="str">
        <f>IF(T38=4, VLOOKUP(O38, '주별 진척률'!$A$11:$B$169, 2, 0), "")</f>
        <v>W04</v>
      </c>
      <c r="S38" s="64" t="str">
        <f>IF(T38=4, IFERROR(VLOOKUP(W38, '주별 진척률'!$A$11:$B$169, 2, 0), ""), "")</f>
        <v/>
      </c>
      <c r="T38" s="63">
        <f t="shared" si="10"/>
        <v>4</v>
      </c>
      <c r="U38" s="64">
        <f>((1+(O38-N38))/(1+(MAX($O$5:$O$65)-MIN($N$5:$N$65))))</f>
        <v>0.4</v>
      </c>
      <c r="V38" s="62"/>
      <c r="W38" s="62"/>
      <c r="X38" s="63" t="str">
        <f>IF(W38&lt;&gt;"", NETWORKDAYS(V38,W38,Calendar!$L$2:$L$43), "")</f>
        <v/>
      </c>
      <c r="Y38" s="55">
        <f>IF($N38&lt;=Y$3+MOD(COLUMN()-Calendar!$O$2, 5), IF(Y$3+MOD(COLUMN()-Calendar!$O$2, 5)&lt;=$O38, 1, 0), 0)</f>
        <v>0</v>
      </c>
      <c r="Z38" s="56">
        <f>IF($N38&lt;=Y$3+MOD(COLUMN()-Calendar!$O$2, 5), IF(Y$3+MOD(COLUMN()-Calendar!$O$2, 5)&lt;=$O38, 1, 0), 0)</f>
        <v>0</v>
      </c>
      <c r="AA38" s="56">
        <f>IF($N38&lt;=Y$3+MOD(COLUMN()-Calendar!$O$2, 5), IF(Y$3+MOD(COLUMN()-Calendar!$O$2, 5)&lt;=$O38, 1, 0), 0)</f>
        <v>0</v>
      </c>
      <c r="AB38" s="56">
        <f>IF($N38&lt;=Y$3+MOD(COLUMN()-Calendar!$O$2, 5), IF(Y$3+MOD(COLUMN()-Calendar!$O$2, 5)&lt;=$O38, 1, 0), 0)</f>
        <v>0</v>
      </c>
      <c r="AC38" s="57">
        <f>IF($N38&lt;=Y$3+MOD(COLUMN()-Calendar!$O$2, 5), IF(Y$3+MOD(COLUMN()-Calendar!$O$2, 5)&lt;=$O38, 1, 0), 0)</f>
        <v>0</v>
      </c>
      <c r="AD38" s="55">
        <f>IF($N38&lt;=AD$3+MOD(COLUMN()-Calendar!$O$2, 5), IF(AD$3+MOD(COLUMN()-Calendar!$O$2, 5)&lt;=$O38, 1, 0), 0)</f>
        <v>0</v>
      </c>
      <c r="AE38" s="56">
        <f>IF($N38&lt;=AD$3+MOD(COLUMN()-Calendar!$O$2, 5), IF(AD$3+MOD(COLUMN()-Calendar!$O$2, 5)&lt;=$O38, 1, 0), 0)</f>
        <v>0</v>
      </c>
      <c r="AF38" s="56">
        <f>IF($N38&lt;=AD$3+MOD(COLUMN()-Calendar!$O$2, 5), IF(AD$3+MOD(COLUMN()-Calendar!$O$2, 5)&lt;=$O38, 1, 0), 0)</f>
        <v>0</v>
      </c>
      <c r="AG38" s="56">
        <f>IF($N38&lt;=AD$3+MOD(COLUMN()-Calendar!$O$2, 5), IF(AD$3+MOD(COLUMN()-Calendar!$O$2, 5)&lt;=$O38, 1, 0), 0)</f>
        <v>0</v>
      </c>
      <c r="AH38" s="57">
        <f>IF($N38&lt;=AD$3+MOD(COLUMN()-Calendar!$O$2, 5), IF(AD$3+MOD(COLUMN()-Calendar!$O$2, 5)&lt;=$O38, 1, 0), 0)</f>
        <v>0</v>
      </c>
      <c r="AI38" s="55">
        <f>IF($N38&lt;=AI$3+MOD(COLUMN()-Calendar!$O$2, 5), IF(AI$3+MOD(COLUMN()-Calendar!$O$2, 5)&lt;=$O38, 1, 0), 0)</f>
        <v>1</v>
      </c>
      <c r="AJ38" s="56">
        <f>IF($N38&lt;=AI$3+MOD(COLUMN()-Calendar!$O$2, 5), IF(AI$3+MOD(COLUMN()-Calendar!$O$2, 5)&lt;=$O38, 1, 0), 0)</f>
        <v>1</v>
      </c>
      <c r="AK38" s="56">
        <f>IF($N38&lt;=AI$3+MOD(COLUMN()-Calendar!$O$2, 5), IF(AI$3+MOD(COLUMN()-Calendar!$O$2, 5)&lt;=$O38, 1, 0), 0)</f>
        <v>1</v>
      </c>
      <c r="AL38" s="56">
        <f>IF($N38&lt;=AI$3+MOD(COLUMN()-Calendar!$O$2, 5), IF(AI$3+MOD(COLUMN()-Calendar!$O$2, 5)&lt;=$O38, 1, 0), 0)</f>
        <v>1</v>
      </c>
      <c r="AM38" s="57">
        <f>IF($N38&lt;=AI$3+MOD(COLUMN()-Calendar!$O$2, 5), IF(AI$3+MOD(COLUMN()-Calendar!$O$2, 5)&lt;=$O38, 1, 0), 0)</f>
        <v>1</v>
      </c>
      <c r="AN38" s="55">
        <f>IF($N38&lt;=AN$3+MOD(COLUMN()-Calendar!$O$2, 5), IF(AN$3+MOD(COLUMN()-Calendar!$O$2, 5)&lt;=$O38, 1, 0), 0)</f>
        <v>1</v>
      </c>
      <c r="AO38" s="56">
        <f>IF($N38&lt;=AN$3+MOD(COLUMN()-Calendar!$O$2, 5), IF(AN$3+MOD(COLUMN()-Calendar!$O$2, 5)&lt;=$O38, 1, 0), 0)</f>
        <v>1</v>
      </c>
      <c r="AP38" s="56">
        <f>IF($N38&lt;=AN$3+MOD(COLUMN()-Calendar!$O$2, 5), IF(AN$3+MOD(COLUMN()-Calendar!$O$2, 5)&lt;=$O38, 1, 0), 0)</f>
        <v>1</v>
      </c>
      <c r="AQ38" s="56">
        <f>IF($N38&lt;=AN$3+MOD(COLUMN()-Calendar!$O$2, 5), IF(AN$3+MOD(COLUMN()-Calendar!$O$2, 5)&lt;=$O38, 1, 0), 0)</f>
        <v>1</v>
      </c>
      <c r="AR38" s="57">
        <f>IF($N38&lt;=AN$3+MOD(COLUMN()-Calendar!$O$2, 5), IF(AN$3+MOD(COLUMN()-Calendar!$O$2, 5)&lt;=$O38, 1, 0), 0)</f>
        <v>1</v>
      </c>
      <c r="AS38" s="55">
        <f>IF($N38&lt;=AS$3+MOD(COLUMN()-Calendar!$O$2, 5), IF(AS$3+MOD(COLUMN()-Calendar!$O$2, 5)&lt;=$O38, 1, 0), 0)</f>
        <v>0</v>
      </c>
      <c r="AT38" s="56">
        <f>IF($N38&lt;=AS$3+MOD(COLUMN()-Calendar!$O$2, 5), IF(AS$3+MOD(COLUMN()-Calendar!$O$2, 5)&lt;=$O38, 1, 0), 0)</f>
        <v>0</v>
      </c>
      <c r="AU38" s="56">
        <f>IF($N38&lt;=AS$3+MOD(COLUMN()-Calendar!$O$2, 5), IF(AS$3+MOD(COLUMN()-Calendar!$O$2, 5)&lt;=$O38, 1, 0), 0)</f>
        <v>0</v>
      </c>
      <c r="AV38" s="56">
        <f>IF($N38&lt;=AS$3+MOD(COLUMN()-Calendar!$O$2, 5), IF(AS$3+MOD(COLUMN()-Calendar!$O$2, 5)&lt;=$O38, 1, 0), 0)</f>
        <v>0</v>
      </c>
      <c r="AW38" s="57">
        <f>IF($N38&lt;=AS$3+MOD(COLUMN()-Calendar!$O$2, 5), IF(AS$3+MOD(COLUMN()-Calendar!$O$2, 5)&lt;=$O38, 1, 0), 0)</f>
        <v>0</v>
      </c>
    </row>
    <row r="39" spans="2:49" ht="17.5" customHeight="1" outlineLevel="3" x14ac:dyDescent="0.45">
      <c r="B39" s="26">
        <v>4000</v>
      </c>
      <c r="C39" s="37">
        <v>4100</v>
      </c>
      <c r="D39" s="47">
        <v>4110</v>
      </c>
      <c r="E39" s="48">
        <v>4117</v>
      </c>
      <c r="F39" s="59" t="s">
        <v>136</v>
      </c>
      <c r="G39" s="60"/>
      <c r="H39" s="61"/>
      <c r="I39" s="86"/>
      <c r="J39" s="58"/>
      <c r="K39" s="58"/>
      <c r="L39" s="58"/>
      <c r="M39" s="103"/>
      <c r="N39" s="52">
        <v>46307</v>
      </c>
      <c r="O39" s="52">
        <v>46318</v>
      </c>
      <c r="P39" s="63">
        <f>IF(O39&lt;&gt;"", NETWORKDAYS(N39,O39,Calendar!$L$2:$L$43), "")</f>
        <v>10</v>
      </c>
      <c r="Q39" s="215" t="str">
        <f t="shared" ref="Q39" si="14">IF(C39&lt;=9999, Q38, LEFT(C39, 2))</f>
        <v>구축</v>
      </c>
      <c r="R39" s="64" t="str">
        <f>IF(T39=4, VLOOKUP(O39, '주별 진척률'!$A$11:$B$169, 2, 0), "")</f>
        <v>W04</v>
      </c>
      <c r="S39" s="64" t="str">
        <f>IF(T39=4, IFERROR(VLOOKUP(W39, '주별 진척률'!$A$11:$B$169, 2, 0), ""), "")</f>
        <v/>
      </c>
      <c r="T39" s="63">
        <f t="shared" ref="T39:T40" si="15">IF(IFERROR(VALUE(E39), 0)&gt;=1000, IF(IFERROR(VALUE(E39), 0)&lt;=9999, 4,  IF(RIGHT(D39,1)="0", 3, IF(RIGHT(C39,2)="00", 2, IF(RIGHT(B39,3)="000", 1, 0)))), IF(RIGHT(D39,1)="0", 3, IF(RIGHT(C39,2)="00", 2, IF(RIGHT(B39,3)="000", 1, 0))))</f>
        <v>4</v>
      </c>
      <c r="U39" s="64">
        <f>((1+(O39-N39))/(1+(MAX($O$5:$O$65)-MIN($N$5:$N$65))))</f>
        <v>0.4</v>
      </c>
      <c r="V39" s="62"/>
      <c r="W39" s="62"/>
      <c r="X39" s="63" t="str">
        <f>IF(W39&lt;&gt;"", NETWORKDAYS(V39,W39,Calendar!$L$2:$L$43), "")</f>
        <v/>
      </c>
      <c r="Y39" s="55">
        <f>IF($N39&lt;=Y$3+MOD(COLUMN()-Calendar!$O$2, 5), IF(Y$3+MOD(COLUMN()-Calendar!$O$2, 5)&lt;=$O39, 1, 0), 0)</f>
        <v>0</v>
      </c>
      <c r="Z39" s="56">
        <f>IF($N39&lt;=Y$3+MOD(COLUMN()-Calendar!$O$2, 5), IF(Y$3+MOD(COLUMN()-Calendar!$O$2, 5)&lt;=$O39, 1, 0), 0)</f>
        <v>0</v>
      </c>
      <c r="AA39" s="56">
        <f>IF($N39&lt;=Y$3+MOD(COLUMN()-Calendar!$O$2, 5), IF(Y$3+MOD(COLUMN()-Calendar!$O$2, 5)&lt;=$O39, 1, 0), 0)</f>
        <v>0</v>
      </c>
      <c r="AB39" s="56">
        <f>IF($N39&lt;=Y$3+MOD(COLUMN()-Calendar!$O$2, 5), IF(Y$3+MOD(COLUMN()-Calendar!$O$2, 5)&lt;=$O39, 1, 0), 0)</f>
        <v>0</v>
      </c>
      <c r="AC39" s="57">
        <f>IF($N39&lt;=Y$3+MOD(COLUMN()-Calendar!$O$2, 5), IF(Y$3+MOD(COLUMN()-Calendar!$O$2, 5)&lt;=$O39, 1, 0), 0)</f>
        <v>0</v>
      </c>
      <c r="AD39" s="55">
        <f>IF($N39&lt;=AD$3+MOD(COLUMN()-Calendar!$O$2, 5), IF(AD$3+MOD(COLUMN()-Calendar!$O$2, 5)&lt;=$O39, 1, 0), 0)</f>
        <v>0</v>
      </c>
      <c r="AE39" s="56">
        <f>IF($N39&lt;=AD$3+MOD(COLUMN()-Calendar!$O$2, 5), IF(AD$3+MOD(COLUMN()-Calendar!$O$2, 5)&lt;=$O39, 1, 0), 0)</f>
        <v>0</v>
      </c>
      <c r="AF39" s="56">
        <f>IF($N39&lt;=AD$3+MOD(COLUMN()-Calendar!$O$2, 5), IF(AD$3+MOD(COLUMN()-Calendar!$O$2, 5)&lt;=$O39, 1, 0), 0)</f>
        <v>0</v>
      </c>
      <c r="AG39" s="56">
        <f>IF($N39&lt;=AD$3+MOD(COLUMN()-Calendar!$O$2, 5), IF(AD$3+MOD(COLUMN()-Calendar!$O$2, 5)&lt;=$O39, 1, 0), 0)</f>
        <v>0</v>
      </c>
      <c r="AH39" s="57">
        <f>IF($N39&lt;=AD$3+MOD(COLUMN()-Calendar!$O$2, 5), IF(AD$3+MOD(COLUMN()-Calendar!$O$2, 5)&lt;=$O39, 1, 0), 0)</f>
        <v>0</v>
      </c>
      <c r="AI39" s="55">
        <f>IF($N39&lt;=AI$3+MOD(COLUMN()-Calendar!$O$2, 5), IF(AI$3+MOD(COLUMN()-Calendar!$O$2, 5)&lt;=$O39, 1, 0), 0)</f>
        <v>1</v>
      </c>
      <c r="AJ39" s="56">
        <f>IF($N39&lt;=AI$3+MOD(COLUMN()-Calendar!$O$2, 5), IF(AI$3+MOD(COLUMN()-Calendar!$O$2, 5)&lt;=$O39, 1, 0), 0)</f>
        <v>1</v>
      </c>
      <c r="AK39" s="56">
        <f>IF($N39&lt;=AI$3+MOD(COLUMN()-Calendar!$O$2, 5), IF(AI$3+MOD(COLUMN()-Calendar!$O$2, 5)&lt;=$O39, 1, 0), 0)</f>
        <v>1</v>
      </c>
      <c r="AL39" s="56">
        <f>IF($N39&lt;=AI$3+MOD(COLUMN()-Calendar!$O$2, 5), IF(AI$3+MOD(COLUMN()-Calendar!$O$2, 5)&lt;=$O39, 1, 0), 0)</f>
        <v>1</v>
      </c>
      <c r="AM39" s="57">
        <f>IF($N39&lt;=AI$3+MOD(COLUMN()-Calendar!$O$2, 5), IF(AI$3+MOD(COLUMN()-Calendar!$O$2, 5)&lt;=$O39, 1, 0), 0)</f>
        <v>1</v>
      </c>
      <c r="AN39" s="55">
        <f>IF($N39&lt;=AN$3+MOD(COLUMN()-Calendar!$O$2, 5), IF(AN$3+MOD(COLUMN()-Calendar!$O$2, 5)&lt;=$O39, 1, 0), 0)</f>
        <v>1</v>
      </c>
      <c r="AO39" s="56">
        <f>IF($N39&lt;=AN$3+MOD(COLUMN()-Calendar!$O$2, 5), IF(AN$3+MOD(COLUMN()-Calendar!$O$2, 5)&lt;=$O39, 1, 0), 0)</f>
        <v>1</v>
      </c>
      <c r="AP39" s="56">
        <f>IF($N39&lt;=AN$3+MOD(COLUMN()-Calendar!$O$2, 5), IF(AN$3+MOD(COLUMN()-Calendar!$O$2, 5)&lt;=$O39, 1, 0), 0)</f>
        <v>1</v>
      </c>
      <c r="AQ39" s="56">
        <f>IF($N39&lt;=AN$3+MOD(COLUMN()-Calendar!$O$2, 5), IF(AN$3+MOD(COLUMN()-Calendar!$O$2, 5)&lt;=$O39, 1, 0), 0)</f>
        <v>1</v>
      </c>
      <c r="AR39" s="57">
        <f>IF($N39&lt;=AN$3+MOD(COLUMN()-Calendar!$O$2, 5), IF(AN$3+MOD(COLUMN()-Calendar!$O$2, 5)&lt;=$O39, 1, 0), 0)</f>
        <v>1</v>
      </c>
      <c r="AS39" s="55">
        <f>IF($N39&lt;=AS$3+MOD(COLUMN()-Calendar!$O$2, 5), IF(AS$3+MOD(COLUMN()-Calendar!$O$2, 5)&lt;=$O39, 1, 0), 0)</f>
        <v>0</v>
      </c>
      <c r="AT39" s="56">
        <f>IF($N39&lt;=AS$3+MOD(COLUMN()-Calendar!$O$2, 5), IF(AS$3+MOD(COLUMN()-Calendar!$O$2, 5)&lt;=$O39, 1, 0), 0)</f>
        <v>0</v>
      </c>
      <c r="AU39" s="56">
        <f>IF($N39&lt;=AS$3+MOD(COLUMN()-Calendar!$O$2, 5), IF(AS$3+MOD(COLUMN()-Calendar!$O$2, 5)&lt;=$O39, 1, 0), 0)</f>
        <v>0</v>
      </c>
      <c r="AV39" s="56">
        <f>IF($N39&lt;=AS$3+MOD(COLUMN()-Calendar!$O$2, 5), IF(AS$3+MOD(COLUMN()-Calendar!$O$2, 5)&lt;=$O39, 1, 0), 0)</f>
        <v>0</v>
      </c>
      <c r="AW39" s="57">
        <f>IF($N39&lt;=AS$3+MOD(COLUMN()-Calendar!$O$2, 5), IF(AS$3+MOD(COLUMN()-Calendar!$O$2, 5)&lt;=$O39, 1, 0), 0)</f>
        <v>0</v>
      </c>
    </row>
    <row r="40" spans="2:49" ht="17.5" customHeight="1" outlineLevel="2" x14ac:dyDescent="0.45">
      <c r="B40" s="26">
        <v>4000</v>
      </c>
      <c r="C40" s="37">
        <v>4100</v>
      </c>
      <c r="D40" s="38">
        <v>4120</v>
      </c>
      <c r="E40" s="39" t="s">
        <v>130</v>
      </c>
      <c r="F40" s="78"/>
      <c r="G40" s="41"/>
      <c r="H40" s="42"/>
      <c r="I40" s="42" t="s">
        <v>60</v>
      </c>
      <c r="J40" s="43"/>
      <c r="K40" s="43"/>
      <c r="L40" s="43"/>
      <c r="M40" s="108"/>
      <c r="N40" s="44">
        <f>MIN(N41:N44)</f>
        <v>46314</v>
      </c>
      <c r="O40" s="44">
        <f>MAX(O41:O44)</f>
        <v>46316</v>
      </c>
      <c r="P40" s="45">
        <f>IF(O40&lt;&gt;"", NETWORKDAYS(N40,O40,Calendar!$L$2:$L$43), "")</f>
        <v>3</v>
      </c>
      <c r="Q40" s="217" t="str">
        <f>IF(C40&lt;=9999,Q39, LEFT( C40, 2))</f>
        <v>구축</v>
      </c>
      <c r="R40" s="168" t="str">
        <f>IF(T40=4, VLOOKUP(O40, '주별 진척률'!$A$11:$B$169, 2, 0), "")</f>
        <v/>
      </c>
      <c r="S40" s="46" t="str">
        <f>IF(T40=4, IFERROR(VLOOKUP(W40, '주별 진척률'!$A$11:$B$169, 2, 0), ""), "")</f>
        <v/>
      </c>
      <c r="T40" s="45">
        <f t="shared" si="15"/>
        <v>3</v>
      </c>
      <c r="U40" s="46">
        <f>((1+(O40-N40))/(1+(MAX($O$5:$O$65)-MIN($N$5:$N$65))))</f>
        <v>0.1</v>
      </c>
      <c r="V40" s="44">
        <f>MIN(V41:V44)</f>
        <v>0</v>
      </c>
      <c r="W40" s="44">
        <f>MAX(W41:W44)</f>
        <v>0</v>
      </c>
      <c r="X40" s="45">
        <f>IF(W40&lt;&gt;"", NETWORKDAYS(V40,W40,Calendar!$L$2:$L$43), "")</f>
        <v>0</v>
      </c>
      <c r="Y40" s="183">
        <f>IF($N40&lt;=Y$3+MOD(COLUMN()-Calendar!$O$2, 5), IF(Y$3+MOD(COLUMN()-Calendar!$O$2, 5)&lt;=$O40, 1, 0), 0)</f>
        <v>0</v>
      </c>
      <c r="Z40" s="184">
        <f>IF($N40&lt;=Y$3+MOD(COLUMN()-Calendar!$O$2, 5), IF(Y$3+MOD(COLUMN()-Calendar!$O$2, 5)&lt;=$O40, 1, 0), 0)</f>
        <v>0</v>
      </c>
      <c r="AA40" s="184">
        <f>IF($N40&lt;=Y$3+MOD(COLUMN()-Calendar!$O$2, 5), IF(Y$3+MOD(COLUMN()-Calendar!$O$2, 5)&lt;=$O40, 1, 0), 0)</f>
        <v>0</v>
      </c>
      <c r="AB40" s="184">
        <f>IF($N40&lt;=Y$3+MOD(COLUMN()-Calendar!$O$2, 5), IF(Y$3+MOD(COLUMN()-Calendar!$O$2, 5)&lt;=$O40, 1, 0), 0)</f>
        <v>0</v>
      </c>
      <c r="AC40" s="185">
        <f>IF($N40&lt;=Y$3+MOD(COLUMN()-Calendar!$O$2, 5), IF(Y$3+MOD(COLUMN()-Calendar!$O$2, 5)&lt;=$O40, 1, 0), 0)</f>
        <v>0</v>
      </c>
      <c r="AD40" s="183">
        <f>IF($N40&lt;=AD$3+MOD(COLUMN()-Calendar!$O$2, 5), IF(AD$3+MOD(COLUMN()-Calendar!$O$2, 5)&lt;=$O40, 1, 0), 0)</f>
        <v>0</v>
      </c>
      <c r="AE40" s="184">
        <f>IF($N40&lt;=AD$3+MOD(COLUMN()-Calendar!$O$2, 5), IF(AD$3+MOD(COLUMN()-Calendar!$O$2, 5)&lt;=$O40, 1, 0), 0)</f>
        <v>0</v>
      </c>
      <c r="AF40" s="184">
        <f>IF($N40&lt;=AD$3+MOD(COLUMN()-Calendar!$O$2, 5), IF(AD$3+MOD(COLUMN()-Calendar!$O$2, 5)&lt;=$O40, 1, 0), 0)</f>
        <v>0</v>
      </c>
      <c r="AG40" s="184">
        <f>IF($N40&lt;=AD$3+MOD(COLUMN()-Calendar!$O$2, 5), IF(AD$3+MOD(COLUMN()-Calendar!$O$2, 5)&lt;=$O40, 1, 0), 0)</f>
        <v>0</v>
      </c>
      <c r="AH40" s="185">
        <f>IF($N40&lt;=AD$3+MOD(COLUMN()-Calendar!$O$2, 5), IF(AD$3+MOD(COLUMN()-Calendar!$O$2, 5)&lt;=$O40, 1, 0), 0)</f>
        <v>0</v>
      </c>
      <c r="AI40" s="183">
        <f>IF($N40&lt;=AI$3+MOD(COLUMN()-Calendar!$O$2, 5), IF(AI$3+MOD(COLUMN()-Calendar!$O$2, 5)&lt;=$O40, 1, 0), 0)</f>
        <v>0</v>
      </c>
      <c r="AJ40" s="184">
        <f>IF($N40&lt;=AI$3+MOD(COLUMN()-Calendar!$O$2, 5), IF(AI$3+MOD(COLUMN()-Calendar!$O$2, 5)&lt;=$O40, 1, 0), 0)</f>
        <v>0</v>
      </c>
      <c r="AK40" s="184">
        <f>IF($N40&lt;=AI$3+MOD(COLUMN()-Calendar!$O$2, 5), IF(AI$3+MOD(COLUMN()-Calendar!$O$2, 5)&lt;=$O40, 1, 0), 0)</f>
        <v>0</v>
      </c>
      <c r="AL40" s="184">
        <f>IF($N40&lt;=AI$3+MOD(COLUMN()-Calendar!$O$2, 5), IF(AI$3+MOD(COLUMN()-Calendar!$O$2, 5)&lt;=$O40, 1, 0), 0)</f>
        <v>0</v>
      </c>
      <c r="AM40" s="185">
        <f>IF($N40&lt;=AI$3+MOD(COLUMN()-Calendar!$O$2, 5), IF(AI$3+MOD(COLUMN()-Calendar!$O$2, 5)&lt;=$O40, 1, 0), 0)</f>
        <v>0</v>
      </c>
      <c r="AN40" s="183">
        <f>IF($N40&lt;=AN$3+MOD(COLUMN()-Calendar!$O$2, 5), IF(AN$3+MOD(COLUMN()-Calendar!$O$2, 5)&lt;=$O40, 1, 0), 0)</f>
        <v>1</v>
      </c>
      <c r="AO40" s="184">
        <f>IF($N40&lt;=AN$3+MOD(COLUMN()-Calendar!$O$2, 5), IF(AN$3+MOD(COLUMN()-Calendar!$O$2, 5)&lt;=$O40, 1, 0), 0)</f>
        <v>1</v>
      </c>
      <c r="AP40" s="184">
        <f>IF($N40&lt;=AN$3+MOD(COLUMN()-Calendar!$O$2, 5), IF(AN$3+MOD(COLUMN()-Calendar!$O$2, 5)&lt;=$O40, 1, 0), 0)</f>
        <v>1</v>
      </c>
      <c r="AQ40" s="184">
        <f>IF($N40&lt;=AN$3+MOD(COLUMN()-Calendar!$O$2, 5), IF(AN$3+MOD(COLUMN()-Calendar!$O$2, 5)&lt;=$O40, 1, 0), 0)</f>
        <v>0</v>
      </c>
      <c r="AR40" s="185">
        <f>IF($N40&lt;=AN$3+MOD(COLUMN()-Calendar!$O$2, 5), IF(AN$3+MOD(COLUMN()-Calendar!$O$2, 5)&lt;=$O40, 1, 0), 0)</f>
        <v>0</v>
      </c>
      <c r="AS40" s="183">
        <f>IF($N40&lt;=AS$3+MOD(COLUMN()-Calendar!$O$2, 5), IF(AS$3+MOD(COLUMN()-Calendar!$O$2, 5)&lt;=$O40, 1, 0), 0)</f>
        <v>0</v>
      </c>
      <c r="AT40" s="184">
        <f>IF($N40&lt;=AS$3+MOD(COLUMN()-Calendar!$O$2, 5), IF(AS$3+MOD(COLUMN()-Calendar!$O$2, 5)&lt;=$O40, 1, 0), 0)</f>
        <v>0</v>
      </c>
      <c r="AU40" s="184">
        <f>IF($N40&lt;=AS$3+MOD(COLUMN()-Calendar!$O$2, 5), IF(AS$3+MOD(COLUMN()-Calendar!$O$2, 5)&lt;=$O40, 1, 0), 0)</f>
        <v>0</v>
      </c>
      <c r="AV40" s="184">
        <f>IF($N40&lt;=AS$3+MOD(COLUMN()-Calendar!$O$2, 5), IF(AS$3+MOD(COLUMN()-Calendar!$O$2, 5)&lt;=$O40, 1, 0), 0)</f>
        <v>0</v>
      </c>
      <c r="AW40" s="185">
        <f>IF($N40&lt;=AS$3+MOD(COLUMN()-Calendar!$O$2, 5), IF(AS$3+MOD(COLUMN()-Calendar!$O$2, 5)&lt;=$O40, 1, 0), 0)</f>
        <v>0</v>
      </c>
    </row>
    <row r="41" spans="2:49" ht="17.5" customHeight="1" outlineLevel="3" x14ac:dyDescent="0.45">
      <c r="B41" s="26">
        <v>4000</v>
      </c>
      <c r="C41" s="37">
        <v>4100</v>
      </c>
      <c r="D41" s="47">
        <v>4120</v>
      </c>
      <c r="E41" s="48">
        <v>4121</v>
      </c>
      <c r="F41" s="49" t="s">
        <v>137</v>
      </c>
      <c r="G41" s="50"/>
      <c r="H41" s="51"/>
      <c r="I41" s="85"/>
      <c r="J41" s="48"/>
      <c r="K41" s="48"/>
      <c r="L41" s="48"/>
      <c r="M41" s="101"/>
      <c r="N41" s="52">
        <v>46314</v>
      </c>
      <c r="O41" s="52">
        <v>46316</v>
      </c>
      <c r="P41" s="53">
        <f>IF(O41&lt;&gt;"", NETWORKDAYS(N41,O41,Calendar!$L$2:$L$43), "")</f>
        <v>3</v>
      </c>
      <c r="Q41" s="214" t="str">
        <f t="shared" ref="Q41" si="16">IF(C41&lt;=9999, Q40, LEFT(C41, 2))</f>
        <v>구축</v>
      </c>
      <c r="R41" s="54" t="str">
        <f>IF(T41=4, VLOOKUP(O41, '주별 진척률'!$A$11:$B$169, 2, 0), "")</f>
        <v>W04</v>
      </c>
      <c r="S41" s="54" t="str">
        <f>IF(T41=4, IFERROR(VLOOKUP(W41, '주별 진척률'!$A$11:$B$169, 2, 0), ""), "")</f>
        <v/>
      </c>
      <c r="T41" s="145">
        <f t="shared" ref="T41" si="17">IF(IFERROR(VALUE(E41), 0)&gt;=1000, IF(IFERROR(VALUE(E41), 0)&lt;=9999, 4,  IF(RIGHT(D41,1)="0", 3, IF(RIGHT(C41,2)="00", 2, IF(RIGHT(B41,3)="000", 1, 0)))), IF(RIGHT(D41,1)="0", 3, IF(RIGHT(C41,2)="00", 2, IF(RIGHT(B41,3)="000", 1, 0))))</f>
        <v>4</v>
      </c>
      <c r="U41" s="54">
        <f>((1+(O41-N41))/(1+(MAX($O$5:$O$65)-MIN($N$5:$N$65))))</f>
        <v>0.1</v>
      </c>
      <c r="V41" s="52"/>
      <c r="W41" s="62"/>
      <c r="X41" s="53" t="str">
        <f>IF(W41&lt;&gt;"", NETWORKDAYS(V41,W41,Calendar!$L$2:$L$43), "")</f>
        <v/>
      </c>
      <c r="Y41" s="55">
        <f>IF($N41&lt;=Y$3+MOD(COLUMN()-Calendar!$O$2, 5), IF(Y$3+MOD(COLUMN()-Calendar!$O$2, 5)&lt;=$O41, 1, 0), 0)</f>
        <v>0</v>
      </c>
      <c r="Z41" s="56">
        <f>IF($N41&lt;=Y$3+MOD(COLUMN()-Calendar!$O$2, 5), IF(Y$3+MOD(COLUMN()-Calendar!$O$2, 5)&lt;=$O41, 1, 0), 0)</f>
        <v>0</v>
      </c>
      <c r="AA41" s="56">
        <f>IF($N41&lt;=Y$3+MOD(COLUMN()-Calendar!$O$2, 5), IF(Y$3+MOD(COLUMN()-Calendar!$O$2, 5)&lt;=$O41, 1, 0), 0)</f>
        <v>0</v>
      </c>
      <c r="AB41" s="56">
        <f>IF($N41&lt;=Y$3+MOD(COLUMN()-Calendar!$O$2, 5), IF(Y$3+MOD(COLUMN()-Calendar!$O$2, 5)&lt;=$O41, 1, 0), 0)</f>
        <v>0</v>
      </c>
      <c r="AC41" s="57">
        <f>IF($N41&lt;=Y$3+MOD(COLUMN()-Calendar!$O$2, 5), IF(Y$3+MOD(COLUMN()-Calendar!$O$2, 5)&lt;=$O41, 1, 0), 0)</f>
        <v>0</v>
      </c>
      <c r="AD41" s="55">
        <f>IF($N41&lt;=AD$3+MOD(COLUMN()-Calendar!$O$2, 5), IF(AD$3+MOD(COLUMN()-Calendar!$O$2, 5)&lt;=$O41, 1, 0), 0)</f>
        <v>0</v>
      </c>
      <c r="AE41" s="56">
        <f>IF($N41&lt;=AD$3+MOD(COLUMN()-Calendar!$O$2, 5), IF(AD$3+MOD(COLUMN()-Calendar!$O$2, 5)&lt;=$O41, 1, 0), 0)</f>
        <v>0</v>
      </c>
      <c r="AF41" s="56">
        <f>IF($N41&lt;=AD$3+MOD(COLUMN()-Calendar!$O$2, 5), IF(AD$3+MOD(COLUMN()-Calendar!$O$2, 5)&lt;=$O41, 1, 0), 0)</f>
        <v>0</v>
      </c>
      <c r="AG41" s="56">
        <f>IF($N41&lt;=AD$3+MOD(COLUMN()-Calendar!$O$2, 5), IF(AD$3+MOD(COLUMN()-Calendar!$O$2, 5)&lt;=$O41, 1, 0), 0)</f>
        <v>0</v>
      </c>
      <c r="AH41" s="57">
        <f>IF($N41&lt;=AD$3+MOD(COLUMN()-Calendar!$O$2, 5), IF(AD$3+MOD(COLUMN()-Calendar!$O$2, 5)&lt;=$O41, 1, 0), 0)</f>
        <v>0</v>
      </c>
      <c r="AI41" s="55">
        <f>IF($N41&lt;=AI$3+MOD(COLUMN()-Calendar!$O$2, 5), IF(AI$3+MOD(COLUMN()-Calendar!$O$2, 5)&lt;=$O41, 1, 0), 0)</f>
        <v>0</v>
      </c>
      <c r="AJ41" s="56">
        <f>IF($N41&lt;=AI$3+MOD(COLUMN()-Calendar!$O$2, 5), IF(AI$3+MOD(COLUMN()-Calendar!$O$2, 5)&lt;=$O41, 1, 0), 0)</f>
        <v>0</v>
      </c>
      <c r="AK41" s="56">
        <f>IF($N41&lt;=AI$3+MOD(COLUMN()-Calendar!$O$2, 5), IF(AI$3+MOD(COLUMN()-Calendar!$O$2, 5)&lt;=$O41, 1, 0), 0)</f>
        <v>0</v>
      </c>
      <c r="AL41" s="56">
        <f>IF($N41&lt;=AI$3+MOD(COLUMN()-Calendar!$O$2, 5), IF(AI$3+MOD(COLUMN()-Calendar!$O$2, 5)&lt;=$O41, 1, 0), 0)</f>
        <v>0</v>
      </c>
      <c r="AM41" s="57">
        <f>IF($N41&lt;=AI$3+MOD(COLUMN()-Calendar!$O$2, 5), IF(AI$3+MOD(COLUMN()-Calendar!$O$2, 5)&lt;=$O41, 1, 0), 0)</f>
        <v>0</v>
      </c>
      <c r="AN41" s="55">
        <f>IF($N41&lt;=AN$3+MOD(COLUMN()-Calendar!$O$2, 5), IF(AN$3+MOD(COLUMN()-Calendar!$O$2, 5)&lt;=$O41, 1, 0), 0)</f>
        <v>1</v>
      </c>
      <c r="AO41" s="56">
        <f>IF($N41&lt;=AN$3+MOD(COLUMN()-Calendar!$O$2, 5), IF(AN$3+MOD(COLUMN()-Calendar!$O$2, 5)&lt;=$O41, 1, 0), 0)</f>
        <v>1</v>
      </c>
      <c r="AP41" s="56">
        <f>IF($N41&lt;=AN$3+MOD(COLUMN()-Calendar!$O$2, 5), IF(AN$3+MOD(COLUMN()-Calendar!$O$2, 5)&lt;=$O41, 1, 0), 0)</f>
        <v>1</v>
      </c>
      <c r="AQ41" s="56">
        <f>IF($N41&lt;=AN$3+MOD(COLUMN()-Calendar!$O$2, 5), IF(AN$3+MOD(COLUMN()-Calendar!$O$2, 5)&lt;=$O41, 1, 0), 0)</f>
        <v>0</v>
      </c>
      <c r="AR41" s="57">
        <f>IF($N41&lt;=AN$3+MOD(COLUMN()-Calendar!$O$2, 5), IF(AN$3+MOD(COLUMN()-Calendar!$O$2, 5)&lt;=$O41, 1, 0), 0)</f>
        <v>0</v>
      </c>
      <c r="AS41" s="55">
        <f>IF($N41&lt;=AS$3+MOD(COLUMN()-Calendar!$O$2, 5), IF(AS$3+MOD(COLUMN()-Calendar!$O$2, 5)&lt;=$O41, 1, 0), 0)</f>
        <v>0</v>
      </c>
      <c r="AT41" s="56">
        <f>IF($N41&lt;=AS$3+MOD(COLUMN()-Calendar!$O$2, 5), IF(AS$3+MOD(COLUMN()-Calendar!$O$2, 5)&lt;=$O41, 1, 0), 0)</f>
        <v>0</v>
      </c>
      <c r="AU41" s="56">
        <f>IF($N41&lt;=AS$3+MOD(COLUMN()-Calendar!$O$2, 5), IF(AS$3+MOD(COLUMN()-Calendar!$O$2, 5)&lt;=$O41, 1, 0), 0)</f>
        <v>0</v>
      </c>
      <c r="AV41" s="56">
        <f>IF($N41&lt;=AS$3+MOD(COLUMN()-Calendar!$O$2, 5), IF(AS$3+MOD(COLUMN()-Calendar!$O$2, 5)&lt;=$O41, 1, 0), 0)</f>
        <v>0</v>
      </c>
      <c r="AW41" s="57">
        <f>IF($N41&lt;=AS$3+MOD(COLUMN()-Calendar!$O$2, 5), IF(AS$3+MOD(COLUMN()-Calendar!$O$2, 5)&lt;=$O41, 1, 0), 0)</f>
        <v>0</v>
      </c>
    </row>
    <row r="42" spans="2:49" ht="17.5" customHeight="1" outlineLevel="3" x14ac:dyDescent="0.45">
      <c r="B42" s="26"/>
      <c r="C42" s="37"/>
      <c r="D42" s="47"/>
      <c r="E42" s="58">
        <v>4122</v>
      </c>
      <c r="F42" s="262" t="s">
        <v>195</v>
      </c>
      <c r="G42" s="263"/>
      <c r="H42" s="264"/>
      <c r="I42" s="265"/>
      <c r="J42" s="261"/>
      <c r="K42" s="261"/>
      <c r="L42" s="261"/>
      <c r="M42" s="288"/>
      <c r="N42" s="52">
        <v>46314</v>
      </c>
      <c r="O42" s="52">
        <v>46316</v>
      </c>
      <c r="P42" s="53">
        <f>IF(O42&lt;&gt;"", NETWORKDAYS(N42,O42,Calendar!$L$2:$L$43), "")</f>
        <v>3</v>
      </c>
      <c r="Q42" s="214" t="str">
        <f t="shared" ref="Q42" si="18">IF(C42&lt;=9999, Q41, LEFT(C42, 2))</f>
        <v>구축</v>
      </c>
      <c r="R42" s="54" t="str">
        <f>IF(T42=4, VLOOKUP(O42, '주별 진척률'!$A$11:$B$169, 2, 0), "")</f>
        <v>W04</v>
      </c>
      <c r="S42" s="54" t="str">
        <f>IF(T42=4, IFERROR(VLOOKUP(W42, '주별 진척률'!$A$11:$B$169, 2, 0), ""), "")</f>
        <v/>
      </c>
      <c r="T42" s="145">
        <f t="shared" ref="T42" si="19">IF(IFERROR(VALUE(E42), 0)&gt;=1000, IF(IFERROR(VALUE(E42), 0)&lt;=9999, 4,  IF(RIGHT(D42,1)="0", 3, IF(RIGHT(C42,2)="00", 2, IF(RIGHT(B42,3)="000", 1, 0)))), IF(RIGHT(D42,1)="0", 3, IF(RIGHT(C42,2)="00", 2, IF(RIGHT(B42,3)="000", 1, 0))))</f>
        <v>4</v>
      </c>
      <c r="U42" s="54">
        <f>((1+(O42-N42))/(1+(MAX($O$5:$O$65)-MIN($N$5:$N$65))))</f>
        <v>0.1</v>
      </c>
      <c r="V42" s="52"/>
      <c r="W42" s="62"/>
      <c r="X42" s="53" t="str">
        <f>IF(W42&lt;&gt;"", NETWORKDAYS(V42,W42,Calendar!$L$2:$L$43), "")</f>
        <v/>
      </c>
      <c r="Y42" s="55">
        <f>IF($N42&lt;=Y$3+MOD(COLUMN()-Calendar!$O$2, 5), IF(Y$3+MOD(COLUMN()-Calendar!$O$2, 5)&lt;=$O42, 1, 0), 0)</f>
        <v>0</v>
      </c>
      <c r="Z42" s="56">
        <f>IF($N42&lt;=Y$3+MOD(COLUMN()-Calendar!$O$2, 5), IF(Y$3+MOD(COLUMN()-Calendar!$O$2, 5)&lt;=$O42, 1, 0), 0)</f>
        <v>0</v>
      </c>
      <c r="AA42" s="56">
        <f>IF($N42&lt;=Y$3+MOD(COLUMN()-Calendar!$O$2, 5), IF(Y$3+MOD(COLUMN()-Calendar!$O$2, 5)&lt;=$O42, 1, 0), 0)</f>
        <v>0</v>
      </c>
      <c r="AB42" s="56">
        <f>IF($N42&lt;=Y$3+MOD(COLUMN()-Calendar!$O$2, 5), IF(Y$3+MOD(COLUMN()-Calendar!$O$2, 5)&lt;=$O42, 1, 0), 0)</f>
        <v>0</v>
      </c>
      <c r="AC42" s="57">
        <f>IF($N42&lt;=Y$3+MOD(COLUMN()-Calendar!$O$2, 5), IF(Y$3+MOD(COLUMN()-Calendar!$O$2, 5)&lt;=$O42, 1, 0), 0)</f>
        <v>0</v>
      </c>
      <c r="AD42" s="55">
        <f>IF($N42&lt;=AD$3+MOD(COLUMN()-Calendar!$O$2, 5), IF(AD$3+MOD(COLUMN()-Calendar!$O$2, 5)&lt;=$O42, 1, 0), 0)</f>
        <v>0</v>
      </c>
      <c r="AE42" s="56">
        <f>IF($N42&lt;=AD$3+MOD(COLUMN()-Calendar!$O$2, 5), IF(AD$3+MOD(COLUMN()-Calendar!$O$2, 5)&lt;=$O42, 1, 0), 0)</f>
        <v>0</v>
      </c>
      <c r="AF42" s="56">
        <f>IF($N42&lt;=AD$3+MOD(COLUMN()-Calendar!$O$2, 5), IF(AD$3+MOD(COLUMN()-Calendar!$O$2, 5)&lt;=$O42, 1, 0), 0)</f>
        <v>0</v>
      </c>
      <c r="AG42" s="56">
        <f>IF($N42&lt;=AD$3+MOD(COLUMN()-Calendar!$O$2, 5), IF(AD$3+MOD(COLUMN()-Calendar!$O$2, 5)&lt;=$O42, 1, 0), 0)</f>
        <v>0</v>
      </c>
      <c r="AH42" s="57">
        <f>IF($N42&lt;=AD$3+MOD(COLUMN()-Calendar!$O$2, 5), IF(AD$3+MOD(COLUMN()-Calendar!$O$2, 5)&lt;=$O42, 1, 0), 0)</f>
        <v>0</v>
      </c>
      <c r="AI42" s="55">
        <f>IF($N42&lt;=AI$3+MOD(COLUMN()-Calendar!$O$2, 5), IF(AI$3+MOD(COLUMN()-Calendar!$O$2, 5)&lt;=$O42, 1, 0), 0)</f>
        <v>0</v>
      </c>
      <c r="AJ42" s="56">
        <f>IF($N42&lt;=AI$3+MOD(COLUMN()-Calendar!$O$2, 5), IF(AI$3+MOD(COLUMN()-Calendar!$O$2, 5)&lt;=$O42, 1, 0), 0)</f>
        <v>0</v>
      </c>
      <c r="AK42" s="56">
        <f>IF($N42&lt;=AI$3+MOD(COLUMN()-Calendar!$O$2, 5), IF(AI$3+MOD(COLUMN()-Calendar!$O$2, 5)&lt;=$O42, 1, 0), 0)</f>
        <v>0</v>
      </c>
      <c r="AL42" s="56">
        <f>IF($N42&lt;=AI$3+MOD(COLUMN()-Calendar!$O$2, 5), IF(AI$3+MOD(COLUMN()-Calendar!$O$2, 5)&lt;=$O42, 1, 0), 0)</f>
        <v>0</v>
      </c>
      <c r="AM42" s="57">
        <f>IF($N42&lt;=AI$3+MOD(COLUMN()-Calendar!$O$2, 5), IF(AI$3+MOD(COLUMN()-Calendar!$O$2, 5)&lt;=$O42, 1, 0), 0)</f>
        <v>0</v>
      </c>
      <c r="AN42" s="55">
        <f>IF($N42&lt;=AN$3+MOD(COLUMN()-Calendar!$O$2, 5), IF(AN$3+MOD(COLUMN()-Calendar!$O$2, 5)&lt;=$O42, 1, 0), 0)</f>
        <v>1</v>
      </c>
      <c r="AO42" s="56">
        <f>IF($N42&lt;=AN$3+MOD(COLUMN()-Calendar!$O$2, 5), IF(AN$3+MOD(COLUMN()-Calendar!$O$2, 5)&lt;=$O42, 1, 0), 0)</f>
        <v>1</v>
      </c>
      <c r="AP42" s="56">
        <f>IF($N42&lt;=AN$3+MOD(COLUMN()-Calendar!$O$2, 5), IF(AN$3+MOD(COLUMN()-Calendar!$O$2, 5)&lt;=$O42, 1, 0), 0)</f>
        <v>1</v>
      </c>
      <c r="AQ42" s="56">
        <f>IF($N42&lt;=AN$3+MOD(COLUMN()-Calendar!$O$2, 5), IF(AN$3+MOD(COLUMN()-Calendar!$O$2, 5)&lt;=$O42, 1, 0), 0)</f>
        <v>0</v>
      </c>
      <c r="AR42" s="57">
        <f>IF($N42&lt;=AN$3+MOD(COLUMN()-Calendar!$O$2, 5), IF(AN$3+MOD(COLUMN()-Calendar!$O$2, 5)&lt;=$O42, 1, 0), 0)</f>
        <v>0</v>
      </c>
      <c r="AS42" s="55">
        <f>IF($N42&lt;=AS$3+MOD(COLUMN()-Calendar!$O$2, 5), IF(AS$3+MOD(COLUMN()-Calendar!$O$2, 5)&lt;=$O42, 1, 0), 0)</f>
        <v>0</v>
      </c>
      <c r="AT42" s="56">
        <f>IF($N42&lt;=AS$3+MOD(COLUMN()-Calendar!$O$2, 5), IF(AS$3+MOD(COLUMN()-Calendar!$O$2, 5)&lt;=$O42, 1, 0), 0)</f>
        <v>0</v>
      </c>
      <c r="AU42" s="56">
        <f>IF($N42&lt;=AS$3+MOD(COLUMN()-Calendar!$O$2, 5), IF(AS$3+MOD(COLUMN()-Calendar!$O$2, 5)&lt;=$O42, 1, 0), 0)</f>
        <v>0</v>
      </c>
      <c r="AV42" s="56">
        <f>IF($N42&lt;=AS$3+MOD(COLUMN()-Calendar!$O$2, 5), IF(AS$3+MOD(COLUMN()-Calendar!$O$2, 5)&lt;=$O42, 1, 0), 0)</f>
        <v>0</v>
      </c>
      <c r="AW42" s="57">
        <f>IF($N42&lt;=AS$3+MOD(COLUMN()-Calendar!$O$2, 5), IF(AS$3+MOD(COLUMN()-Calendar!$O$2, 5)&lt;=$O42, 1, 0), 0)</f>
        <v>0</v>
      </c>
    </row>
    <row r="43" spans="2:49" ht="17.5" customHeight="1" outlineLevel="3" x14ac:dyDescent="0.45">
      <c r="B43" s="26">
        <v>4000</v>
      </c>
      <c r="C43" s="37">
        <v>4100</v>
      </c>
      <c r="D43" s="47">
        <v>4120</v>
      </c>
      <c r="E43" s="48">
        <v>4123</v>
      </c>
      <c r="F43" s="59" t="s">
        <v>138</v>
      </c>
      <c r="G43" s="60"/>
      <c r="H43" s="61"/>
      <c r="I43" s="86"/>
      <c r="J43" s="58"/>
      <c r="K43" s="58"/>
      <c r="L43" s="58"/>
      <c r="M43" s="103"/>
      <c r="N43" s="52">
        <v>46314</v>
      </c>
      <c r="O43" s="52">
        <v>46316</v>
      </c>
      <c r="P43" s="63">
        <f>IF(O43&lt;&gt;"", NETWORKDAYS(N43,O43,Calendar!$L$2:$L$43), "")</f>
        <v>3</v>
      </c>
      <c r="Q43" s="215" t="str">
        <f>IF(C43&lt;=9999, Q41, LEFT(C43, 2))</f>
        <v>구축</v>
      </c>
      <c r="R43" s="64" t="str">
        <f>IF(T43=4, VLOOKUP(O43, '주별 진척률'!$A$11:$B$169, 2, 0), "")</f>
        <v>W04</v>
      </c>
      <c r="S43" s="64" t="str">
        <f>IF(T43=4, IFERROR(VLOOKUP(W43, '주별 진척률'!$A$11:$B$169, 2, 0), ""), "")</f>
        <v/>
      </c>
      <c r="T43" s="63">
        <f t="shared" ref="T43:T44" si="20">IF(IFERROR(VALUE(E43), 0)&gt;=1000, IF(IFERROR(VALUE(E43), 0)&lt;=9999, 4,  IF(RIGHT(D43,1)="0", 3, IF(RIGHT(C43,2)="00", 2, IF(RIGHT(B43,3)="000", 1, 0)))), IF(RIGHT(D43,1)="0", 3, IF(RIGHT(C43,2)="00", 2, IF(RIGHT(B43,3)="000", 1, 0))))</f>
        <v>4</v>
      </c>
      <c r="U43" s="64">
        <f>((1+(O43-N43))/(1+(MAX($O$5:$O$65)-MIN($N$5:$N$65))))</f>
        <v>0.1</v>
      </c>
      <c r="V43" s="62"/>
      <c r="W43" s="62"/>
      <c r="X43" s="53" t="str">
        <f>IF(W43&lt;&gt;"", NETWORKDAYS(V43,W43,Calendar!$L$2:$L$43), "")</f>
        <v/>
      </c>
      <c r="Y43" s="55">
        <f>IF($N43&lt;=Y$3+MOD(COLUMN()-Calendar!$O$2, 5), IF(Y$3+MOD(COLUMN()-Calendar!$O$2, 5)&lt;=$O43, 1, 0), 0)</f>
        <v>0</v>
      </c>
      <c r="Z43" s="56">
        <f>IF($N43&lt;=Y$3+MOD(COLUMN()-Calendar!$O$2, 5), IF(Y$3+MOD(COLUMN()-Calendar!$O$2, 5)&lt;=$O43, 1, 0), 0)</f>
        <v>0</v>
      </c>
      <c r="AA43" s="56">
        <f>IF($N43&lt;=Y$3+MOD(COLUMN()-Calendar!$O$2, 5), IF(Y$3+MOD(COLUMN()-Calendar!$O$2, 5)&lt;=$O43, 1, 0), 0)</f>
        <v>0</v>
      </c>
      <c r="AB43" s="56">
        <f>IF($N43&lt;=Y$3+MOD(COLUMN()-Calendar!$O$2, 5), IF(Y$3+MOD(COLUMN()-Calendar!$O$2, 5)&lt;=$O43, 1, 0), 0)</f>
        <v>0</v>
      </c>
      <c r="AC43" s="57">
        <f>IF($N43&lt;=Y$3+MOD(COLUMN()-Calendar!$O$2, 5), IF(Y$3+MOD(COLUMN()-Calendar!$O$2, 5)&lt;=$O43, 1, 0), 0)</f>
        <v>0</v>
      </c>
      <c r="AD43" s="55">
        <f>IF($N43&lt;=AD$3+MOD(COLUMN()-Calendar!$O$2, 5), IF(AD$3+MOD(COLUMN()-Calendar!$O$2, 5)&lt;=$O43, 1, 0), 0)</f>
        <v>0</v>
      </c>
      <c r="AE43" s="56">
        <f>IF($N43&lt;=AD$3+MOD(COLUMN()-Calendar!$O$2, 5), IF(AD$3+MOD(COLUMN()-Calendar!$O$2, 5)&lt;=$O43, 1, 0), 0)</f>
        <v>0</v>
      </c>
      <c r="AF43" s="56">
        <f>IF($N43&lt;=AD$3+MOD(COLUMN()-Calendar!$O$2, 5), IF(AD$3+MOD(COLUMN()-Calendar!$O$2, 5)&lt;=$O43, 1, 0), 0)</f>
        <v>0</v>
      </c>
      <c r="AG43" s="56">
        <f>IF($N43&lt;=AD$3+MOD(COLUMN()-Calendar!$O$2, 5), IF(AD$3+MOD(COLUMN()-Calendar!$O$2, 5)&lt;=$O43, 1, 0), 0)</f>
        <v>0</v>
      </c>
      <c r="AH43" s="57">
        <f>IF($N43&lt;=AD$3+MOD(COLUMN()-Calendar!$O$2, 5), IF(AD$3+MOD(COLUMN()-Calendar!$O$2, 5)&lt;=$O43, 1, 0), 0)</f>
        <v>0</v>
      </c>
      <c r="AI43" s="55">
        <f>IF($N43&lt;=AI$3+MOD(COLUMN()-Calendar!$O$2, 5), IF(AI$3+MOD(COLUMN()-Calendar!$O$2, 5)&lt;=$O43, 1, 0), 0)</f>
        <v>0</v>
      </c>
      <c r="AJ43" s="56">
        <f>IF($N43&lt;=AI$3+MOD(COLUMN()-Calendar!$O$2, 5), IF(AI$3+MOD(COLUMN()-Calendar!$O$2, 5)&lt;=$O43, 1, 0), 0)</f>
        <v>0</v>
      </c>
      <c r="AK43" s="56">
        <f>IF($N43&lt;=AI$3+MOD(COLUMN()-Calendar!$O$2, 5), IF(AI$3+MOD(COLUMN()-Calendar!$O$2, 5)&lt;=$O43, 1, 0), 0)</f>
        <v>0</v>
      </c>
      <c r="AL43" s="56">
        <f>IF($N43&lt;=AI$3+MOD(COLUMN()-Calendar!$O$2, 5), IF(AI$3+MOD(COLUMN()-Calendar!$O$2, 5)&lt;=$O43, 1, 0), 0)</f>
        <v>0</v>
      </c>
      <c r="AM43" s="57">
        <f>IF($N43&lt;=AI$3+MOD(COLUMN()-Calendar!$O$2, 5), IF(AI$3+MOD(COLUMN()-Calendar!$O$2, 5)&lt;=$O43, 1, 0), 0)</f>
        <v>0</v>
      </c>
      <c r="AN43" s="55">
        <f>IF($N43&lt;=AN$3+MOD(COLUMN()-Calendar!$O$2, 5), IF(AN$3+MOD(COLUMN()-Calendar!$O$2, 5)&lt;=$O43, 1, 0), 0)</f>
        <v>1</v>
      </c>
      <c r="AO43" s="56">
        <f>IF($N43&lt;=AN$3+MOD(COLUMN()-Calendar!$O$2, 5), IF(AN$3+MOD(COLUMN()-Calendar!$O$2, 5)&lt;=$O43, 1, 0), 0)</f>
        <v>1</v>
      </c>
      <c r="AP43" s="56">
        <f>IF($N43&lt;=AN$3+MOD(COLUMN()-Calendar!$O$2, 5), IF(AN$3+MOD(COLUMN()-Calendar!$O$2, 5)&lt;=$O43, 1, 0), 0)</f>
        <v>1</v>
      </c>
      <c r="AQ43" s="56">
        <f>IF($N43&lt;=AN$3+MOD(COLUMN()-Calendar!$O$2, 5), IF(AN$3+MOD(COLUMN()-Calendar!$O$2, 5)&lt;=$O43, 1, 0), 0)</f>
        <v>0</v>
      </c>
      <c r="AR43" s="57">
        <f>IF($N43&lt;=AN$3+MOD(COLUMN()-Calendar!$O$2, 5), IF(AN$3+MOD(COLUMN()-Calendar!$O$2, 5)&lt;=$O43, 1, 0), 0)</f>
        <v>0</v>
      </c>
      <c r="AS43" s="55">
        <f>IF($N43&lt;=AS$3+MOD(COLUMN()-Calendar!$O$2, 5), IF(AS$3+MOD(COLUMN()-Calendar!$O$2, 5)&lt;=$O43, 1, 0), 0)</f>
        <v>0</v>
      </c>
      <c r="AT43" s="56">
        <f>IF($N43&lt;=AS$3+MOD(COLUMN()-Calendar!$O$2, 5), IF(AS$3+MOD(COLUMN()-Calendar!$O$2, 5)&lt;=$O43, 1, 0), 0)</f>
        <v>0</v>
      </c>
      <c r="AU43" s="56">
        <f>IF($N43&lt;=AS$3+MOD(COLUMN()-Calendar!$O$2, 5), IF(AS$3+MOD(COLUMN()-Calendar!$O$2, 5)&lt;=$O43, 1, 0), 0)</f>
        <v>0</v>
      </c>
      <c r="AV43" s="56">
        <f>IF($N43&lt;=AS$3+MOD(COLUMN()-Calendar!$O$2, 5), IF(AS$3+MOD(COLUMN()-Calendar!$O$2, 5)&lt;=$O43, 1, 0), 0)</f>
        <v>0</v>
      </c>
      <c r="AW43" s="57">
        <f>IF($N43&lt;=AS$3+MOD(COLUMN()-Calendar!$O$2, 5), IF(AS$3+MOD(COLUMN()-Calendar!$O$2, 5)&lt;=$O43, 1, 0), 0)</f>
        <v>0</v>
      </c>
    </row>
    <row r="44" spans="2:49" ht="17.5" customHeight="1" outlineLevel="3" x14ac:dyDescent="0.45">
      <c r="B44" s="26">
        <v>4000</v>
      </c>
      <c r="C44" s="37">
        <v>4100</v>
      </c>
      <c r="D44" s="47">
        <v>4120</v>
      </c>
      <c r="E44" s="58">
        <v>4124</v>
      </c>
      <c r="F44" s="59" t="s">
        <v>139</v>
      </c>
      <c r="G44" s="67"/>
      <c r="H44" s="68"/>
      <c r="I44" s="74"/>
      <c r="J44" s="65"/>
      <c r="K44" s="65"/>
      <c r="L44" s="65"/>
      <c r="M44" s="103"/>
      <c r="N44" s="52">
        <v>46314</v>
      </c>
      <c r="O44" s="52">
        <v>46316</v>
      </c>
      <c r="P44" s="70">
        <f>IF(O44&lt;&gt;"", NETWORKDAYS(N44,O44,Calendar!$L$2:$L$43), "")</f>
        <v>3</v>
      </c>
      <c r="Q44" s="215" t="str">
        <f>IF(C44&lt;=9999, Q43, LEFT(C44, 2))</f>
        <v>구축</v>
      </c>
      <c r="R44" s="64" t="str">
        <f>IF(T44=4, VLOOKUP(O44, '주별 진척률'!$A$11:$B$169, 2, 0), "")</f>
        <v>W04</v>
      </c>
      <c r="S44" s="64" t="str">
        <f>IF(T44=4, IFERROR(VLOOKUP(W44, '주별 진척률'!$A$11:$B$169, 2, 0), ""), "")</f>
        <v/>
      </c>
      <c r="T44" s="63">
        <f t="shared" si="20"/>
        <v>4</v>
      </c>
      <c r="U44" s="71">
        <f>((1+(O44-N44))/(1+(MAX($O$5:$O$65)-MIN($N$5:$N$65))))</f>
        <v>0.1</v>
      </c>
      <c r="V44" s="69"/>
      <c r="W44" s="69"/>
      <c r="X44" s="70" t="str">
        <f>IF(W44&lt;&gt;"", NETWORKDAYS(V44,W44,Calendar!$L$2:$L$43), "")</f>
        <v/>
      </c>
      <c r="Y44" s="55">
        <f>IF($N44&lt;=Y$3+MOD(COLUMN()-Calendar!$O$2, 5), IF(Y$3+MOD(COLUMN()-Calendar!$O$2, 5)&lt;=$O44, 1, 0), 0)</f>
        <v>0</v>
      </c>
      <c r="Z44" s="56">
        <f>IF($N44&lt;=Y$3+MOD(COLUMN()-Calendar!$O$2, 5), IF(Y$3+MOD(COLUMN()-Calendar!$O$2, 5)&lt;=$O44, 1, 0), 0)</f>
        <v>0</v>
      </c>
      <c r="AA44" s="56">
        <f>IF($N44&lt;=Y$3+MOD(COLUMN()-Calendar!$O$2, 5), IF(Y$3+MOD(COLUMN()-Calendar!$O$2, 5)&lt;=$O44, 1, 0), 0)</f>
        <v>0</v>
      </c>
      <c r="AB44" s="56">
        <f>IF($N44&lt;=Y$3+MOD(COLUMN()-Calendar!$O$2, 5), IF(Y$3+MOD(COLUMN()-Calendar!$O$2, 5)&lt;=$O44, 1, 0), 0)</f>
        <v>0</v>
      </c>
      <c r="AC44" s="57">
        <f>IF($N44&lt;=Y$3+MOD(COLUMN()-Calendar!$O$2, 5), IF(Y$3+MOD(COLUMN()-Calendar!$O$2, 5)&lt;=$O44, 1, 0), 0)</f>
        <v>0</v>
      </c>
      <c r="AD44" s="55">
        <f>IF($N44&lt;=AD$3+MOD(COLUMN()-Calendar!$O$2, 5), IF(AD$3+MOD(COLUMN()-Calendar!$O$2, 5)&lt;=$O44, 1, 0), 0)</f>
        <v>0</v>
      </c>
      <c r="AE44" s="56">
        <f>IF($N44&lt;=AD$3+MOD(COLUMN()-Calendar!$O$2, 5), IF(AD$3+MOD(COLUMN()-Calendar!$O$2, 5)&lt;=$O44, 1, 0), 0)</f>
        <v>0</v>
      </c>
      <c r="AF44" s="56">
        <f>IF($N44&lt;=AD$3+MOD(COLUMN()-Calendar!$O$2, 5), IF(AD$3+MOD(COLUMN()-Calendar!$O$2, 5)&lt;=$O44, 1, 0), 0)</f>
        <v>0</v>
      </c>
      <c r="AG44" s="56">
        <f>IF($N44&lt;=AD$3+MOD(COLUMN()-Calendar!$O$2, 5), IF(AD$3+MOD(COLUMN()-Calendar!$O$2, 5)&lt;=$O44, 1, 0), 0)</f>
        <v>0</v>
      </c>
      <c r="AH44" s="57">
        <f>IF($N44&lt;=AD$3+MOD(COLUMN()-Calendar!$O$2, 5), IF(AD$3+MOD(COLUMN()-Calendar!$O$2, 5)&lt;=$O44, 1, 0), 0)</f>
        <v>0</v>
      </c>
      <c r="AI44" s="55">
        <f>IF($N44&lt;=AI$3+MOD(COLUMN()-Calendar!$O$2, 5), IF(AI$3+MOD(COLUMN()-Calendar!$O$2, 5)&lt;=$O44, 1, 0), 0)</f>
        <v>0</v>
      </c>
      <c r="AJ44" s="56">
        <f>IF($N44&lt;=AI$3+MOD(COLUMN()-Calendar!$O$2, 5), IF(AI$3+MOD(COLUMN()-Calendar!$O$2, 5)&lt;=$O44, 1, 0), 0)</f>
        <v>0</v>
      </c>
      <c r="AK44" s="56">
        <f>IF($N44&lt;=AI$3+MOD(COLUMN()-Calendar!$O$2, 5), IF(AI$3+MOD(COLUMN()-Calendar!$O$2, 5)&lt;=$O44, 1, 0), 0)</f>
        <v>0</v>
      </c>
      <c r="AL44" s="56">
        <f>IF($N44&lt;=AI$3+MOD(COLUMN()-Calendar!$O$2, 5), IF(AI$3+MOD(COLUMN()-Calendar!$O$2, 5)&lt;=$O44, 1, 0), 0)</f>
        <v>0</v>
      </c>
      <c r="AM44" s="57">
        <f>IF($N44&lt;=AI$3+MOD(COLUMN()-Calendar!$O$2, 5), IF(AI$3+MOD(COLUMN()-Calendar!$O$2, 5)&lt;=$O44, 1, 0), 0)</f>
        <v>0</v>
      </c>
      <c r="AN44" s="55">
        <f>IF($N44&lt;=AN$3+MOD(COLUMN()-Calendar!$O$2, 5), IF(AN$3+MOD(COLUMN()-Calendar!$O$2, 5)&lt;=$O44, 1, 0), 0)</f>
        <v>1</v>
      </c>
      <c r="AO44" s="56">
        <f>IF($N44&lt;=AN$3+MOD(COLUMN()-Calendar!$O$2, 5), IF(AN$3+MOD(COLUMN()-Calendar!$O$2, 5)&lt;=$O44, 1, 0), 0)</f>
        <v>1</v>
      </c>
      <c r="AP44" s="56">
        <f>IF($N44&lt;=AN$3+MOD(COLUMN()-Calendar!$O$2, 5), IF(AN$3+MOD(COLUMN()-Calendar!$O$2, 5)&lt;=$O44, 1, 0), 0)</f>
        <v>1</v>
      </c>
      <c r="AQ44" s="56">
        <f>IF($N44&lt;=AN$3+MOD(COLUMN()-Calendar!$O$2, 5), IF(AN$3+MOD(COLUMN()-Calendar!$O$2, 5)&lt;=$O44, 1, 0), 0)</f>
        <v>0</v>
      </c>
      <c r="AR44" s="57">
        <f>IF($N44&lt;=AN$3+MOD(COLUMN()-Calendar!$O$2, 5), IF(AN$3+MOD(COLUMN()-Calendar!$O$2, 5)&lt;=$O44, 1, 0), 0)</f>
        <v>0</v>
      </c>
      <c r="AS44" s="55">
        <f>IF($N44&lt;=AS$3+MOD(COLUMN()-Calendar!$O$2, 5), IF(AS$3+MOD(COLUMN()-Calendar!$O$2, 5)&lt;=$O44, 1, 0), 0)</f>
        <v>0</v>
      </c>
      <c r="AT44" s="56">
        <f>IF($N44&lt;=AS$3+MOD(COLUMN()-Calendar!$O$2, 5), IF(AS$3+MOD(COLUMN()-Calendar!$O$2, 5)&lt;=$O44, 1, 0), 0)</f>
        <v>0</v>
      </c>
      <c r="AU44" s="56">
        <f>IF($N44&lt;=AS$3+MOD(COLUMN()-Calendar!$O$2, 5), IF(AS$3+MOD(COLUMN()-Calendar!$O$2, 5)&lt;=$O44, 1, 0), 0)</f>
        <v>0</v>
      </c>
      <c r="AV44" s="56">
        <f>IF($N44&lt;=AS$3+MOD(COLUMN()-Calendar!$O$2, 5), IF(AS$3+MOD(COLUMN()-Calendar!$O$2, 5)&lt;=$O44, 1, 0), 0)</f>
        <v>0</v>
      </c>
      <c r="AW44" s="57">
        <f>IF($N44&lt;=AS$3+MOD(COLUMN()-Calendar!$O$2, 5), IF(AS$3+MOD(COLUMN()-Calendar!$O$2, 5)&lt;=$O44, 1, 0), 0)</f>
        <v>0</v>
      </c>
    </row>
    <row r="45" spans="2:49" ht="17.5" customHeight="1" outlineLevel="1" x14ac:dyDescent="0.45">
      <c r="B45" s="26">
        <v>4000</v>
      </c>
      <c r="C45" s="27">
        <v>4200</v>
      </c>
      <c r="D45" s="28" t="s">
        <v>141</v>
      </c>
      <c r="E45" s="87"/>
      <c r="F45" s="77"/>
      <c r="G45" s="31"/>
      <c r="H45" s="32"/>
      <c r="I45" s="32"/>
      <c r="J45" s="33"/>
      <c r="K45" s="33"/>
      <c r="L45" s="33"/>
      <c r="M45" s="107"/>
      <c r="N45" s="34">
        <f>MIN(N46:N49)</f>
        <v>46317</v>
      </c>
      <c r="O45" s="34">
        <f>MAX(O46:O49)</f>
        <v>46322</v>
      </c>
      <c r="P45" s="35">
        <f>IF(O45&lt;&gt;"", NETWORKDAYS(N45,O45,Calendar!$L$2:$L$43), "")</f>
        <v>4</v>
      </c>
      <c r="Q45" s="216" t="str">
        <f>IF(C45&lt;=9999,Q44, LEFT( C45, 2))</f>
        <v>구축</v>
      </c>
      <c r="R45" s="36" t="str">
        <f>IF(T45=4, VLOOKUP(O45, '주별 진척률'!$A$11:$B$169, 2, 0), "")</f>
        <v/>
      </c>
      <c r="S45" s="36" t="str">
        <f>IF(T45=4, IFERROR(VLOOKUP(W45, '주별 진척률'!$A$11:$B$169, 2, 0), ""), "")</f>
        <v/>
      </c>
      <c r="T45" s="35">
        <f t="shared" ref="T45:T60" si="21">IF(IFERROR(VALUE(E45), 0)&gt;=1000, IF(IFERROR(VALUE(E45), 0)&lt;=9999, 4,  IF(RIGHT(D45,1)="0", 3, IF(RIGHT(C45,2)="00", 2, IF(RIGHT(B45,3)="000", 1, 0)))), IF(RIGHT(D45,1)="0", 3, IF(RIGHT(C45,2)="00", 2, IF(RIGHT(B45,3)="000", 1, 0))))</f>
        <v>2</v>
      </c>
      <c r="U45" s="36">
        <f>((1+(O45-N45))/(1+(MAX($O$5:$O$65)-MIN($N$5:$N$65))))</f>
        <v>0.2</v>
      </c>
      <c r="V45" s="34">
        <f>MIN(V46:V49)</f>
        <v>0</v>
      </c>
      <c r="W45" s="34">
        <f>MAX(W46:W49)</f>
        <v>0</v>
      </c>
      <c r="X45" s="35">
        <f>IF(W45&lt;&gt;"", NETWORKDAYS(V45,W45,Calendar!$L$2:$L$43), "")</f>
        <v>0</v>
      </c>
      <c r="Y45" s="186">
        <f>IF($N45&lt;=Y$3+MOD(COLUMN()-Calendar!$O$2, 5), IF(Y$3+MOD(COLUMN()-Calendar!$O$2, 5)&lt;=$O45, 1, 0), 0)</f>
        <v>0</v>
      </c>
      <c r="Z45" s="187">
        <f>IF($N45&lt;=Y$3+MOD(COLUMN()-Calendar!$O$2, 5), IF(Y$3+MOD(COLUMN()-Calendar!$O$2, 5)&lt;=$O45, 1, 0), 0)</f>
        <v>0</v>
      </c>
      <c r="AA45" s="187">
        <f>IF($N45&lt;=Y$3+MOD(COLUMN()-Calendar!$O$2, 5), IF(Y$3+MOD(COLUMN()-Calendar!$O$2, 5)&lt;=$O45, 1, 0), 0)</f>
        <v>0</v>
      </c>
      <c r="AB45" s="187">
        <f>IF($N45&lt;=Y$3+MOD(COLUMN()-Calendar!$O$2, 5), IF(Y$3+MOD(COLUMN()-Calendar!$O$2, 5)&lt;=$O45, 1, 0), 0)</f>
        <v>0</v>
      </c>
      <c r="AC45" s="188">
        <f>IF($N45&lt;=Y$3+MOD(COLUMN()-Calendar!$O$2, 5), IF(Y$3+MOD(COLUMN()-Calendar!$O$2, 5)&lt;=$O45, 1, 0), 0)</f>
        <v>0</v>
      </c>
      <c r="AD45" s="186">
        <f>IF($N45&lt;=AD$3+MOD(COLUMN()-Calendar!$O$2, 5), IF(AD$3+MOD(COLUMN()-Calendar!$O$2, 5)&lt;=$O45, 1, 0), 0)</f>
        <v>0</v>
      </c>
      <c r="AE45" s="187">
        <f>IF($N45&lt;=AD$3+MOD(COLUMN()-Calendar!$O$2, 5), IF(AD$3+MOD(COLUMN()-Calendar!$O$2, 5)&lt;=$O45, 1, 0), 0)</f>
        <v>0</v>
      </c>
      <c r="AF45" s="187">
        <f>IF($N45&lt;=AD$3+MOD(COLUMN()-Calendar!$O$2, 5), IF(AD$3+MOD(COLUMN()-Calendar!$O$2, 5)&lt;=$O45, 1, 0), 0)</f>
        <v>0</v>
      </c>
      <c r="AG45" s="187">
        <f>IF($N45&lt;=AD$3+MOD(COLUMN()-Calendar!$O$2, 5), IF(AD$3+MOD(COLUMN()-Calendar!$O$2, 5)&lt;=$O45, 1, 0), 0)</f>
        <v>0</v>
      </c>
      <c r="AH45" s="188">
        <f>IF($N45&lt;=AD$3+MOD(COLUMN()-Calendar!$O$2, 5), IF(AD$3+MOD(COLUMN()-Calendar!$O$2, 5)&lt;=$O45, 1, 0), 0)</f>
        <v>0</v>
      </c>
      <c r="AI45" s="186">
        <f>IF($N45&lt;=AI$3+MOD(COLUMN()-Calendar!$O$2, 5), IF(AI$3+MOD(COLUMN()-Calendar!$O$2, 5)&lt;=$O45, 1, 0), 0)</f>
        <v>0</v>
      </c>
      <c r="AJ45" s="187">
        <f>IF($N45&lt;=AI$3+MOD(COLUMN()-Calendar!$O$2, 5), IF(AI$3+MOD(COLUMN()-Calendar!$O$2, 5)&lt;=$O45, 1, 0), 0)</f>
        <v>0</v>
      </c>
      <c r="AK45" s="187">
        <f>IF($N45&lt;=AI$3+MOD(COLUMN()-Calendar!$O$2, 5), IF(AI$3+MOD(COLUMN()-Calendar!$O$2, 5)&lt;=$O45, 1, 0), 0)</f>
        <v>0</v>
      </c>
      <c r="AL45" s="187">
        <f>IF($N45&lt;=AI$3+MOD(COLUMN()-Calendar!$O$2, 5), IF(AI$3+MOD(COLUMN()-Calendar!$O$2, 5)&lt;=$O45, 1, 0), 0)</f>
        <v>0</v>
      </c>
      <c r="AM45" s="188">
        <f>IF($N45&lt;=AI$3+MOD(COLUMN()-Calendar!$O$2, 5), IF(AI$3+MOD(COLUMN()-Calendar!$O$2, 5)&lt;=$O45, 1, 0), 0)</f>
        <v>0</v>
      </c>
      <c r="AN45" s="186">
        <f>IF($N45&lt;=AN$3+MOD(COLUMN()-Calendar!$O$2, 5), IF(AN$3+MOD(COLUMN()-Calendar!$O$2, 5)&lt;=$O45, 1, 0), 0)</f>
        <v>0</v>
      </c>
      <c r="AO45" s="187">
        <f>IF($N45&lt;=AN$3+MOD(COLUMN()-Calendar!$O$2, 5), IF(AN$3+MOD(COLUMN()-Calendar!$O$2, 5)&lt;=$O45, 1, 0), 0)</f>
        <v>0</v>
      </c>
      <c r="AP45" s="187">
        <f>IF($N45&lt;=AN$3+MOD(COLUMN()-Calendar!$O$2, 5), IF(AN$3+MOD(COLUMN()-Calendar!$O$2, 5)&lt;=$O45, 1, 0), 0)</f>
        <v>0</v>
      </c>
      <c r="AQ45" s="187">
        <f>IF($N45&lt;=AN$3+MOD(COLUMN()-Calendar!$O$2, 5), IF(AN$3+MOD(COLUMN()-Calendar!$O$2, 5)&lt;=$O45, 1, 0), 0)</f>
        <v>1</v>
      </c>
      <c r="AR45" s="188">
        <f>IF($N45&lt;=AN$3+MOD(COLUMN()-Calendar!$O$2, 5), IF(AN$3+MOD(COLUMN()-Calendar!$O$2, 5)&lt;=$O45, 1, 0), 0)</f>
        <v>1</v>
      </c>
      <c r="AS45" s="186">
        <f>IF($N45&lt;=AS$3+MOD(COLUMN()-Calendar!$O$2, 5), IF(AS$3+MOD(COLUMN()-Calendar!$O$2, 5)&lt;=$O45, 1, 0), 0)</f>
        <v>1</v>
      </c>
      <c r="AT45" s="187">
        <f>IF($N45&lt;=AS$3+MOD(COLUMN()-Calendar!$O$2, 5), IF(AS$3+MOD(COLUMN()-Calendar!$O$2, 5)&lt;=$O45, 1, 0), 0)</f>
        <v>1</v>
      </c>
      <c r="AU45" s="187">
        <f>IF($N45&lt;=AS$3+MOD(COLUMN()-Calendar!$O$2, 5), IF(AS$3+MOD(COLUMN()-Calendar!$O$2, 5)&lt;=$O45, 1, 0), 0)</f>
        <v>0</v>
      </c>
      <c r="AV45" s="187">
        <f>IF($N45&lt;=AS$3+MOD(COLUMN()-Calendar!$O$2, 5), IF(AS$3+MOD(COLUMN()-Calendar!$O$2, 5)&lt;=$O45, 1, 0), 0)</f>
        <v>0</v>
      </c>
      <c r="AW45" s="188">
        <f>IF($N45&lt;=AS$3+MOD(COLUMN()-Calendar!$O$2, 5), IF(AS$3+MOD(COLUMN()-Calendar!$O$2, 5)&lt;=$O45, 1, 0), 0)</f>
        <v>0</v>
      </c>
    </row>
    <row r="46" spans="2:49" ht="17.5" customHeight="1" outlineLevel="2" x14ac:dyDescent="0.45">
      <c r="B46" s="26">
        <v>4000</v>
      </c>
      <c r="C46" s="37">
        <v>4300</v>
      </c>
      <c r="D46" s="38">
        <v>4310</v>
      </c>
      <c r="E46" s="39" t="s">
        <v>144</v>
      </c>
      <c r="F46" s="40"/>
      <c r="G46" s="41"/>
      <c r="H46" s="42"/>
      <c r="I46" s="42"/>
      <c r="J46" s="43"/>
      <c r="K46" s="43"/>
      <c r="L46" s="43"/>
      <c r="M46" s="108"/>
      <c r="N46" s="44">
        <f>MIN(N47:N49)</f>
        <v>46317</v>
      </c>
      <c r="O46" s="44">
        <f>MAX(O47:O49)</f>
        <v>46322</v>
      </c>
      <c r="P46" s="45">
        <f>IF(O46&lt;&gt;"", NETWORKDAYS(N46,O46,Calendar!$L$2:$L$43), "")</f>
        <v>4</v>
      </c>
      <c r="Q46" s="217" t="str">
        <f t="shared" ref="Q46" si="22">IF(C46&lt;=9999, Q45, LEFT(C46, 2))</f>
        <v>구축</v>
      </c>
      <c r="R46" s="168" t="str">
        <f>IF(T46=4, VLOOKUP(O46, '주별 진척률'!$A$11:$B$169, 2, 0), "")</f>
        <v/>
      </c>
      <c r="S46" s="46" t="str">
        <f>IF(T46=4, IFERROR(VLOOKUP(W46, '주별 진척률'!$A$11:$B$169, 2, 0), ""), "")</f>
        <v/>
      </c>
      <c r="T46" s="45">
        <f t="shared" ref="T46:T49" si="23">IF(IFERROR(VALUE(E46), 0)&gt;=1000, IF(IFERROR(VALUE(E46), 0)&lt;=9999, 4,  IF(RIGHT(D46,1)="0", 3, IF(RIGHT(C46,2)="00", 2, IF(RIGHT(B46,3)="000", 1, 0)))), IF(RIGHT(D46,1)="0", 3, IF(RIGHT(C46,2)="00", 2, IF(RIGHT(B46,3)="000", 1, 0))))</f>
        <v>3</v>
      </c>
      <c r="U46" s="46">
        <f>((1+(O46-N46))/(1+(MAX($O$5:$O$65)-MIN($N$5:$N$65))))</f>
        <v>0.2</v>
      </c>
      <c r="V46" s="44">
        <f>MIN(V47:V49)</f>
        <v>0</v>
      </c>
      <c r="W46" s="44">
        <f>MAX(W47:W49)</f>
        <v>0</v>
      </c>
      <c r="X46" s="45">
        <f>IF(W46&lt;&gt;"", NETWORKDAYS(V46,W46,Calendar!$L$2:$L$43), "")</f>
        <v>0</v>
      </c>
      <c r="Y46" s="183">
        <f>IF($N46&lt;=Y$3+MOD(COLUMN()-Calendar!$O$2, 5), IF(Y$3+MOD(COLUMN()-Calendar!$O$2, 5)&lt;=$O46, 1, 0), 0)</f>
        <v>0</v>
      </c>
      <c r="Z46" s="184">
        <f>IF($N46&lt;=Y$3+MOD(COLUMN()-Calendar!$O$2, 5), IF(Y$3+MOD(COLUMN()-Calendar!$O$2, 5)&lt;=$O46, 1, 0), 0)</f>
        <v>0</v>
      </c>
      <c r="AA46" s="184">
        <f>IF($N46&lt;=Y$3+MOD(COLUMN()-Calendar!$O$2, 5), IF(Y$3+MOD(COLUMN()-Calendar!$O$2, 5)&lt;=$O46, 1, 0), 0)</f>
        <v>0</v>
      </c>
      <c r="AB46" s="184">
        <f>IF($N46&lt;=Y$3+MOD(COLUMN()-Calendar!$O$2, 5), IF(Y$3+MOD(COLUMN()-Calendar!$O$2, 5)&lt;=$O46, 1, 0), 0)</f>
        <v>0</v>
      </c>
      <c r="AC46" s="185">
        <f>IF($N46&lt;=Y$3+MOD(COLUMN()-Calendar!$O$2, 5), IF(Y$3+MOD(COLUMN()-Calendar!$O$2, 5)&lt;=$O46, 1, 0), 0)</f>
        <v>0</v>
      </c>
      <c r="AD46" s="183">
        <f>IF($N46&lt;=AD$3+MOD(COLUMN()-Calendar!$O$2, 5), IF(AD$3+MOD(COLUMN()-Calendar!$O$2, 5)&lt;=$O46, 1, 0), 0)</f>
        <v>0</v>
      </c>
      <c r="AE46" s="184">
        <f>IF($N46&lt;=AD$3+MOD(COLUMN()-Calendar!$O$2, 5), IF(AD$3+MOD(COLUMN()-Calendar!$O$2, 5)&lt;=$O46, 1, 0), 0)</f>
        <v>0</v>
      </c>
      <c r="AF46" s="184">
        <f>IF($N46&lt;=AD$3+MOD(COLUMN()-Calendar!$O$2, 5), IF(AD$3+MOD(COLUMN()-Calendar!$O$2, 5)&lt;=$O46, 1, 0), 0)</f>
        <v>0</v>
      </c>
      <c r="AG46" s="184">
        <f>IF($N46&lt;=AD$3+MOD(COLUMN()-Calendar!$O$2, 5), IF(AD$3+MOD(COLUMN()-Calendar!$O$2, 5)&lt;=$O46, 1, 0), 0)</f>
        <v>0</v>
      </c>
      <c r="AH46" s="185">
        <f>IF($N46&lt;=AD$3+MOD(COLUMN()-Calendar!$O$2, 5), IF(AD$3+MOD(COLUMN()-Calendar!$O$2, 5)&lt;=$O46, 1, 0), 0)</f>
        <v>0</v>
      </c>
      <c r="AI46" s="183">
        <f>IF($N46&lt;=AI$3+MOD(COLUMN()-Calendar!$O$2, 5), IF(AI$3+MOD(COLUMN()-Calendar!$O$2, 5)&lt;=$O46, 1, 0), 0)</f>
        <v>0</v>
      </c>
      <c r="AJ46" s="184">
        <f>IF($N46&lt;=AI$3+MOD(COLUMN()-Calendar!$O$2, 5), IF(AI$3+MOD(COLUMN()-Calendar!$O$2, 5)&lt;=$O46, 1, 0), 0)</f>
        <v>0</v>
      </c>
      <c r="AK46" s="184">
        <f>IF($N46&lt;=AI$3+MOD(COLUMN()-Calendar!$O$2, 5), IF(AI$3+MOD(COLUMN()-Calendar!$O$2, 5)&lt;=$O46, 1, 0), 0)</f>
        <v>0</v>
      </c>
      <c r="AL46" s="184">
        <f>IF($N46&lt;=AI$3+MOD(COLUMN()-Calendar!$O$2, 5), IF(AI$3+MOD(COLUMN()-Calendar!$O$2, 5)&lt;=$O46, 1, 0), 0)</f>
        <v>0</v>
      </c>
      <c r="AM46" s="185">
        <f>IF($N46&lt;=AI$3+MOD(COLUMN()-Calendar!$O$2, 5), IF(AI$3+MOD(COLUMN()-Calendar!$O$2, 5)&lt;=$O46, 1, 0), 0)</f>
        <v>0</v>
      </c>
      <c r="AN46" s="183">
        <f>IF($N46&lt;=AN$3+MOD(COLUMN()-Calendar!$O$2, 5), IF(AN$3+MOD(COLUMN()-Calendar!$O$2, 5)&lt;=$O46, 1, 0), 0)</f>
        <v>0</v>
      </c>
      <c r="AO46" s="184">
        <f>IF($N46&lt;=AN$3+MOD(COLUMN()-Calendar!$O$2, 5), IF(AN$3+MOD(COLUMN()-Calendar!$O$2, 5)&lt;=$O46, 1, 0), 0)</f>
        <v>0</v>
      </c>
      <c r="AP46" s="184">
        <f>IF($N46&lt;=AN$3+MOD(COLUMN()-Calendar!$O$2, 5), IF(AN$3+MOD(COLUMN()-Calendar!$O$2, 5)&lt;=$O46, 1, 0), 0)</f>
        <v>0</v>
      </c>
      <c r="AQ46" s="184">
        <f>IF($N46&lt;=AN$3+MOD(COLUMN()-Calendar!$O$2, 5), IF(AN$3+MOD(COLUMN()-Calendar!$O$2, 5)&lt;=$O46, 1, 0), 0)</f>
        <v>1</v>
      </c>
      <c r="AR46" s="185">
        <f>IF($N46&lt;=AN$3+MOD(COLUMN()-Calendar!$O$2, 5), IF(AN$3+MOD(COLUMN()-Calendar!$O$2, 5)&lt;=$O46, 1, 0), 0)</f>
        <v>1</v>
      </c>
      <c r="AS46" s="183">
        <f>IF($N46&lt;=AS$3+MOD(COLUMN()-Calendar!$O$2, 5), IF(AS$3+MOD(COLUMN()-Calendar!$O$2, 5)&lt;=$O46, 1, 0), 0)</f>
        <v>1</v>
      </c>
      <c r="AT46" s="184">
        <f>IF($N46&lt;=AS$3+MOD(COLUMN()-Calendar!$O$2, 5), IF(AS$3+MOD(COLUMN()-Calendar!$O$2, 5)&lt;=$O46, 1, 0), 0)</f>
        <v>1</v>
      </c>
      <c r="AU46" s="184">
        <f>IF($N46&lt;=AS$3+MOD(COLUMN()-Calendar!$O$2, 5), IF(AS$3+MOD(COLUMN()-Calendar!$O$2, 5)&lt;=$O46, 1, 0), 0)</f>
        <v>0</v>
      </c>
      <c r="AV46" s="184">
        <f>IF($N46&lt;=AS$3+MOD(COLUMN()-Calendar!$O$2, 5), IF(AS$3+MOD(COLUMN()-Calendar!$O$2, 5)&lt;=$O46, 1, 0), 0)</f>
        <v>0</v>
      </c>
      <c r="AW46" s="185">
        <f>IF($N46&lt;=AS$3+MOD(COLUMN()-Calendar!$O$2, 5), IF(AS$3+MOD(COLUMN()-Calendar!$O$2, 5)&lt;=$O46, 1, 0), 0)</f>
        <v>0</v>
      </c>
    </row>
    <row r="47" spans="2:49" ht="17.5" customHeight="1" outlineLevel="3" x14ac:dyDescent="0.45">
      <c r="B47" s="26">
        <v>4000</v>
      </c>
      <c r="C47" s="37">
        <v>4300</v>
      </c>
      <c r="D47" s="47">
        <v>4310</v>
      </c>
      <c r="E47" s="48">
        <v>4311</v>
      </c>
      <c r="F47" s="49" t="s">
        <v>140</v>
      </c>
      <c r="G47" s="50"/>
      <c r="H47" s="51"/>
      <c r="I47" s="51"/>
      <c r="J47" s="48"/>
      <c r="K47" s="48"/>
      <c r="L47" s="48"/>
      <c r="M47" s="49"/>
      <c r="N47" s="52">
        <v>46317</v>
      </c>
      <c r="O47" s="52">
        <v>46322</v>
      </c>
      <c r="P47" s="53">
        <f>IF(O47&lt;&gt;"", NETWORKDAYS(N47,O47,Calendar!$L$2:$L$43), "")</f>
        <v>4</v>
      </c>
      <c r="Q47" s="214" t="str">
        <f t="shared" ref="Q47" si="24">IF(C47&lt;=9999, Q46, LEFT(C47, 2))</f>
        <v>구축</v>
      </c>
      <c r="R47" s="54" t="str">
        <f>IF(T47=4, VLOOKUP(O47, '주별 진척률'!$A$11:$B$169, 2, 0), "")</f>
        <v>W05</v>
      </c>
      <c r="S47" s="54" t="str">
        <f>IF(T47=4, IFERROR(VLOOKUP(W47, '주별 진척률'!$A$11:$B$169, 2, 0), ""), "")</f>
        <v/>
      </c>
      <c r="T47" s="53">
        <f t="shared" si="23"/>
        <v>4</v>
      </c>
      <c r="U47" s="54">
        <f>((1+(O47-N47))/(1+(MAX($O$5:$O$65)-MIN($N$5:$N$65))))</f>
        <v>0.2</v>
      </c>
      <c r="V47" s="52"/>
      <c r="W47" s="52"/>
      <c r="X47" s="53" t="str">
        <f>IF(W47&lt;&gt;"", NETWORKDAYS(V47,W47,Calendar!$L$2:$L$43), "")</f>
        <v/>
      </c>
      <c r="Y47" s="55">
        <f>IF($N47&lt;=Y$3+MOD(COLUMN()-Calendar!$O$2, 5), IF(Y$3+MOD(COLUMN()-Calendar!$O$2, 5)&lt;=$O47, 1, 0), 0)</f>
        <v>0</v>
      </c>
      <c r="Z47" s="56">
        <f>IF($N47&lt;=Y$3+MOD(COLUMN()-Calendar!$O$2, 5), IF(Y$3+MOD(COLUMN()-Calendar!$O$2, 5)&lt;=$O47, 1, 0), 0)</f>
        <v>0</v>
      </c>
      <c r="AA47" s="56">
        <f>IF($N47&lt;=Y$3+MOD(COLUMN()-Calendar!$O$2, 5), IF(Y$3+MOD(COLUMN()-Calendar!$O$2, 5)&lt;=$O47, 1, 0), 0)</f>
        <v>0</v>
      </c>
      <c r="AB47" s="56">
        <f>IF($N47&lt;=Y$3+MOD(COLUMN()-Calendar!$O$2, 5), IF(Y$3+MOD(COLUMN()-Calendar!$O$2, 5)&lt;=$O47, 1, 0), 0)</f>
        <v>0</v>
      </c>
      <c r="AC47" s="57">
        <f>IF($N47&lt;=Y$3+MOD(COLUMN()-Calendar!$O$2, 5), IF(Y$3+MOD(COLUMN()-Calendar!$O$2, 5)&lt;=$O47, 1, 0), 0)</f>
        <v>0</v>
      </c>
      <c r="AD47" s="55">
        <f>IF($N47&lt;=AD$3+MOD(COLUMN()-Calendar!$O$2, 5), IF(AD$3+MOD(COLUMN()-Calendar!$O$2, 5)&lt;=$O47, 1, 0), 0)</f>
        <v>0</v>
      </c>
      <c r="AE47" s="56">
        <f>IF($N47&lt;=AD$3+MOD(COLUMN()-Calendar!$O$2, 5), IF(AD$3+MOD(COLUMN()-Calendar!$O$2, 5)&lt;=$O47, 1, 0), 0)</f>
        <v>0</v>
      </c>
      <c r="AF47" s="56">
        <f>IF($N47&lt;=AD$3+MOD(COLUMN()-Calendar!$O$2, 5), IF(AD$3+MOD(COLUMN()-Calendar!$O$2, 5)&lt;=$O47, 1, 0), 0)</f>
        <v>0</v>
      </c>
      <c r="AG47" s="56">
        <f>IF($N47&lt;=AD$3+MOD(COLUMN()-Calendar!$O$2, 5), IF(AD$3+MOD(COLUMN()-Calendar!$O$2, 5)&lt;=$O47, 1, 0), 0)</f>
        <v>0</v>
      </c>
      <c r="AH47" s="57">
        <f>IF($N47&lt;=AD$3+MOD(COLUMN()-Calendar!$O$2, 5), IF(AD$3+MOD(COLUMN()-Calendar!$O$2, 5)&lt;=$O47, 1, 0), 0)</f>
        <v>0</v>
      </c>
      <c r="AI47" s="55">
        <f>IF($N47&lt;=AI$3+MOD(COLUMN()-Calendar!$O$2, 5), IF(AI$3+MOD(COLUMN()-Calendar!$O$2, 5)&lt;=$O47, 1, 0), 0)</f>
        <v>0</v>
      </c>
      <c r="AJ47" s="56">
        <f>IF($N47&lt;=AI$3+MOD(COLUMN()-Calendar!$O$2, 5), IF(AI$3+MOD(COLUMN()-Calendar!$O$2, 5)&lt;=$O47, 1, 0), 0)</f>
        <v>0</v>
      </c>
      <c r="AK47" s="56">
        <f>IF($N47&lt;=AI$3+MOD(COLUMN()-Calendar!$O$2, 5), IF(AI$3+MOD(COLUMN()-Calendar!$O$2, 5)&lt;=$O47, 1, 0), 0)</f>
        <v>0</v>
      </c>
      <c r="AL47" s="56">
        <f>IF($N47&lt;=AI$3+MOD(COLUMN()-Calendar!$O$2, 5), IF(AI$3+MOD(COLUMN()-Calendar!$O$2, 5)&lt;=$O47, 1, 0), 0)</f>
        <v>0</v>
      </c>
      <c r="AM47" s="57">
        <f>IF($N47&lt;=AI$3+MOD(COLUMN()-Calendar!$O$2, 5), IF(AI$3+MOD(COLUMN()-Calendar!$O$2, 5)&lt;=$O47, 1, 0), 0)</f>
        <v>0</v>
      </c>
      <c r="AN47" s="55">
        <f>IF($N47&lt;=AN$3+MOD(COLUMN()-Calendar!$O$2, 5), IF(AN$3+MOD(COLUMN()-Calendar!$O$2, 5)&lt;=$O47, 1, 0), 0)</f>
        <v>0</v>
      </c>
      <c r="AO47" s="56">
        <f>IF($N47&lt;=AN$3+MOD(COLUMN()-Calendar!$O$2, 5), IF(AN$3+MOD(COLUMN()-Calendar!$O$2, 5)&lt;=$O47, 1, 0), 0)</f>
        <v>0</v>
      </c>
      <c r="AP47" s="56">
        <f>IF($N47&lt;=AN$3+MOD(COLUMN()-Calendar!$O$2, 5), IF(AN$3+MOD(COLUMN()-Calendar!$O$2, 5)&lt;=$O47, 1, 0), 0)</f>
        <v>0</v>
      </c>
      <c r="AQ47" s="56">
        <f>IF($N47&lt;=AN$3+MOD(COLUMN()-Calendar!$O$2, 5), IF(AN$3+MOD(COLUMN()-Calendar!$O$2, 5)&lt;=$O47, 1, 0), 0)</f>
        <v>1</v>
      </c>
      <c r="AR47" s="57">
        <f>IF($N47&lt;=AN$3+MOD(COLUMN()-Calendar!$O$2, 5), IF(AN$3+MOD(COLUMN()-Calendar!$O$2, 5)&lt;=$O47, 1, 0), 0)</f>
        <v>1</v>
      </c>
      <c r="AS47" s="55">
        <f>IF($N47&lt;=AS$3+MOD(COLUMN()-Calendar!$O$2, 5), IF(AS$3+MOD(COLUMN()-Calendar!$O$2, 5)&lt;=$O47, 1, 0), 0)</f>
        <v>1</v>
      </c>
      <c r="AT47" s="56">
        <f>IF($N47&lt;=AS$3+MOD(COLUMN()-Calendar!$O$2, 5), IF(AS$3+MOD(COLUMN()-Calendar!$O$2, 5)&lt;=$O47, 1, 0), 0)</f>
        <v>1</v>
      </c>
      <c r="AU47" s="56">
        <f>IF($N47&lt;=AS$3+MOD(COLUMN()-Calendar!$O$2, 5), IF(AS$3+MOD(COLUMN()-Calendar!$O$2, 5)&lt;=$O47, 1, 0), 0)</f>
        <v>0</v>
      </c>
      <c r="AV47" s="56">
        <f>IF($N47&lt;=AS$3+MOD(COLUMN()-Calendar!$O$2, 5), IF(AS$3+MOD(COLUMN()-Calendar!$O$2, 5)&lt;=$O47, 1, 0), 0)</f>
        <v>0</v>
      </c>
      <c r="AW47" s="57">
        <f>IF($N47&lt;=AS$3+MOD(COLUMN()-Calendar!$O$2, 5), IF(AS$3+MOD(COLUMN()-Calendar!$O$2, 5)&lt;=$O47, 1, 0), 0)</f>
        <v>0</v>
      </c>
    </row>
    <row r="48" spans="2:49" ht="17.5" customHeight="1" outlineLevel="3" x14ac:dyDescent="0.45">
      <c r="B48" s="26">
        <v>4000</v>
      </c>
      <c r="C48" s="37">
        <v>4300</v>
      </c>
      <c r="D48" s="47">
        <v>4310</v>
      </c>
      <c r="E48" s="58">
        <v>4312</v>
      </c>
      <c r="F48" s="59" t="s">
        <v>142</v>
      </c>
      <c r="G48" s="60"/>
      <c r="H48" s="61"/>
      <c r="I48" s="61"/>
      <c r="J48" s="58"/>
      <c r="K48" s="58"/>
      <c r="L48" s="58"/>
      <c r="M48" s="59"/>
      <c r="N48" s="52">
        <v>46317</v>
      </c>
      <c r="O48" s="52">
        <v>46322</v>
      </c>
      <c r="P48" s="63">
        <f>IF(O48&lt;&gt;"", NETWORKDAYS(N48,O48,Calendar!$L$2:$L$43), "")</f>
        <v>4</v>
      </c>
      <c r="Q48" s="215" t="str">
        <f>IF(C48&lt;=9999, Q47, LEFT(C48, 2))</f>
        <v>구축</v>
      </c>
      <c r="R48" s="64" t="str">
        <f>IF(T48=4, VLOOKUP(O48, '주별 진척률'!$A$11:$B$169, 2, 0), "")</f>
        <v>W05</v>
      </c>
      <c r="S48" s="64" t="str">
        <f>IF(T48=4, IFERROR(VLOOKUP(W48, '주별 진척률'!$A$11:$B$169, 2, 0), ""), "")</f>
        <v/>
      </c>
      <c r="T48" s="63">
        <f t="shared" si="23"/>
        <v>4</v>
      </c>
      <c r="U48" s="64">
        <f>((1+(O48-N48))/(1+(MAX($O$5:$O$65)-MIN($N$5:$N$65))))</f>
        <v>0.2</v>
      </c>
      <c r="V48" s="62"/>
      <c r="W48" s="62"/>
      <c r="X48" s="63" t="str">
        <f>IF(W48&lt;&gt;"", NETWORKDAYS(V48,W48,Calendar!$L$2:$L$43), "")</f>
        <v/>
      </c>
      <c r="Y48" s="55">
        <f>IF($N48&lt;=Y$3+MOD(COLUMN()-Calendar!$O$2, 5), IF(Y$3+MOD(COLUMN()-Calendar!$O$2, 5)&lt;=$O48, 1, 0), 0)</f>
        <v>0</v>
      </c>
      <c r="Z48" s="56">
        <f>IF($N48&lt;=Y$3+MOD(COLUMN()-Calendar!$O$2, 5), IF(Y$3+MOD(COLUMN()-Calendar!$O$2, 5)&lt;=$O48, 1, 0), 0)</f>
        <v>0</v>
      </c>
      <c r="AA48" s="56">
        <f>IF($N48&lt;=Y$3+MOD(COLUMN()-Calendar!$O$2, 5), IF(Y$3+MOD(COLUMN()-Calendar!$O$2, 5)&lt;=$O48, 1, 0), 0)</f>
        <v>0</v>
      </c>
      <c r="AB48" s="56">
        <f>IF($N48&lt;=Y$3+MOD(COLUMN()-Calendar!$O$2, 5), IF(Y$3+MOD(COLUMN()-Calendar!$O$2, 5)&lt;=$O48, 1, 0), 0)</f>
        <v>0</v>
      </c>
      <c r="AC48" s="57">
        <f>IF($N48&lt;=Y$3+MOD(COLUMN()-Calendar!$O$2, 5), IF(Y$3+MOD(COLUMN()-Calendar!$O$2, 5)&lt;=$O48, 1, 0), 0)</f>
        <v>0</v>
      </c>
      <c r="AD48" s="55">
        <f>IF($N48&lt;=AD$3+MOD(COLUMN()-Calendar!$O$2, 5), IF(AD$3+MOD(COLUMN()-Calendar!$O$2, 5)&lt;=$O48, 1, 0), 0)</f>
        <v>0</v>
      </c>
      <c r="AE48" s="56">
        <f>IF($N48&lt;=AD$3+MOD(COLUMN()-Calendar!$O$2, 5), IF(AD$3+MOD(COLUMN()-Calendar!$O$2, 5)&lt;=$O48, 1, 0), 0)</f>
        <v>0</v>
      </c>
      <c r="AF48" s="56">
        <f>IF($N48&lt;=AD$3+MOD(COLUMN()-Calendar!$O$2, 5), IF(AD$3+MOD(COLUMN()-Calendar!$O$2, 5)&lt;=$O48, 1, 0), 0)</f>
        <v>0</v>
      </c>
      <c r="AG48" s="56">
        <f>IF($N48&lt;=AD$3+MOD(COLUMN()-Calendar!$O$2, 5), IF(AD$3+MOD(COLUMN()-Calendar!$O$2, 5)&lt;=$O48, 1, 0), 0)</f>
        <v>0</v>
      </c>
      <c r="AH48" s="57">
        <f>IF($N48&lt;=AD$3+MOD(COLUMN()-Calendar!$O$2, 5), IF(AD$3+MOD(COLUMN()-Calendar!$O$2, 5)&lt;=$O48, 1, 0), 0)</f>
        <v>0</v>
      </c>
      <c r="AI48" s="55">
        <f>IF($N48&lt;=AI$3+MOD(COLUMN()-Calendar!$O$2, 5), IF(AI$3+MOD(COLUMN()-Calendar!$O$2, 5)&lt;=$O48, 1, 0), 0)</f>
        <v>0</v>
      </c>
      <c r="AJ48" s="56">
        <f>IF($N48&lt;=AI$3+MOD(COLUMN()-Calendar!$O$2, 5), IF(AI$3+MOD(COLUMN()-Calendar!$O$2, 5)&lt;=$O48, 1, 0), 0)</f>
        <v>0</v>
      </c>
      <c r="AK48" s="56">
        <f>IF($N48&lt;=AI$3+MOD(COLUMN()-Calendar!$O$2, 5), IF(AI$3+MOD(COLUMN()-Calendar!$O$2, 5)&lt;=$O48, 1, 0), 0)</f>
        <v>0</v>
      </c>
      <c r="AL48" s="56">
        <f>IF($N48&lt;=AI$3+MOD(COLUMN()-Calendar!$O$2, 5), IF(AI$3+MOD(COLUMN()-Calendar!$O$2, 5)&lt;=$O48, 1, 0), 0)</f>
        <v>0</v>
      </c>
      <c r="AM48" s="57">
        <f>IF($N48&lt;=AI$3+MOD(COLUMN()-Calendar!$O$2, 5), IF(AI$3+MOD(COLUMN()-Calendar!$O$2, 5)&lt;=$O48, 1, 0), 0)</f>
        <v>0</v>
      </c>
      <c r="AN48" s="55">
        <f>IF($N48&lt;=AN$3+MOD(COLUMN()-Calendar!$O$2, 5), IF(AN$3+MOD(COLUMN()-Calendar!$O$2, 5)&lt;=$O48, 1, 0), 0)</f>
        <v>0</v>
      </c>
      <c r="AO48" s="56">
        <f>IF($N48&lt;=AN$3+MOD(COLUMN()-Calendar!$O$2, 5), IF(AN$3+MOD(COLUMN()-Calendar!$O$2, 5)&lt;=$O48, 1, 0), 0)</f>
        <v>0</v>
      </c>
      <c r="AP48" s="56">
        <f>IF($N48&lt;=AN$3+MOD(COLUMN()-Calendar!$O$2, 5), IF(AN$3+MOD(COLUMN()-Calendar!$O$2, 5)&lt;=$O48, 1, 0), 0)</f>
        <v>0</v>
      </c>
      <c r="AQ48" s="56">
        <f>IF($N48&lt;=AN$3+MOD(COLUMN()-Calendar!$O$2, 5), IF(AN$3+MOD(COLUMN()-Calendar!$O$2, 5)&lt;=$O48, 1, 0), 0)</f>
        <v>1</v>
      </c>
      <c r="AR48" s="57">
        <f>IF($N48&lt;=AN$3+MOD(COLUMN()-Calendar!$O$2, 5), IF(AN$3+MOD(COLUMN()-Calendar!$O$2, 5)&lt;=$O48, 1, 0), 0)</f>
        <v>1</v>
      </c>
      <c r="AS48" s="55">
        <f>IF($N48&lt;=AS$3+MOD(COLUMN()-Calendar!$O$2, 5), IF(AS$3+MOD(COLUMN()-Calendar!$O$2, 5)&lt;=$O48, 1, 0), 0)</f>
        <v>1</v>
      </c>
      <c r="AT48" s="56">
        <f>IF($N48&lt;=AS$3+MOD(COLUMN()-Calendar!$O$2, 5), IF(AS$3+MOD(COLUMN()-Calendar!$O$2, 5)&lt;=$O48, 1, 0), 0)</f>
        <v>1</v>
      </c>
      <c r="AU48" s="56">
        <f>IF($N48&lt;=AS$3+MOD(COLUMN()-Calendar!$O$2, 5), IF(AS$3+MOD(COLUMN()-Calendar!$O$2, 5)&lt;=$O48, 1, 0), 0)</f>
        <v>0</v>
      </c>
      <c r="AV48" s="56">
        <f>IF($N48&lt;=AS$3+MOD(COLUMN()-Calendar!$O$2, 5), IF(AS$3+MOD(COLUMN()-Calendar!$O$2, 5)&lt;=$O48, 1, 0), 0)</f>
        <v>0</v>
      </c>
      <c r="AW48" s="57">
        <f>IF($N48&lt;=AS$3+MOD(COLUMN()-Calendar!$O$2, 5), IF(AS$3+MOD(COLUMN()-Calendar!$O$2, 5)&lt;=$O48, 1, 0), 0)</f>
        <v>0</v>
      </c>
    </row>
    <row r="49" spans="2:49" ht="17.5" customHeight="1" outlineLevel="3" x14ac:dyDescent="0.45">
      <c r="B49" s="26">
        <v>4000</v>
      </c>
      <c r="C49" s="37">
        <v>4300</v>
      </c>
      <c r="D49" s="47">
        <v>4310</v>
      </c>
      <c r="E49" s="58">
        <v>4313</v>
      </c>
      <c r="F49" s="80" t="s">
        <v>143</v>
      </c>
      <c r="G49" s="81"/>
      <c r="H49" s="82"/>
      <c r="I49" s="82"/>
      <c r="J49" s="79"/>
      <c r="K49" s="79"/>
      <c r="L49" s="58"/>
      <c r="M49" s="80"/>
      <c r="N49" s="52">
        <v>46317</v>
      </c>
      <c r="O49" s="52">
        <v>46322</v>
      </c>
      <c r="P49" s="70">
        <f>IF(O49&lt;&gt;"", NETWORKDAYS(N49,O49,Calendar!$L$2:$L$43), "")</f>
        <v>4</v>
      </c>
      <c r="Q49" s="215" t="str">
        <f t="shared" ref="Q49" si="25">IF(C49&lt;=9999, Q48, LEFT(C49, 2))</f>
        <v>구축</v>
      </c>
      <c r="R49" s="64" t="str">
        <f>IF(T49=4, VLOOKUP(O49, '주별 진척률'!$A$11:$B$169, 2, 0), "")</f>
        <v>W05</v>
      </c>
      <c r="S49" s="64" t="str">
        <f>IF(T49=4, IFERROR(VLOOKUP(W49, '주별 진척률'!$A$11:$B$169, 2, 0), ""), "")</f>
        <v/>
      </c>
      <c r="T49" s="84">
        <f t="shared" si="23"/>
        <v>4</v>
      </c>
      <c r="U49" s="71">
        <f>((1+(O49-N49))/(1+(MAX($O$5:$O$65)-MIN($N$5:$N$65))))</f>
        <v>0.2</v>
      </c>
      <c r="V49" s="83"/>
      <c r="W49" s="83"/>
      <c r="X49" s="84" t="str">
        <f>IF(W49&lt;&gt;"", NETWORKDAYS(V49,W49,Calendar!$L$2:$L$43), "")</f>
        <v/>
      </c>
      <c r="Y49" s="55">
        <f>IF($N49&lt;=Y$3+MOD(COLUMN()-Calendar!$O$2, 5), IF(Y$3+MOD(COLUMN()-Calendar!$O$2, 5)&lt;=$O49, 1, 0), 0)</f>
        <v>0</v>
      </c>
      <c r="Z49" s="56">
        <f>IF($N49&lt;=Y$3+MOD(COLUMN()-Calendar!$O$2, 5), IF(Y$3+MOD(COLUMN()-Calendar!$O$2, 5)&lt;=$O49, 1, 0), 0)</f>
        <v>0</v>
      </c>
      <c r="AA49" s="56">
        <f>IF($N49&lt;=Y$3+MOD(COLUMN()-Calendar!$O$2, 5), IF(Y$3+MOD(COLUMN()-Calendar!$O$2, 5)&lt;=$O49, 1, 0), 0)</f>
        <v>0</v>
      </c>
      <c r="AB49" s="56">
        <f>IF($N49&lt;=Y$3+MOD(COLUMN()-Calendar!$O$2, 5), IF(Y$3+MOD(COLUMN()-Calendar!$O$2, 5)&lt;=$O49, 1, 0), 0)</f>
        <v>0</v>
      </c>
      <c r="AC49" s="57">
        <f>IF($N49&lt;=Y$3+MOD(COLUMN()-Calendar!$O$2, 5), IF(Y$3+MOD(COLUMN()-Calendar!$O$2, 5)&lt;=$O49, 1, 0), 0)</f>
        <v>0</v>
      </c>
      <c r="AD49" s="55">
        <f>IF($N49&lt;=AD$3+MOD(COLUMN()-Calendar!$O$2, 5), IF(AD$3+MOD(COLUMN()-Calendar!$O$2, 5)&lt;=$O49, 1, 0), 0)</f>
        <v>0</v>
      </c>
      <c r="AE49" s="56">
        <f>IF($N49&lt;=AD$3+MOD(COLUMN()-Calendar!$O$2, 5), IF(AD$3+MOD(COLUMN()-Calendar!$O$2, 5)&lt;=$O49, 1, 0), 0)</f>
        <v>0</v>
      </c>
      <c r="AF49" s="56">
        <f>IF($N49&lt;=AD$3+MOD(COLUMN()-Calendar!$O$2, 5), IF(AD$3+MOD(COLUMN()-Calendar!$O$2, 5)&lt;=$O49, 1, 0), 0)</f>
        <v>0</v>
      </c>
      <c r="AG49" s="56">
        <f>IF($N49&lt;=AD$3+MOD(COLUMN()-Calendar!$O$2, 5), IF(AD$3+MOD(COLUMN()-Calendar!$O$2, 5)&lt;=$O49, 1, 0), 0)</f>
        <v>0</v>
      </c>
      <c r="AH49" s="57">
        <f>IF($N49&lt;=AD$3+MOD(COLUMN()-Calendar!$O$2, 5), IF(AD$3+MOD(COLUMN()-Calendar!$O$2, 5)&lt;=$O49, 1, 0), 0)</f>
        <v>0</v>
      </c>
      <c r="AI49" s="55">
        <f>IF($N49&lt;=AI$3+MOD(COLUMN()-Calendar!$O$2, 5), IF(AI$3+MOD(COLUMN()-Calendar!$O$2, 5)&lt;=$O49, 1, 0), 0)</f>
        <v>0</v>
      </c>
      <c r="AJ49" s="56">
        <f>IF($N49&lt;=AI$3+MOD(COLUMN()-Calendar!$O$2, 5), IF(AI$3+MOD(COLUMN()-Calendar!$O$2, 5)&lt;=$O49, 1, 0), 0)</f>
        <v>0</v>
      </c>
      <c r="AK49" s="56">
        <f>IF($N49&lt;=AI$3+MOD(COLUMN()-Calendar!$O$2, 5), IF(AI$3+MOD(COLUMN()-Calendar!$O$2, 5)&lt;=$O49, 1, 0), 0)</f>
        <v>0</v>
      </c>
      <c r="AL49" s="56">
        <f>IF($N49&lt;=AI$3+MOD(COLUMN()-Calendar!$O$2, 5), IF(AI$3+MOD(COLUMN()-Calendar!$O$2, 5)&lt;=$O49, 1, 0), 0)</f>
        <v>0</v>
      </c>
      <c r="AM49" s="57">
        <f>IF($N49&lt;=AI$3+MOD(COLUMN()-Calendar!$O$2, 5), IF(AI$3+MOD(COLUMN()-Calendar!$O$2, 5)&lt;=$O49, 1, 0), 0)</f>
        <v>0</v>
      </c>
      <c r="AN49" s="55">
        <f>IF($N49&lt;=AN$3+MOD(COLUMN()-Calendar!$O$2, 5), IF(AN$3+MOD(COLUMN()-Calendar!$O$2, 5)&lt;=$O49, 1, 0), 0)</f>
        <v>0</v>
      </c>
      <c r="AO49" s="56">
        <f>IF($N49&lt;=AN$3+MOD(COLUMN()-Calendar!$O$2, 5), IF(AN$3+MOD(COLUMN()-Calendar!$O$2, 5)&lt;=$O49, 1, 0), 0)</f>
        <v>0</v>
      </c>
      <c r="AP49" s="56">
        <f>IF($N49&lt;=AN$3+MOD(COLUMN()-Calendar!$O$2, 5), IF(AN$3+MOD(COLUMN()-Calendar!$O$2, 5)&lt;=$O49, 1, 0), 0)</f>
        <v>0</v>
      </c>
      <c r="AQ49" s="56">
        <f>IF($N49&lt;=AN$3+MOD(COLUMN()-Calendar!$O$2, 5), IF(AN$3+MOD(COLUMN()-Calendar!$O$2, 5)&lt;=$O49, 1, 0), 0)</f>
        <v>1</v>
      </c>
      <c r="AR49" s="57">
        <f>IF($N49&lt;=AN$3+MOD(COLUMN()-Calendar!$O$2, 5), IF(AN$3+MOD(COLUMN()-Calendar!$O$2, 5)&lt;=$O49, 1, 0), 0)</f>
        <v>1</v>
      </c>
      <c r="AS49" s="55">
        <f>IF($N49&lt;=AS$3+MOD(COLUMN()-Calendar!$O$2, 5), IF(AS$3+MOD(COLUMN()-Calendar!$O$2, 5)&lt;=$O49, 1, 0), 0)</f>
        <v>1</v>
      </c>
      <c r="AT49" s="56">
        <f>IF($N49&lt;=AS$3+MOD(COLUMN()-Calendar!$O$2, 5), IF(AS$3+MOD(COLUMN()-Calendar!$O$2, 5)&lt;=$O49, 1, 0), 0)</f>
        <v>1</v>
      </c>
      <c r="AU49" s="56">
        <f>IF($N49&lt;=AS$3+MOD(COLUMN()-Calendar!$O$2, 5), IF(AS$3+MOD(COLUMN()-Calendar!$O$2, 5)&lt;=$O49, 1, 0), 0)</f>
        <v>0</v>
      </c>
      <c r="AV49" s="56">
        <f>IF($N49&lt;=AS$3+MOD(COLUMN()-Calendar!$O$2, 5), IF(AS$3+MOD(COLUMN()-Calendar!$O$2, 5)&lt;=$O49, 1, 0), 0)</f>
        <v>0</v>
      </c>
      <c r="AW49" s="57">
        <f>IF($N49&lt;=AS$3+MOD(COLUMN()-Calendar!$O$2, 5), IF(AS$3+MOD(COLUMN()-Calendar!$O$2, 5)&lt;=$O49, 1, 0), 0)</f>
        <v>0</v>
      </c>
    </row>
    <row r="50" spans="2:49" ht="17.5" customHeight="1" outlineLevel="1" x14ac:dyDescent="0.45">
      <c r="B50" s="13">
        <v>5000</v>
      </c>
      <c r="C50" s="14" t="s">
        <v>100</v>
      </c>
      <c r="D50" s="88"/>
      <c r="E50" s="75"/>
      <c r="F50" s="76"/>
      <c r="G50" s="17"/>
      <c r="H50" s="18"/>
      <c r="I50" s="18"/>
      <c r="J50" s="19"/>
      <c r="K50" s="19"/>
      <c r="L50" s="19"/>
      <c r="M50" s="106"/>
      <c r="N50" s="20">
        <f>MIN(N51:N59)</f>
        <v>46322</v>
      </c>
      <c r="O50" s="20">
        <f>MAX(O51:O59)</f>
        <v>46324</v>
      </c>
      <c r="P50" s="21">
        <f>IF(O50&lt;&gt;"", NETWORKDAYS(N50,O50,Calendar!$L$2:$L$43), "")</f>
        <v>3</v>
      </c>
      <c r="Q50" s="219" t="str">
        <f>IF(C50&lt;=9999,#REF!, LEFT( C50, 2))</f>
        <v>이행</v>
      </c>
      <c r="R50" s="22" t="str">
        <f>IF(T50=4, VLOOKUP(O50, '주별 진척률'!$A$11:$B$169, 2, 0), "")</f>
        <v/>
      </c>
      <c r="S50" s="22" t="str">
        <f>IF(T50=4, IFERROR(VLOOKUP(W50, '주별 진척률'!$A$11:$B$169, 2, 0), ""), "")</f>
        <v/>
      </c>
      <c r="T50" s="21">
        <f t="shared" si="21"/>
        <v>1</v>
      </c>
      <c r="U50" s="22">
        <f>((1+(O50-N50))/(1+(MAX($O$5:$O$65)-MIN($N$5:$N$65))))</f>
        <v>0.1</v>
      </c>
      <c r="V50" s="20">
        <f>MIN(V51:V59)</f>
        <v>0</v>
      </c>
      <c r="W50" s="20">
        <f>MAX(W51:W59)</f>
        <v>0</v>
      </c>
      <c r="X50" s="21">
        <f>IF(W50&lt;&gt;"", NETWORKDAYS(V50,W50,Calendar!$L$2:$L$43), "")</f>
        <v>0</v>
      </c>
      <c r="Y50" s="189">
        <f>IF($N50&lt;=Y$3+MOD(COLUMN()-Calendar!$O$2, 5), IF(Y$3+MOD(COLUMN()-Calendar!$O$2, 5)&lt;=$O50, 1, 0), 0)</f>
        <v>0</v>
      </c>
      <c r="Z50" s="190">
        <f>IF($N50&lt;=Y$3+MOD(COLUMN()-Calendar!$O$2, 5), IF(Y$3+MOD(COLUMN()-Calendar!$O$2, 5)&lt;=$O50, 1, 0), 0)</f>
        <v>0</v>
      </c>
      <c r="AA50" s="190">
        <f>IF($N50&lt;=Y$3+MOD(COLUMN()-Calendar!$O$2, 5), IF(Y$3+MOD(COLUMN()-Calendar!$O$2, 5)&lt;=$O50, 1, 0), 0)</f>
        <v>0</v>
      </c>
      <c r="AB50" s="190">
        <f>IF($N50&lt;=Y$3+MOD(COLUMN()-Calendar!$O$2, 5), IF(Y$3+MOD(COLUMN()-Calendar!$O$2, 5)&lt;=$O50, 1, 0), 0)</f>
        <v>0</v>
      </c>
      <c r="AC50" s="191">
        <f>IF($N50&lt;=Y$3+MOD(COLUMN()-Calendar!$O$2, 5), IF(Y$3+MOD(COLUMN()-Calendar!$O$2, 5)&lt;=$O50, 1, 0), 0)</f>
        <v>0</v>
      </c>
      <c r="AD50" s="189">
        <f>IF($N50&lt;=AD$3+MOD(COLUMN()-Calendar!$O$2, 5), IF(AD$3+MOD(COLUMN()-Calendar!$O$2, 5)&lt;=$O50, 1, 0), 0)</f>
        <v>0</v>
      </c>
      <c r="AE50" s="190">
        <f>IF($N50&lt;=AD$3+MOD(COLUMN()-Calendar!$O$2, 5), IF(AD$3+MOD(COLUMN()-Calendar!$O$2, 5)&lt;=$O50, 1, 0), 0)</f>
        <v>0</v>
      </c>
      <c r="AF50" s="190">
        <f>IF($N50&lt;=AD$3+MOD(COLUMN()-Calendar!$O$2, 5), IF(AD$3+MOD(COLUMN()-Calendar!$O$2, 5)&lt;=$O50, 1, 0), 0)</f>
        <v>0</v>
      </c>
      <c r="AG50" s="190">
        <f>IF($N50&lt;=AD$3+MOD(COLUMN()-Calendar!$O$2, 5), IF(AD$3+MOD(COLUMN()-Calendar!$O$2, 5)&lt;=$O50, 1, 0), 0)</f>
        <v>0</v>
      </c>
      <c r="AH50" s="191">
        <f>IF($N50&lt;=AD$3+MOD(COLUMN()-Calendar!$O$2, 5), IF(AD$3+MOD(COLUMN()-Calendar!$O$2, 5)&lt;=$O50, 1, 0), 0)</f>
        <v>0</v>
      </c>
      <c r="AI50" s="189">
        <f>IF($N50&lt;=AI$3+MOD(COLUMN()-Calendar!$O$2, 5), IF(AI$3+MOD(COLUMN()-Calendar!$O$2, 5)&lt;=$O50, 1, 0), 0)</f>
        <v>0</v>
      </c>
      <c r="AJ50" s="190">
        <f>IF($N50&lt;=AI$3+MOD(COLUMN()-Calendar!$O$2, 5), IF(AI$3+MOD(COLUMN()-Calendar!$O$2, 5)&lt;=$O50, 1, 0), 0)</f>
        <v>0</v>
      </c>
      <c r="AK50" s="190">
        <f>IF($N50&lt;=AI$3+MOD(COLUMN()-Calendar!$O$2, 5), IF(AI$3+MOD(COLUMN()-Calendar!$O$2, 5)&lt;=$O50, 1, 0), 0)</f>
        <v>0</v>
      </c>
      <c r="AL50" s="190">
        <f>IF($N50&lt;=AI$3+MOD(COLUMN()-Calendar!$O$2, 5), IF(AI$3+MOD(COLUMN()-Calendar!$O$2, 5)&lt;=$O50, 1, 0), 0)</f>
        <v>0</v>
      </c>
      <c r="AM50" s="191">
        <f>IF($N50&lt;=AI$3+MOD(COLUMN()-Calendar!$O$2, 5), IF(AI$3+MOD(COLUMN()-Calendar!$O$2, 5)&lt;=$O50, 1, 0), 0)</f>
        <v>0</v>
      </c>
      <c r="AN50" s="189">
        <f>IF($N50&lt;=AN$3+MOD(COLUMN()-Calendar!$O$2, 5), IF(AN$3+MOD(COLUMN()-Calendar!$O$2, 5)&lt;=$O50, 1, 0), 0)</f>
        <v>0</v>
      </c>
      <c r="AO50" s="190">
        <f>IF($N50&lt;=AN$3+MOD(COLUMN()-Calendar!$O$2, 5), IF(AN$3+MOD(COLUMN()-Calendar!$O$2, 5)&lt;=$O50, 1, 0), 0)</f>
        <v>0</v>
      </c>
      <c r="AP50" s="190">
        <f>IF($N50&lt;=AN$3+MOD(COLUMN()-Calendar!$O$2, 5), IF(AN$3+MOD(COLUMN()-Calendar!$O$2, 5)&lt;=$O50, 1, 0), 0)</f>
        <v>0</v>
      </c>
      <c r="AQ50" s="190">
        <f>IF($N50&lt;=AN$3+MOD(COLUMN()-Calendar!$O$2, 5), IF(AN$3+MOD(COLUMN()-Calendar!$O$2, 5)&lt;=$O50, 1, 0), 0)</f>
        <v>0</v>
      </c>
      <c r="AR50" s="191">
        <f>IF($N50&lt;=AN$3+MOD(COLUMN()-Calendar!$O$2, 5), IF(AN$3+MOD(COLUMN()-Calendar!$O$2, 5)&lt;=$O50, 1, 0), 0)</f>
        <v>0</v>
      </c>
      <c r="AS50" s="189">
        <f>IF($N50&lt;=AS$3+MOD(COLUMN()-Calendar!$O$2, 5), IF(AS$3+MOD(COLUMN()-Calendar!$O$2, 5)&lt;=$O50, 1, 0), 0)</f>
        <v>0</v>
      </c>
      <c r="AT50" s="190">
        <f>IF($N50&lt;=AS$3+MOD(COLUMN()-Calendar!$O$2, 5), IF(AS$3+MOD(COLUMN()-Calendar!$O$2, 5)&lt;=$O50, 1, 0), 0)</f>
        <v>1</v>
      </c>
      <c r="AU50" s="190">
        <f>IF($N50&lt;=AS$3+MOD(COLUMN()-Calendar!$O$2, 5), IF(AS$3+MOD(COLUMN()-Calendar!$O$2, 5)&lt;=$O50, 1, 0), 0)</f>
        <v>1</v>
      </c>
      <c r="AV50" s="190">
        <f>IF($N50&lt;=AS$3+MOD(COLUMN()-Calendar!$O$2, 5), IF(AS$3+MOD(COLUMN()-Calendar!$O$2, 5)&lt;=$O50, 1, 0), 0)</f>
        <v>1</v>
      </c>
      <c r="AW50" s="191">
        <f>IF($N50&lt;=AS$3+MOD(COLUMN()-Calendar!$O$2, 5), IF(AS$3+MOD(COLUMN()-Calendar!$O$2, 5)&lt;=$O50, 1, 0), 0)</f>
        <v>0</v>
      </c>
    </row>
    <row r="51" spans="2:49" ht="17.5" customHeight="1" outlineLevel="1" x14ac:dyDescent="0.45">
      <c r="B51" s="26">
        <v>5000</v>
      </c>
      <c r="C51" s="27">
        <v>5100</v>
      </c>
      <c r="D51" s="28" t="s">
        <v>101</v>
      </c>
      <c r="E51" s="87"/>
      <c r="F51" s="77"/>
      <c r="G51" s="31"/>
      <c r="H51" s="32"/>
      <c r="I51" s="32"/>
      <c r="J51" s="33"/>
      <c r="K51" s="33"/>
      <c r="L51" s="33"/>
      <c r="M51" s="107"/>
      <c r="N51" s="34">
        <f>MIN(N52:N54)</f>
        <v>46322</v>
      </c>
      <c r="O51" s="34">
        <f>MAX(O52:O54)</f>
        <v>46322</v>
      </c>
      <c r="P51" s="35">
        <f>IF(O51&lt;&gt;"", NETWORKDAYS(N51,O51,Calendar!$L$2:$L$43), "")</f>
        <v>1</v>
      </c>
      <c r="Q51" s="216" t="str">
        <f>IF(C51&lt;=9999,Q50, LEFT( C51, 2))</f>
        <v>이행</v>
      </c>
      <c r="R51" s="36" t="str">
        <f>IF(T51=4, VLOOKUP(O51, '주별 진척률'!$A$11:$B$169, 2, 0), "")</f>
        <v/>
      </c>
      <c r="S51" s="36" t="str">
        <f>IF(T51=4, IFERROR(VLOOKUP(W51, '주별 진척률'!$A$11:$B$169, 2, 0), ""), "")</f>
        <v/>
      </c>
      <c r="T51" s="35">
        <f t="shared" ref="T51:T54" si="26">IF(IFERROR(VALUE(E51), 0)&gt;=1000, IF(IFERROR(VALUE(E51), 0)&lt;=9999, 4,  IF(RIGHT(D51,1)="0", 3, IF(RIGHT(C51,2)="00", 2, IF(RIGHT(B51,3)="000", 1, 0)))), IF(RIGHT(D51,1)="0", 3, IF(RIGHT(C51,2)="00", 2, IF(RIGHT(B51,3)="000", 1, 0))))</f>
        <v>2</v>
      </c>
      <c r="U51" s="36">
        <f>((1+(O51-N51))/(1+(MAX($O$5:$O$65)-MIN($N$5:$N$65))))</f>
        <v>3.3333333333333333E-2</v>
      </c>
      <c r="V51" s="34">
        <f>MIN(V52:V54)</f>
        <v>0</v>
      </c>
      <c r="W51" s="34">
        <f>MAX(W52:W54)</f>
        <v>0</v>
      </c>
      <c r="X51" s="35">
        <f>IF(W51&lt;&gt;"", NETWORKDAYS(V51,W51,Calendar!$L$2:$L$43), "")</f>
        <v>0</v>
      </c>
      <c r="Y51" s="186">
        <f>IF($N51&lt;=Y$3+MOD(COLUMN()-Calendar!$O$2, 5), IF(Y$3+MOD(COLUMN()-Calendar!$O$2, 5)&lt;=$O51, 1, 0), 0)</f>
        <v>0</v>
      </c>
      <c r="Z51" s="187">
        <f>IF($N51&lt;=Y$3+MOD(COLUMN()-Calendar!$O$2, 5), IF(Y$3+MOD(COLUMN()-Calendar!$O$2, 5)&lt;=$O51, 1, 0), 0)</f>
        <v>0</v>
      </c>
      <c r="AA51" s="187">
        <f>IF($N51&lt;=Y$3+MOD(COLUMN()-Calendar!$O$2, 5), IF(Y$3+MOD(COLUMN()-Calendar!$O$2, 5)&lt;=$O51, 1, 0), 0)</f>
        <v>0</v>
      </c>
      <c r="AB51" s="187">
        <f>IF($N51&lt;=Y$3+MOD(COLUMN()-Calendar!$O$2, 5), IF(Y$3+MOD(COLUMN()-Calendar!$O$2, 5)&lt;=$O51, 1, 0), 0)</f>
        <v>0</v>
      </c>
      <c r="AC51" s="188">
        <f>IF($N51&lt;=Y$3+MOD(COLUMN()-Calendar!$O$2, 5), IF(Y$3+MOD(COLUMN()-Calendar!$O$2, 5)&lt;=$O51, 1, 0), 0)</f>
        <v>0</v>
      </c>
      <c r="AD51" s="186">
        <f>IF($N51&lt;=AD$3+MOD(COLUMN()-Calendar!$O$2, 5), IF(AD$3+MOD(COLUMN()-Calendar!$O$2, 5)&lt;=$O51, 1, 0), 0)</f>
        <v>0</v>
      </c>
      <c r="AE51" s="187">
        <f>IF($N51&lt;=AD$3+MOD(COLUMN()-Calendar!$O$2, 5), IF(AD$3+MOD(COLUMN()-Calendar!$O$2, 5)&lt;=$O51, 1, 0), 0)</f>
        <v>0</v>
      </c>
      <c r="AF51" s="187">
        <f>IF($N51&lt;=AD$3+MOD(COLUMN()-Calendar!$O$2, 5), IF(AD$3+MOD(COLUMN()-Calendar!$O$2, 5)&lt;=$O51, 1, 0), 0)</f>
        <v>0</v>
      </c>
      <c r="AG51" s="187">
        <f>IF($N51&lt;=AD$3+MOD(COLUMN()-Calendar!$O$2, 5), IF(AD$3+MOD(COLUMN()-Calendar!$O$2, 5)&lt;=$O51, 1, 0), 0)</f>
        <v>0</v>
      </c>
      <c r="AH51" s="188">
        <f>IF($N51&lt;=AD$3+MOD(COLUMN()-Calendar!$O$2, 5), IF(AD$3+MOD(COLUMN()-Calendar!$O$2, 5)&lt;=$O51, 1, 0), 0)</f>
        <v>0</v>
      </c>
      <c r="AI51" s="186">
        <f>IF($N51&lt;=AI$3+MOD(COLUMN()-Calendar!$O$2, 5), IF(AI$3+MOD(COLUMN()-Calendar!$O$2, 5)&lt;=$O51, 1, 0), 0)</f>
        <v>0</v>
      </c>
      <c r="AJ51" s="187">
        <f>IF($N51&lt;=AI$3+MOD(COLUMN()-Calendar!$O$2, 5), IF(AI$3+MOD(COLUMN()-Calendar!$O$2, 5)&lt;=$O51, 1, 0), 0)</f>
        <v>0</v>
      </c>
      <c r="AK51" s="187">
        <f>IF($N51&lt;=AI$3+MOD(COLUMN()-Calendar!$O$2, 5), IF(AI$3+MOD(COLUMN()-Calendar!$O$2, 5)&lt;=$O51, 1, 0), 0)</f>
        <v>0</v>
      </c>
      <c r="AL51" s="187">
        <f>IF($N51&lt;=AI$3+MOD(COLUMN()-Calendar!$O$2, 5), IF(AI$3+MOD(COLUMN()-Calendar!$O$2, 5)&lt;=$O51, 1, 0), 0)</f>
        <v>0</v>
      </c>
      <c r="AM51" s="188">
        <f>IF($N51&lt;=AI$3+MOD(COLUMN()-Calendar!$O$2, 5), IF(AI$3+MOD(COLUMN()-Calendar!$O$2, 5)&lt;=$O51, 1, 0), 0)</f>
        <v>0</v>
      </c>
      <c r="AN51" s="186">
        <f>IF($N51&lt;=AN$3+MOD(COLUMN()-Calendar!$O$2, 5), IF(AN$3+MOD(COLUMN()-Calendar!$O$2, 5)&lt;=$O51, 1, 0), 0)</f>
        <v>0</v>
      </c>
      <c r="AO51" s="187">
        <f>IF($N51&lt;=AN$3+MOD(COLUMN()-Calendar!$O$2, 5), IF(AN$3+MOD(COLUMN()-Calendar!$O$2, 5)&lt;=$O51, 1, 0), 0)</f>
        <v>0</v>
      </c>
      <c r="AP51" s="187">
        <f>IF($N51&lt;=AN$3+MOD(COLUMN()-Calendar!$O$2, 5), IF(AN$3+MOD(COLUMN()-Calendar!$O$2, 5)&lt;=$O51, 1, 0), 0)</f>
        <v>0</v>
      </c>
      <c r="AQ51" s="187">
        <f>IF($N51&lt;=AN$3+MOD(COLUMN()-Calendar!$O$2, 5), IF(AN$3+MOD(COLUMN()-Calendar!$O$2, 5)&lt;=$O51, 1, 0), 0)</f>
        <v>0</v>
      </c>
      <c r="AR51" s="188">
        <f>IF($N51&lt;=AN$3+MOD(COLUMN()-Calendar!$O$2, 5), IF(AN$3+MOD(COLUMN()-Calendar!$O$2, 5)&lt;=$O51, 1, 0), 0)</f>
        <v>0</v>
      </c>
      <c r="AS51" s="186">
        <f>IF($N51&lt;=AS$3+MOD(COLUMN()-Calendar!$O$2, 5), IF(AS$3+MOD(COLUMN()-Calendar!$O$2, 5)&lt;=$O51, 1, 0), 0)</f>
        <v>0</v>
      </c>
      <c r="AT51" s="187">
        <f>IF($N51&lt;=AS$3+MOD(COLUMN()-Calendar!$O$2, 5), IF(AS$3+MOD(COLUMN()-Calendar!$O$2, 5)&lt;=$O51, 1, 0), 0)</f>
        <v>1</v>
      </c>
      <c r="AU51" s="187">
        <f>IF($N51&lt;=AS$3+MOD(COLUMN()-Calendar!$O$2, 5), IF(AS$3+MOD(COLUMN()-Calendar!$O$2, 5)&lt;=$O51, 1, 0), 0)</f>
        <v>0</v>
      </c>
      <c r="AV51" s="187">
        <f>IF($N51&lt;=AS$3+MOD(COLUMN()-Calendar!$O$2, 5), IF(AS$3+MOD(COLUMN()-Calendar!$O$2, 5)&lt;=$O51, 1, 0), 0)</f>
        <v>0</v>
      </c>
      <c r="AW51" s="188">
        <f>IF($N51&lt;=AS$3+MOD(COLUMN()-Calendar!$O$2, 5), IF(AS$3+MOD(COLUMN()-Calendar!$O$2, 5)&lt;=$O51, 1, 0), 0)</f>
        <v>0</v>
      </c>
    </row>
    <row r="52" spans="2:49" ht="17.5" customHeight="1" outlineLevel="2" x14ac:dyDescent="0.45">
      <c r="B52" s="26">
        <v>5000</v>
      </c>
      <c r="C52" s="37">
        <v>5100</v>
      </c>
      <c r="D52" s="38">
        <v>5110</v>
      </c>
      <c r="E52" s="39" t="s">
        <v>146</v>
      </c>
      <c r="F52" s="40"/>
      <c r="G52" s="41"/>
      <c r="H52" s="42"/>
      <c r="I52" s="42"/>
      <c r="J52" s="43"/>
      <c r="K52" s="43"/>
      <c r="L52" s="43"/>
      <c r="M52" s="108"/>
      <c r="N52" s="44">
        <f>MIN(N53:N54)</f>
        <v>46322</v>
      </c>
      <c r="O52" s="44">
        <f>MAX(O53:O54)</f>
        <v>46322</v>
      </c>
      <c r="P52" s="45">
        <f>IF(O52&lt;&gt;"", NETWORKDAYS(N52,O52,Calendar!$L$2:$L$43), "")</f>
        <v>1</v>
      </c>
      <c r="Q52" s="217" t="str">
        <f t="shared" ref="Q52:Q53" si="27">IF(C52&lt;=9999, Q51, LEFT(C52, 2))</f>
        <v>이행</v>
      </c>
      <c r="R52" s="168" t="str">
        <f>IF(T52=4, VLOOKUP(O52, '주별 진척률'!$A$11:$B$169, 2, 0), "")</f>
        <v/>
      </c>
      <c r="S52" s="46" t="str">
        <f>IF(T52=4, IFERROR(VLOOKUP(W52, '주별 진척률'!$A$11:$B$169, 2, 0), ""), "")</f>
        <v/>
      </c>
      <c r="T52" s="45">
        <f t="shared" si="26"/>
        <v>3</v>
      </c>
      <c r="U52" s="46">
        <f>((1+(O52-N52))/(1+(MAX($O$5:$O$65)-MIN($N$5:$N$65))))</f>
        <v>3.3333333333333333E-2</v>
      </c>
      <c r="V52" s="44">
        <f>MIN(V53:V54)</f>
        <v>0</v>
      </c>
      <c r="W52" s="44">
        <f>MAX(W53:W54)</f>
        <v>0</v>
      </c>
      <c r="X52" s="45">
        <f>IF(W52&lt;&gt;"", NETWORKDAYS(V52,W52,Calendar!$L$2:$L$43), "")</f>
        <v>0</v>
      </c>
      <c r="Y52" s="183">
        <f>IF($N52&lt;=Y$3+MOD(COLUMN()-Calendar!$O$2, 5), IF(Y$3+MOD(COLUMN()-Calendar!$O$2, 5)&lt;=$O52, 1, 0), 0)</f>
        <v>0</v>
      </c>
      <c r="Z52" s="184">
        <f>IF($N52&lt;=Y$3+MOD(COLUMN()-Calendar!$O$2, 5), IF(Y$3+MOD(COLUMN()-Calendar!$O$2, 5)&lt;=$O52, 1, 0), 0)</f>
        <v>0</v>
      </c>
      <c r="AA52" s="184">
        <f>IF($N52&lt;=Y$3+MOD(COLUMN()-Calendar!$O$2, 5), IF(Y$3+MOD(COLUMN()-Calendar!$O$2, 5)&lt;=$O52, 1, 0), 0)</f>
        <v>0</v>
      </c>
      <c r="AB52" s="184">
        <f>IF($N52&lt;=Y$3+MOD(COLUMN()-Calendar!$O$2, 5), IF(Y$3+MOD(COLUMN()-Calendar!$O$2, 5)&lt;=$O52, 1, 0), 0)</f>
        <v>0</v>
      </c>
      <c r="AC52" s="185">
        <f>IF($N52&lt;=Y$3+MOD(COLUMN()-Calendar!$O$2, 5), IF(Y$3+MOD(COLUMN()-Calendar!$O$2, 5)&lt;=$O52, 1, 0), 0)</f>
        <v>0</v>
      </c>
      <c r="AD52" s="183">
        <f>IF($N52&lt;=AD$3+MOD(COLUMN()-Calendar!$O$2, 5), IF(AD$3+MOD(COLUMN()-Calendar!$O$2, 5)&lt;=$O52, 1, 0), 0)</f>
        <v>0</v>
      </c>
      <c r="AE52" s="184">
        <f>IF($N52&lt;=AD$3+MOD(COLUMN()-Calendar!$O$2, 5), IF(AD$3+MOD(COLUMN()-Calendar!$O$2, 5)&lt;=$O52, 1, 0), 0)</f>
        <v>0</v>
      </c>
      <c r="AF52" s="184">
        <f>IF($N52&lt;=AD$3+MOD(COLUMN()-Calendar!$O$2, 5), IF(AD$3+MOD(COLUMN()-Calendar!$O$2, 5)&lt;=$O52, 1, 0), 0)</f>
        <v>0</v>
      </c>
      <c r="AG52" s="184">
        <f>IF($N52&lt;=AD$3+MOD(COLUMN()-Calendar!$O$2, 5), IF(AD$3+MOD(COLUMN()-Calendar!$O$2, 5)&lt;=$O52, 1, 0), 0)</f>
        <v>0</v>
      </c>
      <c r="AH52" s="185">
        <f>IF($N52&lt;=AD$3+MOD(COLUMN()-Calendar!$O$2, 5), IF(AD$3+MOD(COLUMN()-Calendar!$O$2, 5)&lt;=$O52, 1, 0), 0)</f>
        <v>0</v>
      </c>
      <c r="AI52" s="183">
        <f>IF($N52&lt;=AI$3+MOD(COLUMN()-Calendar!$O$2, 5), IF(AI$3+MOD(COLUMN()-Calendar!$O$2, 5)&lt;=$O52, 1, 0), 0)</f>
        <v>0</v>
      </c>
      <c r="AJ52" s="184">
        <f>IF($N52&lt;=AI$3+MOD(COLUMN()-Calendar!$O$2, 5), IF(AI$3+MOD(COLUMN()-Calendar!$O$2, 5)&lt;=$O52, 1, 0), 0)</f>
        <v>0</v>
      </c>
      <c r="AK52" s="184">
        <f>IF($N52&lt;=AI$3+MOD(COLUMN()-Calendar!$O$2, 5), IF(AI$3+MOD(COLUMN()-Calendar!$O$2, 5)&lt;=$O52, 1, 0), 0)</f>
        <v>0</v>
      </c>
      <c r="AL52" s="184">
        <f>IF($N52&lt;=AI$3+MOD(COLUMN()-Calendar!$O$2, 5), IF(AI$3+MOD(COLUMN()-Calendar!$O$2, 5)&lt;=$O52, 1, 0), 0)</f>
        <v>0</v>
      </c>
      <c r="AM52" s="185">
        <f>IF($N52&lt;=AI$3+MOD(COLUMN()-Calendar!$O$2, 5), IF(AI$3+MOD(COLUMN()-Calendar!$O$2, 5)&lt;=$O52, 1, 0), 0)</f>
        <v>0</v>
      </c>
      <c r="AN52" s="183">
        <f>IF($N52&lt;=AN$3+MOD(COLUMN()-Calendar!$O$2, 5), IF(AN$3+MOD(COLUMN()-Calendar!$O$2, 5)&lt;=$O52, 1, 0), 0)</f>
        <v>0</v>
      </c>
      <c r="AO52" s="184">
        <f>IF($N52&lt;=AN$3+MOD(COLUMN()-Calendar!$O$2, 5), IF(AN$3+MOD(COLUMN()-Calendar!$O$2, 5)&lt;=$O52, 1, 0), 0)</f>
        <v>0</v>
      </c>
      <c r="AP52" s="184">
        <f>IF($N52&lt;=AN$3+MOD(COLUMN()-Calendar!$O$2, 5), IF(AN$3+MOD(COLUMN()-Calendar!$O$2, 5)&lt;=$O52, 1, 0), 0)</f>
        <v>0</v>
      </c>
      <c r="AQ52" s="184">
        <f>IF($N52&lt;=AN$3+MOD(COLUMN()-Calendar!$O$2, 5), IF(AN$3+MOD(COLUMN()-Calendar!$O$2, 5)&lt;=$O52, 1, 0), 0)</f>
        <v>0</v>
      </c>
      <c r="AR52" s="185">
        <f>IF($N52&lt;=AN$3+MOD(COLUMN()-Calendar!$O$2, 5), IF(AN$3+MOD(COLUMN()-Calendar!$O$2, 5)&lt;=$O52, 1, 0), 0)</f>
        <v>0</v>
      </c>
      <c r="AS52" s="183">
        <f>IF($N52&lt;=AS$3+MOD(COLUMN()-Calendar!$O$2, 5), IF(AS$3+MOD(COLUMN()-Calendar!$O$2, 5)&lt;=$O52, 1, 0), 0)</f>
        <v>0</v>
      </c>
      <c r="AT52" s="184">
        <f>IF($N52&lt;=AS$3+MOD(COLUMN()-Calendar!$O$2, 5), IF(AS$3+MOD(COLUMN()-Calendar!$O$2, 5)&lt;=$O52, 1, 0), 0)</f>
        <v>1</v>
      </c>
      <c r="AU52" s="184">
        <f>IF($N52&lt;=AS$3+MOD(COLUMN()-Calendar!$O$2, 5), IF(AS$3+MOD(COLUMN()-Calendar!$O$2, 5)&lt;=$O52, 1, 0), 0)</f>
        <v>0</v>
      </c>
      <c r="AV52" s="184">
        <f>IF($N52&lt;=AS$3+MOD(COLUMN()-Calendar!$O$2, 5), IF(AS$3+MOD(COLUMN()-Calendar!$O$2, 5)&lt;=$O52, 1, 0), 0)</f>
        <v>0</v>
      </c>
      <c r="AW52" s="185">
        <f>IF($N52&lt;=AS$3+MOD(COLUMN()-Calendar!$O$2, 5), IF(AS$3+MOD(COLUMN()-Calendar!$O$2, 5)&lt;=$O52, 1, 0), 0)</f>
        <v>0</v>
      </c>
    </row>
    <row r="53" spans="2:49" ht="17.5" customHeight="1" outlineLevel="3" x14ac:dyDescent="0.45">
      <c r="B53" s="26">
        <v>5000</v>
      </c>
      <c r="C53" s="37">
        <v>5100</v>
      </c>
      <c r="D53" s="47">
        <v>5110</v>
      </c>
      <c r="E53" s="48">
        <v>5111</v>
      </c>
      <c r="F53" s="49" t="s">
        <v>147</v>
      </c>
      <c r="G53" s="50"/>
      <c r="H53" s="51"/>
      <c r="I53" s="51"/>
      <c r="J53" s="48"/>
      <c r="K53" s="48"/>
      <c r="L53" s="48"/>
      <c r="M53" s="104"/>
      <c r="N53" s="52">
        <v>46322</v>
      </c>
      <c r="O53" s="52">
        <v>46322</v>
      </c>
      <c r="P53" s="53">
        <f>IF(O53&lt;&gt;"", NETWORKDAYS(N53,O53,Calendar!$L$2:$L$43), "")</f>
        <v>1</v>
      </c>
      <c r="Q53" s="220" t="str">
        <f t="shared" si="27"/>
        <v>이행</v>
      </c>
      <c r="R53" s="54" t="str">
        <f>IF(T53=4, VLOOKUP(O53, '주별 진척률'!$A$11:$B$169, 2, 0), "")</f>
        <v>W05</v>
      </c>
      <c r="S53" s="54" t="str">
        <f>IF(T53=4, IFERROR(VLOOKUP(W53, '주별 진척률'!$A$11:$B$169, 2, 0), ""), "")</f>
        <v/>
      </c>
      <c r="T53" s="53">
        <f t="shared" si="26"/>
        <v>4</v>
      </c>
      <c r="U53" s="54">
        <f>((1+(O53-N53))/(1+(MAX($O$5:$O$65)-MIN($N$5:$N$65))))</f>
        <v>3.3333333333333333E-2</v>
      </c>
      <c r="V53" s="52"/>
      <c r="W53" s="52"/>
      <c r="X53" s="53" t="str">
        <f>IF(W53&lt;&gt;"", NETWORKDAYS(V53,W53,Calendar!$L$2:$L$43), "")</f>
        <v/>
      </c>
      <c r="Y53" s="55">
        <f>IF($N53&lt;=Y$3+MOD(COLUMN()-Calendar!$O$2, 5), IF(Y$3+MOD(COLUMN()-Calendar!$O$2, 5)&lt;=$O53, 1, 0), 0)</f>
        <v>0</v>
      </c>
      <c r="Z53" s="56">
        <f>IF($N53&lt;=Y$3+MOD(COLUMN()-Calendar!$O$2, 5), IF(Y$3+MOD(COLUMN()-Calendar!$O$2, 5)&lt;=$O53, 1, 0), 0)</f>
        <v>0</v>
      </c>
      <c r="AA53" s="56">
        <f>IF($N53&lt;=Y$3+MOD(COLUMN()-Calendar!$O$2, 5), IF(Y$3+MOD(COLUMN()-Calendar!$O$2, 5)&lt;=$O53, 1, 0), 0)</f>
        <v>0</v>
      </c>
      <c r="AB53" s="56">
        <f>IF($N53&lt;=Y$3+MOD(COLUMN()-Calendar!$O$2, 5), IF(Y$3+MOD(COLUMN()-Calendar!$O$2, 5)&lt;=$O53, 1, 0), 0)</f>
        <v>0</v>
      </c>
      <c r="AC53" s="57">
        <f>IF($N53&lt;=Y$3+MOD(COLUMN()-Calendar!$O$2, 5), IF(Y$3+MOD(COLUMN()-Calendar!$O$2, 5)&lt;=$O53, 1, 0), 0)</f>
        <v>0</v>
      </c>
      <c r="AD53" s="55">
        <f>IF($N53&lt;=AD$3+MOD(COLUMN()-Calendar!$O$2, 5), IF(AD$3+MOD(COLUMN()-Calendar!$O$2, 5)&lt;=$O53, 1, 0), 0)</f>
        <v>0</v>
      </c>
      <c r="AE53" s="56">
        <f>IF($N53&lt;=AD$3+MOD(COLUMN()-Calendar!$O$2, 5), IF(AD$3+MOD(COLUMN()-Calendar!$O$2, 5)&lt;=$O53, 1, 0), 0)</f>
        <v>0</v>
      </c>
      <c r="AF53" s="56">
        <f>IF($N53&lt;=AD$3+MOD(COLUMN()-Calendar!$O$2, 5), IF(AD$3+MOD(COLUMN()-Calendar!$O$2, 5)&lt;=$O53, 1, 0), 0)</f>
        <v>0</v>
      </c>
      <c r="AG53" s="56">
        <f>IF($N53&lt;=AD$3+MOD(COLUMN()-Calendar!$O$2, 5), IF(AD$3+MOD(COLUMN()-Calendar!$O$2, 5)&lt;=$O53, 1, 0), 0)</f>
        <v>0</v>
      </c>
      <c r="AH53" s="57">
        <f>IF($N53&lt;=AD$3+MOD(COLUMN()-Calendar!$O$2, 5), IF(AD$3+MOD(COLUMN()-Calendar!$O$2, 5)&lt;=$O53, 1, 0), 0)</f>
        <v>0</v>
      </c>
      <c r="AI53" s="55">
        <f>IF($N53&lt;=AI$3+MOD(COLUMN()-Calendar!$O$2, 5), IF(AI$3+MOD(COLUMN()-Calendar!$O$2, 5)&lt;=$O53, 1, 0), 0)</f>
        <v>0</v>
      </c>
      <c r="AJ53" s="56">
        <f>IF($N53&lt;=AI$3+MOD(COLUMN()-Calendar!$O$2, 5), IF(AI$3+MOD(COLUMN()-Calendar!$O$2, 5)&lt;=$O53, 1, 0), 0)</f>
        <v>0</v>
      </c>
      <c r="AK53" s="56">
        <f>IF($N53&lt;=AI$3+MOD(COLUMN()-Calendar!$O$2, 5), IF(AI$3+MOD(COLUMN()-Calendar!$O$2, 5)&lt;=$O53, 1, 0), 0)</f>
        <v>0</v>
      </c>
      <c r="AL53" s="56">
        <f>IF($N53&lt;=AI$3+MOD(COLUMN()-Calendar!$O$2, 5), IF(AI$3+MOD(COLUMN()-Calendar!$O$2, 5)&lt;=$O53, 1, 0), 0)</f>
        <v>0</v>
      </c>
      <c r="AM53" s="57">
        <f>IF($N53&lt;=AI$3+MOD(COLUMN()-Calendar!$O$2, 5), IF(AI$3+MOD(COLUMN()-Calendar!$O$2, 5)&lt;=$O53, 1, 0), 0)</f>
        <v>0</v>
      </c>
      <c r="AN53" s="55">
        <f>IF($N53&lt;=AN$3+MOD(COLUMN()-Calendar!$O$2, 5), IF(AN$3+MOD(COLUMN()-Calendar!$O$2, 5)&lt;=$O53, 1, 0), 0)</f>
        <v>0</v>
      </c>
      <c r="AO53" s="56">
        <f>IF($N53&lt;=AN$3+MOD(COLUMN()-Calendar!$O$2, 5), IF(AN$3+MOD(COLUMN()-Calendar!$O$2, 5)&lt;=$O53, 1, 0), 0)</f>
        <v>0</v>
      </c>
      <c r="AP53" s="56">
        <f>IF($N53&lt;=AN$3+MOD(COLUMN()-Calendar!$O$2, 5), IF(AN$3+MOD(COLUMN()-Calendar!$O$2, 5)&lt;=$O53, 1, 0), 0)</f>
        <v>0</v>
      </c>
      <c r="AQ53" s="56">
        <f>IF($N53&lt;=AN$3+MOD(COLUMN()-Calendar!$O$2, 5), IF(AN$3+MOD(COLUMN()-Calendar!$O$2, 5)&lt;=$O53, 1, 0), 0)</f>
        <v>0</v>
      </c>
      <c r="AR53" s="57">
        <f>IF($N53&lt;=AN$3+MOD(COLUMN()-Calendar!$O$2, 5), IF(AN$3+MOD(COLUMN()-Calendar!$O$2, 5)&lt;=$O53, 1, 0), 0)</f>
        <v>0</v>
      </c>
      <c r="AS53" s="55">
        <f>IF($N53&lt;=AS$3+MOD(COLUMN()-Calendar!$O$2, 5), IF(AS$3+MOD(COLUMN()-Calendar!$O$2, 5)&lt;=$O53, 1, 0), 0)</f>
        <v>0</v>
      </c>
      <c r="AT53" s="56">
        <f>IF($N53&lt;=AS$3+MOD(COLUMN()-Calendar!$O$2, 5), IF(AS$3+MOD(COLUMN()-Calendar!$O$2, 5)&lt;=$O53, 1, 0), 0)</f>
        <v>1</v>
      </c>
      <c r="AU53" s="56">
        <f>IF($N53&lt;=AS$3+MOD(COLUMN()-Calendar!$O$2, 5), IF(AS$3+MOD(COLUMN()-Calendar!$O$2, 5)&lt;=$O53, 1, 0), 0)</f>
        <v>0</v>
      </c>
      <c r="AV53" s="56">
        <f>IF($N53&lt;=AS$3+MOD(COLUMN()-Calendar!$O$2, 5), IF(AS$3+MOD(COLUMN()-Calendar!$O$2, 5)&lt;=$O53, 1, 0), 0)</f>
        <v>0</v>
      </c>
      <c r="AW53" s="57">
        <f>IF($N53&lt;=AS$3+MOD(COLUMN()-Calendar!$O$2, 5), IF(AS$3+MOD(COLUMN()-Calendar!$O$2, 5)&lt;=$O53, 1, 0), 0)</f>
        <v>0</v>
      </c>
    </row>
    <row r="54" spans="2:49" ht="17.5" customHeight="1" outlineLevel="3" x14ac:dyDescent="0.45">
      <c r="B54" s="26">
        <v>5000</v>
      </c>
      <c r="C54" s="37">
        <v>5100</v>
      </c>
      <c r="D54" s="47">
        <v>5110</v>
      </c>
      <c r="E54" s="58">
        <v>5112</v>
      </c>
      <c r="F54" s="66" t="s">
        <v>145</v>
      </c>
      <c r="G54" s="67"/>
      <c r="H54" s="68"/>
      <c r="I54" s="68"/>
      <c r="J54" s="65"/>
      <c r="K54" s="65"/>
      <c r="L54" s="65"/>
      <c r="M54" s="66"/>
      <c r="N54" s="52">
        <v>46322</v>
      </c>
      <c r="O54" s="52">
        <v>46322</v>
      </c>
      <c r="P54" s="70">
        <f>IF(O54&lt;&gt;"", NETWORKDAYS(N54,O54,Calendar!$L$2:$L$43), "")</f>
        <v>1</v>
      </c>
      <c r="Q54" s="218" t="str">
        <f>IF(C54&lt;=9999,Q53, LEFT( C54, 2))</f>
        <v>이행</v>
      </c>
      <c r="R54" s="71" t="str">
        <f>IF(T54=4, VLOOKUP(O54, '주별 진척률'!$A$11:$B$169, 2, 0), "")</f>
        <v>W05</v>
      </c>
      <c r="S54" s="71" t="str">
        <f>IF(T54=4, IFERROR(VLOOKUP(W54, '주별 진척률'!$A$11:$B$169, 2, 0), ""), "")</f>
        <v/>
      </c>
      <c r="T54" s="70">
        <f t="shared" si="26"/>
        <v>4</v>
      </c>
      <c r="U54" s="71">
        <f>((1+(O54-N54))/(1+(MAX($O$5:$O$65)-MIN($N$5:$N$65))))</f>
        <v>3.3333333333333333E-2</v>
      </c>
      <c r="V54" s="69"/>
      <c r="W54" s="69"/>
      <c r="X54" s="70" t="str">
        <f>IF(W54&lt;&gt;"", NETWORKDAYS(V54,W54,Calendar!$L$2:$L$43), "")</f>
        <v/>
      </c>
      <c r="Y54" s="55">
        <f>IF($N54&lt;=Y$3+MOD(COLUMN()-Calendar!$O$2, 5), IF(Y$3+MOD(COLUMN()-Calendar!$O$2, 5)&lt;=$O54, 1, 0), 0)</f>
        <v>0</v>
      </c>
      <c r="Z54" s="56">
        <f>IF($N54&lt;=Y$3+MOD(COLUMN()-Calendar!$O$2, 5), IF(Y$3+MOD(COLUMN()-Calendar!$O$2, 5)&lt;=$O54, 1, 0), 0)</f>
        <v>0</v>
      </c>
      <c r="AA54" s="56">
        <f>IF($N54&lt;=Y$3+MOD(COLUMN()-Calendar!$O$2, 5), IF(Y$3+MOD(COLUMN()-Calendar!$O$2, 5)&lt;=$O54, 1, 0), 0)</f>
        <v>0</v>
      </c>
      <c r="AB54" s="56">
        <f>IF($N54&lt;=Y$3+MOD(COLUMN()-Calendar!$O$2, 5), IF(Y$3+MOD(COLUMN()-Calendar!$O$2, 5)&lt;=$O54, 1, 0), 0)</f>
        <v>0</v>
      </c>
      <c r="AC54" s="57">
        <f>IF($N54&lt;=Y$3+MOD(COLUMN()-Calendar!$O$2, 5), IF(Y$3+MOD(COLUMN()-Calendar!$O$2, 5)&lt;=$O54, 1, 0), 0)</f>
        <v>0</v>
      </c>
      <c r="AD54" s="55">
        <f>IF($N54&lt;=AD$3+MOD(COLUMN()-Calendar!$O$2, 5), IF(AD$3+MOD(COLUMN()-Calendar!$O$2, 5)&lt;=$O54, 1, 0), 0)</f>
        <v>0</v>
      </c>
      <c r="AE54" s="56">
        <f>IF($N54&lt;=AD$3+MOD(COLUMN()-Calendar!$O$2, 5), IF(AD$3+MOD(COLUMN()-Calendar!$O$2, 5)&lt;=$O54, 1, 0), 0)</f>
        <v>0</v>
      </c>
      <c r="AF54" s="56">
        <f>IF($N54&lt;=AD$3+MOD(COLUMN()-Calendar!$O$2, 5), IF(AD$3+MOD(COLUMN()-Calendar!$O$2, 5)&lt;=$O54, 1, 0), 0)</f>
        <v>0</v>
      </c>
      <c r="AG54" s="56">
        <f>IF($N54&lt;=AD$3+MOD(COLUMN()-Calendar!$O$2, 5), IF(AD$3+MOD(COLUMN()-Calendar!$O$2, 5)&lt;=$O54, 1, 0), 0)</f>
        <v>0</v>
      </c>
      <c r="AH54" s="57">
        <f>IF($N54&lt;=AD$3+MOD(COLUMN()-Calendar!$O$2, 5), IF(AD$3+MOD(COLUMN()-Calendar!$O$2, 5)&lt;=$O54, 1, 0), 0)</f>
        <v>0</v>
      </c>
      <c r="AI54" s="55">
        <f>IF($N54&lt;=AI$3+MOD(COLUMN()-Calendar!$O$2, 5), IF(AI$3+MOD(COLUMN()-Calendar!$O$2, 5)&lt;=$O54, 1, 0), 0)</f>
        <v>0</v>
      </c>
      <c r="AJ54" s="56">
        <f>IF($N54&lt;=AI$3+MOD(COLUMN()-Calendar!$O$2, 5), IF(AI$3+MOD(COLUMN()-Calendar!$O$2, 5)&lt;=$O54, 1, 0), 0)</f>
        <v>0</v>
      </c>
      <c r="AK54" s="56">
        <f>IF($N54&lt;=AI$3+MOD(COLUMN()-Calendar!$O$2, 5), IF(AI$3+MOD(COLUMN()-Calendar!$O$2, 5)&lt;=$O54, 1, 0), 0)</f>
        <v>0</v>
      </c>
      <c r="AL54" s="56">
        <f>IF($N54&lt;=AI$3+MOD(COLUMN()-Calendar!$O$2, 5), IF(AI$3+MOD(COLUMN()-Calendar!$O$2, 5)&lt;=$O54, 1, 0), 0)</f>
        <v>0</v>
      </c>
      <c r="AM54" s="57">
        <f>IF($N54&lt;=AI$3+MOD(COLUMN()-Calendar!$O$2, 5), IF(AI$3+MOD(COLUMN()-Calendar!$O$2, 5)&lt;=$O54, 1, 0), 0)</f>
        <v>0</v>
      </c>
      <c r="AN54" s="55">
        <f>IF($N54&lt;=AN$3+MOD(COLUMN()-Calendar!$O$2, 5), IF(AN$3+MOD(COLUMN()-Calendar!$O$2, 5)&lt;=$O54, 1, 0), 0)</f>
        <v>0</v>
      </c>
      <c r="AO54" s="56">
        <f>IF($N54&lt;=AN$3+MOD(COLUMN()-Calendar!$O$2, 5), IF(AN$3+MOD(COLUMN()-Calendar!$O$2, 5)&lt;=$O54, 1, 0), 0)</f>
        <v>0</v>
      </c>
      <c r="AP54" s="56">
        <f>IF($N54&lt;=AN$3+MOD(COLUMN()-Calendar!$O$2, 5), IF(AN$3+MOD(COLUMN()-Calendar!$O$2, 5)&lt;=$O54, 1, 0), 0)</f>
        <v>0</v>
      </c>
      <c r="AQ54" s="56">
        <f>IF($N54&lt;=AN$3+MOD(COLUMN()-Calendar!$O$2, 5), IF(AN$3+MOD(COLUMN()-Calendar!$O$2, 5)&lt;=$O54, 1, 0), 0)</f>
        <v>0</v>
      </c>
      <c r="AR54" s="57">
        <f>IF($N54&lt;=AN$3+MOD(COLUMN()-Calendar!$O$2, 5), IF(AN$3+MOD(COLUMN()-Calendar!$O$2, 5)&lt;=$O54, 1, 0), 0)</f>
        <v>0</v>
      </c>
      <c r="AS54" s="55">
        <f>IF($N54&lt;=AS$3+MOD(COLUMN()-Calendar!$O$2, 5), IF(AS$3+MOD(COLUMN()-Calendar!$O$2, 5)&lt;=$O54, 1, 0), 0)</f>
        <v>0</v>
      </c>
      <c r="AT54" s="56">
        <f>IF($N54&lt;=AS$3+MOD(COLUMN()-Calendar!$O$2, 5), IF(AS$3+MOD(COLUMN()-Calendar!$O$2, 5)&lt;=$O54, 1, 0), 0)</f>
        <v>1</v>
      </c>
      <c r="AU54" s="56">
        <f>IF($N54&lt;=AS$3+MOD(COLUMN()-Calendar!$O$2, 5), IF(AS$3+MOD(COLUMN()-Calendar!$O$2, 5)&lt;=$O54, 1, 0), 0)</f>
        <v>0</v>
      </c>
      <c r="AV54" s="56">
        <f>IF($N54&lt;=AS$3+MOD(COLUMN()-Calendar!$O$2, 5), IF(AS$3+MOD(COLUMN()-Calendar!$O$2, 5)&lt;=$O54, 1, 0), 0)</f>
        <v>0</v>
      </c>
      <c r="AW54" s="57">
        <f>IF($N54&lt;=AS$3+MOD(COLUMN()-Calendar!$O$2, 5), IF(AS$3+MOD(COLUMN()-Calendar!$O$2, 5)&lt;=$O54, 1, 0), 0)</f>
        <v>0</v>
      </c>
    </row>
    <row r="55" spans="2:49" ht="17.5" customHeight="1" outlineLevel="1" x14ac:dyDescent="0.45">
      <c r="B55" s="26">
        <v>5000</v>
      </c>
      <c r="C55" s="27">
        <v>5200</v>
      </c>
      <c r="D55" s="28" t="s">
        <v>104</v>
      </c>
      <c r="E55" s="29"/>
      <c r="F55" s="77"/>
      <c r="G55" s="31"/>
      <c r="H55" s="32"/>
      <c r="I55" s="32"/>
      <c r="J55" s="33"/>
      <c r="K55" s="33"/>
      <c r="L55" s="33"/>
      <c r="M55" s="107"/>
      <c r="N55" s="34">
        <f>MIN(N56:N59)</f>
        <v>46322</v>
      </c>
      <c r="O55" s="34">
        <f>MAX(O56:O59)</f>
        <v>46324</v>
      </c>
      <c r="P55" s="35">
        <f>IF(O55&lt;&gt;"", NETWORKDAYS(N55,O55,Calendar!$L$2:$L$43), "")</f>
        <v>3</v>
      </c>
      <c r="Q55" s="216" t="str">
        <f>IF(C55&lt;=9999,Q54, LEFT( C55, 2))</f>
        <v>이행</v>
      </c>
      <c r="R55" s="36" t="str">
        <f>IF(T55=4, VLOOKUP(O55, '주별 진척률'!$A$11:$B$169, 2, 0), "")</f>
        <v/>
      </c>
      <c r="S55" s="36" t="str">
        <f>IF(T55=4, IFERROR(VLOOKUP(W55, '주별 진척률'!$A$11:$B$169, 2, 0), ""), "")</f>
        <v/>
      </c>
      <c r="T55" s="35">
        <f t="shared" ref="T55:T57" si="28">IF(IFERROR(VALUE(E55), 0)&gt;=1000, IF(IFERROR(VALUE(E55), 0)&lt;=9999, 4,  IF(RIGHT(D55,1)="0", 3, IF(RIGHT(C55,2)="00", 2, IF(RIGHT(B55,3)="000", 1, 0)))), IF(RIGHT(D55,1)="0", 3, IF(RIGHT(C55,2)="00", 2, IF(RIGHT(B55,3)="000", 1, 0))))</f>
        <v>2</v>
      </c>
      <c r="U55" s="36">
        <f>((1+(O55-N55))/(1+(MAX($O$5:$O$65)-MIN($N$5:$N$65))))</f>
        <v>0.1</v>
      </c>
      <c r="V55" s="34">
        <f>MIN(V56:V57)</f>
        <v>0</v>
      </c>
      <c r="W55" s="34">
        <f>MAX(W56:W57)</f>
        <v>0</v>
      </c>
      <c r="X55" s="35">
        <f>IF(W55&lt;&gt;"", NETWORKDAYS(V55,W55,Calendar!$L$2:$L$43), "")</f>
        <v>0</v>
      </c>
      <c r="Y55" s="186">
        <f>IF($N55&lt;=Y$3+MOD(COLUMN()-Calendar!$O$2, 5), IF(Y$3+MOD(COLUMN()-Calendar!$O$2, 5)&lt;=$O55, 1, 0), 0)</f>
        <v>0</v>
      </c>
      <c r="Z55" s="187">
        <f>IF($N55&lt;=Y$3+MOD(COLUMN()-Calendar!$O$2, 5), IF(Y$3+MOD(COLUMN()-Calendar!$O$2, 5)&lt;=$O55, 1, 0), 0)</f>
        <v>0</v>
      </c>
      <c r="AA55" s="187">
        <f>IF($N55&lt;=Y$3+MOD(COLUMN()-Calendar!$O$2, 5), IF(Y$3+MOD(COLUMN()-Calendar!$O$2, 5)&lt;=$O55, 1, 0), 0)</f>
        <v>0</v>
      </c>
      <c r="AB55" s="187">
        <f>IF($N55&lt;=Y$3+MOD(COLUMN()-Calendar!$O$2, 5), IF(Y$3+MOD(COLUMN()-Calendar!$O$2, 5)&lt;=$O55, 1, 0), 0)</f>
        <v>0</v>
      </c>
      <c r="AC55" s="188">
        <f>IF($N55&lt;=Y$3+MOD(COLUMN()-Calendar!$O$2, 5), IF(Y$3+MOD(COLUMN()-Calendar!$O$2, 5)&lt;=$O55, 1, 0), 0)</f>
        <v>0</v>
      </c>
      <c r="AD55" s="186">
        <f>IF($N55&lt;=AD$3+MOD(COLUMN()-Calendar!$O$2, 5), IF(AD$3+MOD(COLUMN()-Calendar!$O$2, 5)&lt;=$O55, 1, 0), 0)</f>
        <v>0</v>
      </c>
      <c r="AE55" s="187">
        <f>IF($N55&lt;=AD$3+MOD(COLUMN()-Calendar!$O$2, 5), IF(AD$3+MOD(COLUMN()-Calendar!$O$2, 5)&lt;=$O55, 1, 0), 0)</f>
        <v>0</v>
      </c>
      <c r="AF55" s="187">
        <f>IF($N55&lt;=AD$3+MOD(COLUMN()-Calendar!$O$2, 5), IF(AD$3+MOD(COLUMN()-Calendar!$O$2, 5)&lt;=$O55, 1, 0), 0)</f>
        <v>0</v>
      </c>
      <c r="AG55" s="187">
        <f>IF($N55&lt;=AD$3+MOD(COLUMN()-Calendar!$O$2, 5), IF(AD$3+MOD(COLUMN()-Calendar!$O$2, 5)&lt;=$O55, 1, 0), 0)</f>
        <v>0</v>
      </c>
      <c r="AH55" s="188">
        <f>IF($N55&lt;=AD$3+MOD(COLUMN()-Calendar!$O$2, 5), IF(AD$3+MOD(COLUMN()-Calendar!$O$2, 5)&lt;=$O55, 1, 0), 0)</f>
        <v>0</v>
      </c>
      <c r="AI55" s="186">
        <f>IF($N55&lt;=AI$3+MOD(COLUMN()-Calendar!$O$2, 5), IF(AI$3+MOD(COLUMN()-Calendar!$O$2, 5)&lt;=$O55, 1, 0), 0)</f>
        <v>0</v>
      </c>
      <c r="AJ55" s="187">
        <f>IF($N55&lt;=AI$3+MOD(COLUMN()-Calendar!$O$2, 5), IF(AI$3+MOD(COLUMN()-Calendar!$O$2, 5)&lt;=$O55, 1, 0), 0)</f>
        <v>0</v>
      </c>
      <c r="AK55" s="187">
        <f>IF($N55&lt;=AI$3+MOD(COLUMN()-Calendar!$O$2, 5), IF(AI$3+MOD(COLUMN()-Calendar!$O$2, 5)&lt;=$O55, 1, 0), 0)</f>
        <v>0</v>
      </c>
      <c r="AL55" s="187">
        <f>IF($N55&lt;=AI$3+MOD(COLUMN()-Calendar!$O$2, 5), IF(AI$3+MOD(COLUMN()-Calendar!$O$2, 5)&lt;=$O55, 1, 0), 0)</f>
        <v>0</v>
      </c>
      <c r="AM55" s="188">
        <f>IF($N55&lt;=AI$3+MOD(COLUMN()-Calendar!$O$2, 5), IF(AI$3+MOD(COLUMN()-Calendar!$O$2, 5)&lt;=$O55, 1, 0), 0)</f>
        <v>0</v>
      </c>
      <c r="AN55" s="186">
        <f>IF($N55&lt;=AN$3+MOD(COLUMN()-Calendar!$O$2, 5), IF(AN$3+MOD(COLUMN()-Calendar!$O$2, 5)&lt;=$O55, 1, 0), 0)</f>
        <v>0</v>
      </c>
      <c r="AO55" s="187">
        <f>IF($N55&lt;=AN$3+MOD(COLUMN()-Calendar!$O$2, 5), IF(AN$3+MOD(COLUMN()-Calendar!$O$2, 5)&lt;=$O55, 1, 0), 0)</f>
        <v>0</v>
      </c>
      <c r="AP55" s="187">
        <f>IF($N55&lt;=AN$3+MOD(COLUMN()-Calendar!$O$2, 5), IF(AN$3+MOD(COLUMN()-Calendar!$O$2, 5)&lt;=$O55, 1, 0), 0)</f>
        <v>0</v>
      </c>
      <c r="AQ55" s="187">
        <f>IF($N55&lt;=AN$3+MOD(COLUMN()-Calendar!$O$2, 5), IF(AN$3+MOD(COLUMN()-Calendar!$O$2, 5)&lt;=$O55, 1, 0), 0)</f>
        <v>0</v>
      </c>
      <c r="AR55" s="188">
        <f>IF($N55&lt;=AN$3+MOD(COLUMN()-Calendar!$O$2, 5), IF(AN$3+MOD(COLUMN()-Calendar!$O$2, 5)&lt;=$O55, 1, 0), 0)</f>
        <v>0</v>
      </c>
      <c r="AS55" s="186">
        <f>IF($N55&lt;=AS$3+MOD(COLUMN()-Calendar!$O$2, 5), IF(AS$3+MOD(COLUMN()-Calendar!$O$2, 5)&lt;=$O55, 1, 0), 0)</f>
        <v>0</v>
      </c>
      <c r="AT55" s="187">
        <f>IF($N55&lt;=AS$3+MOD(COLUMN()-Calendar!$O$2, 5), IF(AS$3+MOD(COLUMN()-Calendar!$O$2, 5)&lt;=$O55, 1, 0), 0)</f>
        <v>1</v>
      </c>
      <c r="AU55" s="187">
        <f>IF($N55&lt;=AS$3+MOD(COLUMN()-Calendar!$O$2, 5), IF(AS$3+MOD(COLUMN()-Calendar!$O$2, 5)&lt;=$O55, 1, 0), 0)</f>
        <v>1</v>
      </c>
      <c r="AV55" s="187">
        <f>IF($N55&lt;=AS$3+MOD(COLUMN()-Calendar!$O$2, 5), IF(AS$3+MOD(COLUMN()-Calendar!$O$2, 5)&lt;=$O55, 1, 0), 0)</f>
        <v>1</v>
      </c>
      <c r="AW55" s="188">
        <f>IF($N55&lt;=AS$3+MOD(COLUMN()-Calendar!$O$2, 5), IF(AS$3+MOD(COLUMN()-Calendar!$O$2, 5)&lt;=$O55, 1, 0), 0)</f>
        <v>0</v>
      </c>
    </row>
    <row r="56" spans="2:49" ht="17.5" customHeight="1" outlineLevel="2" x14ac:dyDescent="0.45">
      <c r="B56" s="26">
        <v>5000</v>
      </c>
      <c r="C56" s="37">
        <v>5200</v>
      </c>
      <c r="D56" s="38">
        <v>5210</v>
      </c>
      <c r="E56" s="39" t="s">
        <v>105</v>
      </c>
      <c r="F56" s="40"/>
      <c r="G56" s="41"/>
      <c r="H56" s="42"/>
      <c r="I56" s="42"/>
      <c r="J56" s="43"/>
      <c r="K56" s="43"/>
      <c r="L56" s="43"/>
      <c r="M56" s="108"/>
      <c r="N56" s="44">
        <f>MIN(N57:N57)</f>
        <v>46322</v>
      </c>
      <c r="O56" s="44">
        <f>MAX(O57:O57)</f>
        <v>46322</v>
      </c>
      <c r="P56" s="45">
        <f>IF(O56&lt;&gt;"", NETWORKDAYS(N56,O56,Calendar!$L$2:$L$43), "")</f>
        <v>1</v>
      </c>
      <c r="Q56" s="217" t="str">
        <f>IF(C56&lt;=9999, Q55, LEFT(C56, 2))</f>
        <v>이행</v>
      </c>
      <c r="R56" s="168" t="str">
        <f>IF(T56=4, VLOOKUP(O56, '주별 진척률'!$A$11:$B$169, 2, 0), "")</f>
        <v/>
      </c>
      <c r="S56" s="46" t="str">
        <f>IF(T56=4, IFERROR(VLOOKUP(W56, '주별 진척률'!$A$11:$B$169, 2, 0), ""), "")</f>
        <v/>
      </c>
      <c r="T56" s="45">
        <f t="shared" si="28"/>
        <v>3</v>
      </c>
      <c r="U56" s="46">
        <f>((1+(O56-N56))/(1+(MAX($O$5:$O$65)-MIN($N$5:$N$65))))</f>
        <v>3.3333333333333333E-2</v>
      </c>
      <c r="V56" s="44">
        <f>MIN(V57:V57)</f>
        <v>0</v>
      </c>
      <c r="W56" s="44">
        <f>MAX(W57:W57)</f>
        <v>0</v>
      </c>
      <c r="X56" s="45">
        <f>IF(W56&lt;&gt;"", NETWORKDAYS(V56,W56,Calendar!$L$2:$L$43), "")</f>
        <v>0</v>
      </c>
      <c r="Y56" s="183">
        <f>IF($N56&lt;=Y$3+MOD(COLUMN()-Calendar!$O$2, 5), IF(Y$3+MOD(COLUMN()-Calendar!$O$2, 5)&lt;=$O56, 1, 0), 0)</f>
        <v>0</v>
      </c>
      <c r="Z56" s="184">
        <f>IF($N56&lt;=Y$3+MOD(COLUMN()-Calendar!$O$2, 5), IF(Y$3+MOD(COLUMN()-Calendar!$O$2, 5)&lt;=$O56, 1, 0), 0)</f>
        <v>0</v>
      </c>
      <c r="AA56" s="184">
        <f>IF($N56&lt;=Y$3+MOD(COLUMN()-Calendar!$O$2, 5), IF(Y$3+MOD(COLUMN()-Calendar!$O$2, 5)&lt;=$O56, 1, 0), 0)</f>
        <v>0</v>
      </c>
      <c r="AB56" s="184">
        <f>IF($N56&lt;=Y$3+MOD(COLUMN()-Calendar!$O$2, 5), IF(Y$3+MOD(COLUMN()-Calendar!$O$2, 5)&lt;=$O56, 1, 0), 0)</f>
        <v>0</v>
      </c>
      <c r="AC56" s="185">
        <f>IF($N56&lt;=Y$3+MOD(COLUMN()-Calendar!$O$2, 5), IF(Y$3+MOD(COLUMN()-Calendar!$O$2, 5)&lt;=$O56, 1, 0), 0)</f>
        <v>0</v>
      </c>
      <c r="AD56" s="183">
        <f>IF($N56&lt;=AD$3+MOD(COLUMN()-Calendar!$O$2, 5), IF(AD$3+MOD(COLUMN()-Calendar!$O$2, 5)&lt;=$O56, 1, 0), 0)</f>
        <v>0</v>
      </c>
      <c r="AE56" s="184">
        <f>IF($N56&lt;=AD$3+MOD(COLUMN()-Calendar!$O$2, 5), IF(AD$3+MOD(COLUMN()-Calendar!$O$2, 5)&lt;=$O56, 1, 0), 0)</f>
        <v>0</v>
      </c>
      <c r="AF56" s="184">
        <f>IF($N56&lt;=AD$3+MOD(COLUMN()-Calendar!$O$2, 5), IF(AD$3+MOD(COLUMN()-Calendar!$O$2, 5)&lt;=$O56, 1, 0), 0)</f>
        <v>0</v>
      </c>
      <c r="AG56" s="184">
        <f>IF($N56&lt;=AD$3+MOD(COLUMN()-Calendar!$O$2, 5), IF(AD$3+MOD(COLUMN()-Calendar!$O$2, 5)&lt;=$O56, 1, 0), 0)</f>
        <v>0</v>
      </c>
      <c r="AH56" s="185">
        <f>IF($N56&lt;=AD$3+MOD(COLUMN()-Calendar!$O$2, 5), IF(AD$3+MOD(COLUMN()-Calendar!$O$2, 5)&lt;=$O56, 1, 0), 0)</f>
        <v>0</v>
      </c>
      <c r="AI56" s="183">
        <f>IF($N56&lt;=AI$3+MOD(COLUMN()-Calendar!$O$2, 5), IF(AI$3+MOD(COLUMN()-Calendar!$O$2, 5)&lt;=$O56, 1, 0), 0)</f>
        <v>0</v>
      </c>
      <c r="AJ56" s="184">
        <f>IF($N56&lt;=AI$3+MOD(COLUMN()-Calendar!$O$2, 5), IF(AI$3+MOD(COLUMN()-Calendar!$O$2, 5)&lt;=$O56, 1, 0), 0)</f>
        <v>0</v>
      </c>
      <c r="AK56" s="184">
        <f>IF($N56&lt;=AI$3+MOD(COLUMN()-Calendar!$O$2, 5), IF(AI$3+MOD(COLUMN()-Calendar!$O$2, 5)&lt;=$O56, 1, 0), 0)</f>
        <v>0</v>
      </c>
      <c r="AL56" s="184">
        <f>IF($N56&lt;=AI$3+MOD(COLUMN()-Calendar!$O$2, 5), IF(AI$3+MOD(COLUMN()-Calendar!$O$2, 5)&lt;=$O56, 1, 0), 0)</f>
        <v>0</v>
      </c>
      <c r="AM56" s="185">
        <f>IF($N56&lt;=AI$3+MOD(COLUMN()-Calendar!$O$2, 5), IF(AI$3+MOD(COLUMN()-Calendar!$O$2, 5)&lt;=$O56, 1, 0), 0)</f>
        <v>0</v>
      </c>
      <c r="AN56" s="183">
        <f>IF($N56&lt;=AN$3+MOD(COLUMN()-Calendar!$O$2, 5), IF(AN$3+MOD(COLUMN()-Calendar!$O$2, 5)&lt;=$O56, 1, 0), 0)</f>
        <v>0</v>
      </c>
      <c r="AO56" s="184">
        <f>IF($N56&lt;=AN$3+MOD(COLUMN()-Calendar!$O$2, 5), IF(AN$3+MOD(COLUMN()-Calendar!$O$2, 5)&lt;=$O56, 1, 0), 0)</f>
        <v>0</v>
      </c>
      <c r="AP56" s="184">
        <f>IF($N56&lt;=AN$3+MOD(COLUMN()-Calendar!$O$2, 5), IF(AN$3+MOD(COLUMN()-Calendar!$O$2, 5)&lt;=$O56, 1, 0), 0)</f>
        <v>0</v>
      </c>
      <c r="AQ56" s="184">
        <f>IF($N56&lt;=AN$3+MOD(COLUMN()-Calendar!$O$2, 5), IF(AN$3+MOD(COLUMN()-Calendar!$O$2, 5)&lt;=$O56, 1, 0), 0)</f>
        <v>0</v>
      </c>
      <c r="AR56" s="185">
        <f>IF($N56&lt;=AN$3+MOD(COLUMN()-Calendar!$O$2, 5), IF(AN$3+MOD(COLUMN()-Calendar!$O$2, 5)&lt;=$O56, 1, 0), 0)</f>
        <v>0</v>
      </c>
      <c r="AS56" s="183">
        <f>IF($N56&lt;=AS$3+MOD(COLUMN()-Calendar!$O$2, 5), IF(AS$3+MOD(COLUMN()-Calendar!$O$2, 5)&lt;=$O56, 1, 0), 0)</f>
        <v>0</v>
      </c>
      <c r="AT56" s="184">
        <f>IF($N56&lt;=AS$3+MOD(COLUMN()-Calendar!$O$2, 5), IF(AS$3+MOD(COLUMN()-Calendar!$O$2, 5)&lt;=$O56, 1, 0), 0)</f>
        <v>1</v>
      </c>
      <c r="AU56" s="184">
        <f>IF($N56&lt;=AS$3+MOD(COLUMN()-Calendar!$O$2, 5), IF(AS$3+MOD(COLUMN()-Calendar!$O$2, 5)&lt;=$O56, 1, 0), 0)</f>
        <v>0</v>
      </c>
      <c r="AV56" s="184">
        <f>IF($N56&lt;=AS$3+MOD(COLUMN()-Calendar!$O$2, 5), IF(AS$3+MOD(COLUMN()-Calendar!$O$2, 5)&lt;=$O56, 1, 0), 0)</f>
        <v>0</v>
      </c>
      <c r="AW56" s="185">
        <f>IF($N56&lt;=AS$3+MOD(COLUMN()-Calendar!$O$2, 5), IF(AS$3+MOD(COLUMN()-Calendar!$O$2, 5)&lt;=$O56, 1, 0), 0)</f>
        <v>0</v>
      </c>
    </row>
    <row r="57" spans="2:49" ht="17.5" customHeight="1" outlineLevel="3" x14ac:dyDescent="0.45">
      <c r="B57" s="26">
        <v>5000</v>
      </c>
      <c r="C57" s="37">
        <v>5200</v>
      </c>
      <c r="D57" s="47">
        <v>5210</v>
      </c>
      <c r="E57" s="48">
        <v>5211</v>
      </c>
      <c r="F57" s="49" t="s">
        <v>106</v>
      </c>
      <c r="G57" s="50"/>
      <c r="H57" s="51"/>
      <c r="I57" s="51"/>
      <c r="J57" s="48"/>
      <c r="K57" s="48"/>
      <c r="L57" s="48"/>
      <c r="M57" s="104"/>
      <c r="N57" s="52">
        <v>46322</v>
      </c>
      <c r="O57" s="52">
        <v>46322</v>
      </c>
      <c r="P57" s="70">
        <f>IF(O57&lt;&gt;"", NETWORKDAYS(N57,O57,Calendar!$L$2:$L$43), "")</f>
        <v>1</v>
      </c>
      <c r="Q57" s="220" t="str">
        <f t="shared" ref="Q57" si="29">IF(C57&lt;=9999, Q56, LEFT(C57, 2))</f>
        <v>이행</v>
      </c>
      <c r="R57" s="169" t="str">
        <f>IF(T57=4, VLOOKUP(O57, '주별 진척률'!$A$11:$B$169, 2, 0), "")</f>
        <v>W05</v>
      </c>
      <c r="S57" s="54" t="str">
        <f>IF(T57=4, IFERROR(VLOOKUP(W57, '주별 진척률'!$A$11:$B$169, 2, 0), ""), "")</f>
        <v/>
      </c>
      <c r="T57" s="53">
        <f t="shared" si="28"/>
        <v>4</v>
      </c>
      <c r="U57" s="54">
        <f>((1+(O57-N57))/(1+(MAX($O$5:$O$65)-MIN($N$5:$N$65))))</f>
        <v>3.3333333333333333E-2</v>
      </c>
      <c r="V57" s="52"/>
      <c r="W57" s="52"/>
      <c r="X57" s="53" t="str">
        <f>IF(W57&lt;&gt;"", NETWORKDAYS(V57,W57,Calendar!$L$2:$L$43), "")</f>
        <v/>
      </c>
      <c r="Y57" s="55">
        <f>IF($N57&lt;=Y$3+MOD(COLUMN()-Calendar!$O$2, 5), IF(Y$3+MOD(COLUMN()-Calendar!$O$2, 5)&lt;=$O57, 1, 0), 0)</f>
        <v>0</v>
      </c>
      <c r="Z57" s="56">
        <f>IF($N57&lt;=Y$3+MOD(COLUMN()-Calendar!$O$2, 5), IF(Y$3+MOD(COLUMN()-Calendar!$O$2, 5)&lt;=$O57, 1, 0), 0)</f>
        <v>0</v>
      </c>
      <c r="AA57" s="56">
        <f>IF($N57&lt;=Y$3+MOD(COLUMN()-Calendar!$O$2, 5), IF(Y$3+MOD(COLUMN()-Calendar!$O$2, 5)&lt;=$O57, 1, 0), 0)</f>
        <v>0</v>
      </c>
      <c r="AB57" s="56">
        <f>IF($N57&lt;=Y$3+MOD(COLUMN()-Calendar!$O$2, 5), IF(Y$3+MOD(COLUMN()-Calendar!$O$2, 5)&lt;=$O57, 1, 0), 0)</f>
        <v>0</v>
      </c>
      <c r="AC57" s="57">
        <f>IF($N57&lt;=Y$3+MOD(COLUMN()-Calendar!$O$2, 5), IF(Y$3+MOD(COLUMN()-Calendar!$O$2, 5)&lt;=$O57, 1, 0), 0)</f>
        <v>0</v>
      </c>
      <c r="AD57" s="55">
        <f>IF($N57&lt;=AD$3+MOD(COLUMN()-Calendar!$O$2, 5), IF(AD$3+MOD(COLUMN()-Calendar!$O$2, 5)&lt;=$O57, 1, 0), 0)</f>
        <v>0</v>
      </c>
      <c r="AE57" s="56">
        <f>IF($N57&lt;=AD$3+MOD(COLUMN()-Calendar!$O$2, 5), IF(AD$3+MOD(COLUMN()-Calendar!$O$2, 5)&lt;=$O57, 1, 0), 0)</f>
        <v>0</v>
      </c>
      <c r="AF57" s="56">
        <f>IF($N57&lt;=AD$3+MOD(COLUMN()-Calendar!$O$2, 5), IF(AD$3+MOD(COLUMN()-Calendar!$O$2, 5)&lt;=$O57, 1, 0), 0)</f>
        <v>0</v>
      </c>
      <c r="AG57" s="56">
        <f>IF($N57&lt;=AD$3+MOD(COLUMN()-Calendar!$O$2, 5), IF(AD$3+MOD(COLUMN()-Calendar!$O$2, 5)&lt;=$O57, 1, 0), 0)</f>
        <v>0</v>
      </c>
      <c r="AH57" s="57">
        <f>IF($N57&lt;=AD$3+MOD(COLUMN()-Calendar!$O$2, 5), IF(AD$3+MOD(COLUMN()-Calendar!$O$2, 5)&lt;=$O57, 1, 0), 0)</f>
        <v>0</v>
      </c>
      <c r="AI57" s="55">
        <f>IF($N57&lt;=AI$3+MOD(COLUMN()-Calendar!$O$2, 5), IF(AI$3+MOD(COLUMN()-Calendar!$O$2, 5)&lt;=$O57, 1, 0), 0)</f>
        <v>0</v>
      </c>
      <c r="AJ57" s="56">
        <f>IF($N57&lt;=AI$3+MOD(COLUMN()-Calendar!$O$2, 5), IF(AI$3+MOD(COLUMN()-Calendar!$O$2, 5)&lt;=$O57, 1, 0), 0)</f>
        <v>0</v>
      </c>
      <c r="AK57" s="56">
        <f>IF($N57&lt;=AI$3+MOD(COLUMN()-Calendar!$O$2, 5), IF(AI$3+MOD(COLUMN()-Calendar!$O$2, 5)&lt;=$O57, 1, 0), 0)</f>
        <v>0</v>
      </c>
      <c r="AL57" s="56">
        <f>IF($N57&lt;=AI$3+MOD(COLUMN()-Calendar!$O$2, 5), IF(AI$3+MOD(COLUMN()-Calendar!$O$2, 5)&lt;=$O57, 1, 0), 0)</f>
        <v>0</v>
      </c>
      <c r="AM57" s="57">
        <f>IF($N57&lt;=AI$3+MOD(COLUMN()-Calendar!$O$2, 5), IF(AI$3+MOD(COLUMN()-Calendar!$O$2, 5)&lt;=$O57, 1, 0), 0)</f>
        <v>0</v>
      </c>
      <c r="AN57" s="55">
        <f>IF($N57&lt;=AN$3+MOD(COLUMN()-Calendar!$O$2, 5), IF(AN$3+MOD(COLUMN()-Calendar!$O$2, 5)&lt;=$O57, 1, 0), 0)</f>
        <v>0</v>
      </c>
      <c r="AO57" s="56">
        <f>IF($N57&lt;=AN$3+MOD(COLUMN()-Calendar!$O$2, 5), IF(AN$3+MOD(COLUMN()-Calendar!$O$2, 5)&lt;=$O57, 1, 0), 0)</f>
        <v>0</v>
      </c>
      <c r="AP57" s="56">
        <f>IF($N57&lt;=AN$3+MOD(COLUMN()-Calendar!$O$2, 5), IF(AN$3+MOD(COLUMN()-Calendar!$O$2, 5)&lt;=$O57, 1, 0), 0)</f>
        <v>0</v>
      </c>
      <c r="AQ57" s="56">
        <f>IF($N57&lt;=AN$3+MOD(COLUMN()-Calendar!$O$2, 5), IF(AN$3+MOD(COLUMN()-Calendar!$O$2, 5)&lt;=$O57, 1, 0), 0)</f>
        <v>0</v>
      </c>
      <c r="AR57" s="57">
        <f>IF($N57&lt;=AN$3+MOD(COLUMN()-Calendar!$O$2, 5), IF(AN$3+MOD(COLUMN()-Calendar!$O$2, 5)&lt;=$O57, 1, 0), 0)</f>
        <v>0</v>
      </c>
      <c r="AS57" s="55">
        <f>IF($N57&lt;=AS$3+MOD(COLUMN()-Calendar!$O$2, 5), IF(AS$3+MOD(COLUMN()-Calendar!$O$2, 5)&lt;=$O57, 1, 0), 0)</f>
        <v>0</v>
      </c>
      <c r="AT57" s="56">
        <f>IF($N57&lt;=AS$3+MOD(COLUMN()-Calendar!$O$2, 5), IF(AS$3+MOD(COLUMN()-Calendar!$O$2, 5)&lt;=$O57, 1, 0), 0)</f>
        <v>1</v>
      </c>
      <c r="AU57" s="56">
        <f>IF($N57&lt;=AS$3+MOD(COLUMN()-Calendar!$O$2, 5), IF(AS$3+MOD(COLUMN()-Calendar!$O$2, 5)&lt;=$O57, 1, 0), 0)</f>
        <v>0</v>
      </c>
      <c r="AV57" s="56">
        <f>IF($N57&lt;=AS$3+MOD(COLUMN()-Calendar!$O$2, 5), IF(AS$3+MOD(COLUMN()-Calendar!$O$2, 5)&lt;=$O57, 1, 0), 0)</f>
        <v>0</v>
      </c>
      <c r="AW57" s="57">
        <f>IF($N57&lt;=AS$3+MOD(COLUMN()-Calendar!$O$2, 5), IF(AS$3+MOD(COLUMN()-Calendar!$O$2, 5)&lt;=$O57, 1, 0), 0)</f>
        <v>0</v>
      </c>
    </row>
    <row r="58" spans="2:49" ht="17.5" customHeight="1" outlineLevel="2" x14ac:dyDescent="0.45">
      <c r="B58" s="26">
        <v>5000</v>
      </c>
      <c r="C58" s="37">
        <v>5200</v>
      </c>
      <c r="D58" s="38">
        <v>5220</v>
      </c>
      <c r="E58" s="39" t="s">
        <v>107</v>
      </c>
      <c r="F58" s="40"/>
      <c r="G58" s="41"/>
      <c r="H58" s="42"/>
      <c r="I58" s="42"/>
      <c r="J58" s="43"/>
      <c r="K58" s="43"/>
      <c r="L58" s="43"/>
      <c r="M58" s="108"/>
      <c r="N58" s="44">
        <f>MIN(N59:N59)</f>
        <v>46322</v>
      </c>
      <c r="O58" s="44">
        <f>MAX(O59:O59)</f>
        <v>46324</v>
      </c>
      <c r="P58" s="45">
        <f>IF(O58&lt;&gt;"", NETWORKDAYS(N58,O58,Calendar!$L$2:$L$43), "")</f>
        <v>3</v>
      </c>
      <c r="Q58" s="217" t="str">
        <f>IF(C58&lt;=9999, Q57, LEFT(C58, 2))</f>
        <v>이행</v>
      </c>
      <c r="R58" s="46" t="str">
        <f>IF(T58=4, VLOOKUP(O58, '주별 진척률'!$A$11:$B$169, 2, 0), "")</f>
        <v/>
      </c>
      <c r="S58" s="46" t="str">
        <f>IF(T58=4, IFERROR(VLOOKUP(W58, '주별 진척률'!$A$11:$B$169, 2, 0), ""), "")</f>
        <v/>
      </c>
      <c r="T58" s="45">
        <f t="shared" ref="T58:T59" si="30">IF(IFERROR(VALUE(E58), 0)&gt;=1000, IF(IFERROR(VALUE(E58), 0)&lt;=9999, 4,  IF(RIGHT(D58,1)="0", 3, IF(RIGHT(C58,2)="00", 2, IF(RIGHT(B58,3)="000", 1, 0)))), IF(RIGHT(D58,1)="0", 3, IF(RIGHT(C58,2)="00", 2, IF(RIGHT(B58,3)="000", 1, 0))))</f>
        <v>3</v>
      </c>
      <c r="U58" s="46">
        <f>((1+(O58-N58))/(1+(MAX($O$5:$O$65)-MIN($N$5:$N$65))))</f>
        <v>0.1</v>
      </c>
      <c r="V58" s="44">
        <f>MIN(V59:V59)</f>
        <v>0</v>
      </c>
      <c r="W58" s="44">
        <f>MAX(W59:W59)</f>
        <v>0</v>
      </c>
      <c r="X58" s="45">
        <f>IF(W58&lt;&gt;"", NETWORKDAYS(V58,W58,Calendar!$L$2:$L$43), "")</f>
        <v>0</v>
      </c>
      <c r="Y58" s="183">
        <f>IF($N58&lt;=Y$3+MOD(COLUMN()-Calendar!$O$2, 5), IF(Y$3+MOD(COLUMN()-Calendar!$O$2, 5)&lt;=$O58, 1, 0), 0)</f>
        <v>0</v>
      </c>
      <c r="Z58" s="184">
        <f>IF($N58&lt;=Y$3+MOD(COLUMN()-Calendar!$O$2, 5), IF(Y$3+MOD(COLUMN()-Calendar!$O$2, 5)&lt;=$O58, 1, 0), 0)</f>
        <v>0</v>
      </c>
      <c r="AA58" s="184">
        <f>IF($N58&lt;=Y$3+MOD(COLUMN()-Calendar!$O$2, 5), IF(Y$3+MOD(COLUMN()-Calendar!$O$2, 5)&lt;=$O58, 1, 0), 0)</f>
        <v>0</v>
      </c>
      <c r="AB58" s="184">
        <f>IF($N58&lt;=Y$3+MOD(COLUMN()-Calendar!$O$2, 5), IF(Y$3+MOD(COLUMN()-Calendar!$O$2, 5)&lt;=$O58, 1, 0), 0)</f>
        <v>0</v>
      </c>
      <c r="AC58" s="185">
        <f>IF($N58&lt;=Y$3+MOD(COLUMN()-Calendar!$O$2, 5), IF(Y$3+MOD(COLUMN()-Calendar!$O$2, 5)&lt;=$O58, 1, 0), 0)</f>
        <v>0</v>
      </c>
      <c r="AD58" s="183">
        <f>IF($N58&lt;=AD$3+MOD(COLUMN()-Calendar!$O$2, 5), IF(AD$3+MOD(COLUMN()-Calendar!$O$2, 5)&lt;=$O58, 1, 0), 0)</f>
        <v>0</v>
      </c>
      <c r="AE58" s="184">
        <f>IF($N58&lt;=AD$3+MOD(COLUMN()-Calendar!$O$2, 5), IF(AD$3+MOD(COLUMN()-Calendar!$O$2, 5)&lt;=$O58, 1, 0), 0)</f>
        <v>0</v>
      </c>
      <c r="AF58" s="184">
        <f>IF($N58&lt;=AD$3+MOD(COLUMN()-Calendar!$O$2, 5), IF(AD$3+MOD(COLUMN()-Calendar!$O$2, 5)&lt;=$O58, 1, 0), 0)</f>
        <v>0</v>
      </c>
      <c r="AG58" s="184">
        <f>IF($N58&lt;=AD$3+MOD(COLUMN()-Calendar!$O$2, 5), IF(AD$3+MOD(COLUMN()-Calendar!$O$2, 5)&lt;=$O58, 1, 0), 0)</f>
        <v>0</v>
      </c>
      <c r="AH58" s="185">
        <f>IF($N58&lt;=AD$3+MOD(COLUMN()-Calendar!$O$2, 5), IF(AD$3+MOD(COLUMN()-Calendar!$O$2, 5)&lt;=$O58, 1, 0), 0)</f>
        <v>0</v>
      </c>
      <c r="AI58" s="183">
        <f>IF($N58&lt;=AI$3+MOD(COLUMN()-Calendar!$O$2, 5), IF(AI$3+MOD(COLUMN()-Calendar!$O$2, 5)&lt;=$O58, 1, 0), 0)</f>
        <v>0</v>
      </c>
      <c r="AJ58" s="184">
        <f>IF($N58&lt;=AI$3+MOD(COLUMN()-Calendar!$O$2, 5), IF(AI$3+MOD(COLUMN()-Calendar!$O$2, 5)&lt;=$O58, 1, 0), 0)</f>
        <v>0</v>
      </c>
      <c r="AK58" s="184">
        <f>IF($N58&lt;=AI$3+MOD(COLUMN()-Calendar!$O$2, 5), IF(AI$3+MOD(COLUMN()-Calendar!$O$2, 5)&lt;=$O58, 1, 0), 0)</f>
        <v>0</v>
      </c>
      <c r="AL58" s="184">
        <f>IF($N58&lt;=AI$3+MOD(COLUMN()-Calendar!$O$2, 5), IF(AI$3+MOD(COLUMN()-Calendar!$O$2, 5)&lt;=$O58, 1, 0), 0)</f>
        <v>0</v>
      </c>
      <c r="AM58" s="185">
        <f>IF($N58&lt;=AI$3+MOD(COLUMN()-Calendar!$O$2, 5), IF(AI$3+MOD(COLUMN()-Calendar!$O$2, 5)&lt;=$O58, 1, 0), 0)</f>
        <v>0</v>
      </c>
      <c r="AN58" s="183">
        <f>IF($N58&lt;=AN$3+MOD(COLUMN()-Calendar!$O$2, 5), IF(AN$3+MOD(COLUMN()-Calendar!$O$2, 5)&lt;=$O58, 1, 0), 0)</f>
        <v>0</v>
      </c>
      <c r="AO58" s="184">
        <f>IF($N58&lt;=AN$3+MOD(COLUMN()-Calendar!$O$2, 5), IF(AN$3+MOD(COLUMN()-Calendar!$O$2, 5)&lt;=$O58, 1, 0), 0)</f>
        <v>0</v>
      </c>
      <c r="AP58" s="184">
        <f>IF($N58&lt;=AN$3+MOD(COLUMN()-Calendar!$O$2, 5), IF(AN$3+MOD(COLUMN()-Calendar!$O$2, 5)&lt;=$O58, 1, 0), 0)</f>
        <v>0</v>
      </c>
      <c r="AQ58" s="184">
        <f>IF($N58&lt;=AN$3+MOD(COLUMN()-Calendar!$O$2, 5), IF(AN$3+MOD(COLUMN()-Calendar!$O$2, 5)&lt;=$O58, 1, 0), 0)</f>
        <v>0</v>
      </c>
      <c r="AR58" s="185">
        <f>IF($N58&lt;=AN$3+MOD(COLUMN()-Calendar!$O$2, 5), IF(AN$3+MOD(COLUMN()-Calendar!$O$2, 5)&lt;=$O58, 1, 0), 0)</f>
        <v>0</v>
      </c>
      <c r="AS58" s="183">
        <f>IF($N58&lt;=AS$3+MOD(COLUMN()-Calendar!$O$2, 5), IF(AS$3+MOD(COLUMN()-Calendar!$O$2, 5)&lt;=$O58, 1, 0), 0)</f>
        <v>0</v>
      </c>
      <c r="AT58" s="184">
        <f>IF($N58&lt;=AS$3+MOD(COLUMN()-Calendar!$O$2, 5), IF(AS$3+MOD(COLUMN()-Calendar!$O$2, 5)&lt;=$O58, 1, 0), 0)</f>
        <v>1</v>
      </c>
      <c r="AU58" s="184">
        <f>IF($N58&lt;=AS$3+MOD(COLUMN()-Calendar!$O$2, 5), IF(AS$3+MOD(COLUMN()-Calendar!$O$2, 5)&lt;=$O58, 1, 0), 0)</f>
        <v>1</v>
      </c>
      <c r="AV58" s="184">
        <f>IF($N58&lt;=AS$3+MOD(COLUMN()-Calendar!$O$2, 5), IF(AS$3+MOD(COLUMN()-Calendar!$O$2, 5)&lt;=$O58, 1, 0), 0)</f>
        <v>1</v>
      </c>
      <c r="AW58" s="185">
        <f>IF($N58&lt;=AS$3+MOD(COLUMN()-Calendar!$O$2, 5), IF(AS$3+MOD(COLUMN()-Calendar!$O$2, 5)&lt;=$O58, 1, 0), 0)</f>
        <v>0</v>
      </c>
    </row>
    <row r="59" spans="2:49" ht="17.5" customHeight="1" outlineLevel="3" x14ac:dyDescent="0.45">
      <c r="B59" s="26">
        <v>5000</v>
      </c>
      <c r="C59" s="37">
        <v>5200</v>
      </c>
      <c r="D59" s="47">
        <v>5220</v>
      </c>
      <c r="E59" s="65">
        <v>5223</v>
      </c>
      <c r="F59" s="66" t="s">
        <v>108</v>
      </c>
      <c r="G59" s="67"/>
      <c r="H59" s="68"/>
      <c r="I59" s="68"/>
      <c r="J59" s="65"/>
      <c r="K59" s="65"/>
      <c r="L59" s="65"/>
      <c r="M59" s="66"/>
      <c r="N59" s="52">
        <v>46322</v>
      </c>
      <c r="O59" s="52">
        <v>46324</v>
      </c>
      <c r="P59" s="70">
        <f>IF(O59&lt;&gt;"", NETWORKDAYS(N59,O59,Calendar!$L$2:$L$43), "")</f>
        <v>3</v>
      </c>
      <c r="Q59" s="218" t="str">
        <f>IF(C59&lt;=9999,Q58, LEFT( C59, 2))</f>
        <v>이행</v>
      </c>
      <c r="R59" s="54" t="str">
        <f>IF(T59=4, VLOOKUP(O59, '주별 진척률'!$A$11:$B$169, 2, 0), "")</f>
        <v>W05</v>
      </c>
      <c r="S59" s="71" t="str">
        <f>IF(T59=4, IFERROR(VLOOKUP(W59, '주별 진척률'!$A$11:$B$169, 2, 0), ""), "")</f>
        <v/>
      </c>
      <c r="T59" s="70">
        <f t="shared" si="30"/>
        <v>4</v>
      </c>
      <c r="U59" s="71">
        <f>((1+(O59-N59))/(1+(MAX($O$5:$O$65)-MIN($N$5:$N$65))))</f>
        <v>0.1</v>
      </c>
      <c r="V59" s="69"/>
      <c r="W59" s="69"/>
      <c r="X59" s="70" t="str">
        <f>IF(W59&lt;&gt;"", NETWORKDAYS(V59,W59,Calendar!$L$2:$L$43), "")</f>
        <v/>
      </c>
      <c r="Y59" s="55">
        <f>IF($N59&lt;=Y$3+MOD(COLUMN()-Calendar!$O$2, 5), IF(Y$3+MOD(COLUMN()-Calendar!$O$2, 5)&lt;=$O59, 1, 0), 0)</f>
        <v>0</v>
      </c>
      <c r="Z59" s="56">
        <f>IF($N59&lt;=Y$3+MOD(COLUMN()-Calendar!$O$2, 5), IF(Y$3+MOD(COLUMN()-Calendar!$O$2, 5)&lt;=$O59, 1, 0), 0)</f>
        <v>0</v>
      </c>
      <c r="AA59" s="56">
        <f>IF($N59&lt;=Y$3+MOD(COLUMN()-Calendar!$O$2, 5), IF(Y$3+MOD(COLUMN()-Calendar!$O$2, 5)&lt;=$O59, 1, 0), 0)</f>
        <v>0</v>
      </c>
      <c r="AB59" s="56">
        <f>IF($N59&lt;=Y$3+MOD(COLUMN()-Calendar!$O$2, 5), IF(Y$3+MOD(COLUMN()-Calendar!$O$2, 5)&lt;=$O59, 1, 0), 0)</f>
        <v>0</v>
      </c>
      <c r="AC59" s="57">
        <f>IF($N59&lt;=Y$3+MOD(COLUMN()-Calendar!$O$2, 5), IF(Y$3+MOD(COLUMN()-Calendar!$O$2, 5)&lt;=$O59, 1, 0), 0)</f>
        <v>0</v>
      </c>
      <c r="AD59" s="55">
        <f>IF($N59&lt;=AD$3+MOD(COLUMN()-Calendar!$O$2, 5), IF(AD$3+MOD(COLUMN()-Calendar!$O$2, 5)&lt;=$O59, 1, 0), 0)</f>
        <v>0</v>
      </c>
      <c r="AE59" s="56">
        <f>IF($N59&lt;=AD$3+MOD(COLUMN()-Calendar!$O$2, 5), IF(AD$3+MOD(COLUMN()-Calendar!$O$2, 5)&lt;=$O59, 1, 0), 0)</f>
        <v>0</v>
      </c>
      <c r="AF59" s="56">
        <f>IF($N59&lt;=AD$3+MOD(COLUMN()-Calendar!$O$2, 5), IF(AD$3+MOD(COLUMN()-Calendar!$O$2, 5)&lt;=$O59, 1, 0), 0)</f>
        <v>0</v>
      </c>
      <c r="AG59" s="56">
        <f>IF($N59&lt;=AD$3+MOD(COLUMN()-Calendar!$O$2, 5), IF(AD$3+MOD(COLUMN()-Calendar!$O$2, 5)&lt;=$O59, 1, 0), 0)</f>
        <v>0</v>
      </c>
      <c r="AH59" s="57">
        <f>IF($N59&lt;=AD$3+MOD(COLUMN()-Calendar!$O$2, 5), IF(AD$3+MOD(COLUMN()-Calendar!$O$2, 5)&lt;=$O59, 1, 0), 0)</f>
        <v>0</v>
      </c>
      <c r="AI59" s="55">
        <f>IF($N59&lt;=AI$3+MOD(COLUMN()-Calendar!$O$2, 5), IF(AI$3+MOD(COLUMN()-Calendar!$O$2, 5)&lt;=$O59, 1, 0), 0)</f>
        <v>0</v>
      </c>
      <c r="AJ59" s="56">
        <f>IF($N59&lt;=AI$3+MOD(COLUMN()-Calendar!$O$2, 5), IF(AI$3+MOD(COLUMN()-Calendar!$O$2, 5)&lt;=$O59, 1, 0), 0)</f>
        <v>0</v>
      </c>
      <c r="AK59" s="56">
        <f>IF($N59&lt;=AI$3+MOD(COLUMN()-Calendar!$O$2, 5), IF(AI$3+MOD(COLUMN()-Calendar!$O$2, 5)&lt;=$O59, 1, 0), 0)</f>
        <v>0</v>
      </c>
      <c r="AL59" s="56">
        <f>IF($N59&lt;=AI$3+MOD(COLUMN()-Calendar!$O$2, 5), IF(AI$3+MOD(COLUMN()-Calendar!$O$2, 5)&lt;=$O59, 1, 0), 0)</f>
        <v>0</v>
      </c>
      <c r="AM59" s="57">
        <f>IF($N59&lt;=AI$3+MOD(COLUMN()-Calendar!$O$2, 5), IF(AI$3+MOD(COLUMN()-Calendar!$O$2, 5)&lt;=$O59, 1, 0), 0)</f>
        <v>0</v>
      </c>
      <c r="AN59" s="55">
        <f>IF($N59&lt;=AN$3+MOD(COLUMN()-Calendar!$O$2, 5), IF(AN$3+MOD(COLUMN()-Calendar!$O$2, 5)&lt;=$O59, 1, 0), 0)</f>
        <v>0</v>
      </c>
      <c r="AO59" s="56">
        <f>IF($N59&lt;=AN$3+MOD(COLUMN()-Calendar!$O$2, 5), IF(AN$3+MOD(COLUMN()-Calendar!$O$2, 5)&lt;=$O59, 1, 0), 0)</f>
        <v>0</v>
      </c>
      <c r="AP59" s="56">
        <f>IF($N59&lt;=AN$3+MOD(COLUMN()-Calendar!$O$2, 5), IF(AN$3+MOD(COLUMN()-Calendar!$O$2, 5)&lt;=$O59, 1, 0), 0)</f>
        <v>0</v>
      </c>
      <c r="AQ59" s="56">
        <f>IF($N59&lt;=AN$3+MOD(COLUMN()-Calendar!$O$2, 5), IF(AN$3+MOD(COLUMN()-Calendar!$O$2, 5)&lt;=$O59, 1, 0), 0)</f>
        <v>0</v>
      </c>
      <c r="AR59" s="57">
        <f>IF($N59&lt;=AN$3+MOD(COLUMN()-Calendar!$O$2, 5), IF(AN$3+MOD(COLUMN()-Calendar!$O$2, 5)&lt;=$O59, 1, 0), 0)</f>
        <v>0</v>
      </c>
      <c r="AS59" s="55">
        <f>IF($N59&lt;=AS$3+MOD(COLUMN()-Calendar!$O$2, 5), IF(AS$3+MOD(COLUMN()-Calendar!$O$2, 5)&lt;=$O59, 1, 0), 0)</f>
        <v>0</v>
      </c>
      <c r="AT59" s="56">
        <f>IF($N59&lt;=AS$3+MOD(COLUMN()-Calendar!$O$2, 5), IF(AS$3+MOD(COLUMN()-Calendar!$O$2, 5)&lt;=$O59, 1, 0), 0)</f>
        <v>1</v>
      </c>
      <c r="AU59" s="56">
        <f>IF($N59&lt;=AS$3+MOD(COLUMN()-Calendar!$O$2, 5), IF(AS$3+MOD(COLUMN()-Calendar!$O$2, 5)&lt;=$O59, 1, 0), 0)</f>
        <v>1</v>
      </c>
      <c r="AV59" s="56">
        <f>IF($N59&lt;=AS$3+MOD(COLUMN()-Calendar!$O$2, 5), IF(AS$3+MOD(COLUMN()-Calendar!$O$2, 5)&lt;=$O59, 1, 0), 0)</f>
        <v>1</v>
      </c>
      <c r="AW59" s="57">
        <f>IF($N59&lt;=AS$3+MOD(COLUMN()-Calendar!$O$2, 5), IF(AS$3+MOD(COLUMN()-Calendar!$O$2, 5)&lt;=$O59, 1, 0), 0)</f>
        <v>0</v>
      </c>
    </row>
    <row r="60" spans="2:49" ht="17.5" customHeight="1" x14ac:dyDescent="0.45">
      <c r="B60" s="13">
        <v>6000</v>
      </c>
      <c r="C60" s="150" t="s">
        <v>99</v>
      </c>
      <c r="D60" s="143"/>
      <c r="E60" s="16"/>
      <c r="F60" s="76"/>
      <c r="G60" s="17"/>
      <c r="H60" s="18"/>
      <c r="I60" s="18"/>
      <c r="J60" s="19"/>
      <c r="K60" s="19"/>
      <c r="L60" s="19"/>
      <c r="M60" s="106"/>
      <c r="N60" s="20">
        <f>MIN(N61:N65)</f>
        <v>46322</v>
      </c>
      <c r="O60" s="20">
        <f>MAX(O61:O65)</f>
        <v>46325</v>
      </c>
      <c r="P60" s="21">
        <f>IF(O60&lt;&gt;"", NETWORKDAYS(N60,O60,Calendar!$L$2:$L$43), "")</f>
        <v>4</v>
      </c>
      <c r="Q60" s="219" t="str">
        <f>IF(C60&lt;=9999, Q59, LEFT(C60, 2))</f>
        <v>종료</v>
      </c>
      <c r="R60" s="22" t="str">
        <f>IF(T60=4, VLOOKUP(O60, '주별 진척률'!$A$11:$B$169, 2, 0), "")</f>
        <v/>
      </c>
      <c r="S60" s="22" t="str">
        <f>IF(T60=4, IFERROR(VLOOKUP(W60, '주별 진척률'!$A$11:$B$169, 2, 0), ""), "")</f>
        <v/>
      </c>
      <c r="T60" s="21">
        <f t="shared" si="21"/>
        <v>1</v>
      </c>
      <c r="U60" s="22">
        <f>((1+(O60-N60))/(1+(MAX($O$5:$O$65)-MIN($N$5:$N$65))))</f>
        <v>0.13333333333333333</v>
      </c>
      <c r="V60" s="20">
        <f>MIN(V61:V65)</f>
        <v>0</v>
      </c>
      <c r="W60" s="20">
        <f>MAX(W61:W65)</f>
        <v>0</v>
      </c>
      <c r="X60" s="21">
        <f>IF(W60&lt;&gt;"", NETWORKDAYS(V60,W60,Calendar!$L$2:$L$43), "")</f>
        <v>0</v>
      </c>
      <c r="Y60" s="189">
        <f>IF($N60&lt;=Y$3+MOD(COLUMN()-Calendar!$O$2, 5), IF(Y$3+MOD(COLUMN()-Calendar!$O$2, 5)&lt;=$O60, 1, 0), 0)</f>
        <v>0</v>
      </c>
      <c r="Z60" s="190">
        <f>IF($N60&lt;=Y$3+MOD(COLUMN()-Calendar!$O$2, 5), IF(Y$3+MOD(COLUMN()-Calendar!$O$2, 5)&lt;=$O60, 1, 0), 0)</f>
        <v>0</v>
      </c>
      <c r="AA60" s="190">
        <f>IF($N60&lt;=Y$3+MOD(COLUMN()-Calendar!$O$2, 5), IF(Y$3+MOD(COLUMN()-Calendar!$O$2, 5)&lt;=$O60, 1, 0), 0)</f>
        <v>0</v>
      </c>
      <c r="AB60" s="190">
        <f>IF($N60&lt;=Y$3+MOD(COLUMN()-Calendar!$O$2, 5), IF(Y$3+MOD(COLUMN()-Calendar!$O$2, 5)&lt;=$O60, 1, 0), 0)</f>
        <v>0</v>
      </c>
      <c r="AC60" s="191">
        <f>IF($N60&lt;=Y$3+MOD(COLUMN()-Calendar!$O$2, 5), IF(Y$3+MOD(COLUMN()-Calendar!$O$2, 5)&lt;=$O60, 1, 0), 0)</f>
        <v>0</v>
      </c>
      <c r="AD60" s="189">
        <f>IF($N60&lt;=AD$3+MOD(COLUMN()-Calendar!$O$2, 5), IF(AD$3+MOD(COLUMN()-Calendar!$O$2, 5)&lt;=$O60, 1, 0), 0)</f>
        <v>0</v>
      </c>
      <c r="AE60" s="190">
        <f>IF($N60&lt;=AD$3+MOD(COLUMN()-Calendar!$O$2, 5), IF(AD$3+MOD(COLUMN()-Calendar!$O$2, 5)&lt;=$O60, 1, 0), 0)</f>
        <v>0</v>
      </c>
      <c r="AF60" s="190">
        <f>IF($N60&lt;=AD$3+MOD(COLUMN()-Calendar!$O$2, 5), IF(AD$3+MOD(COLUMN()-Calendar!$O$2, 5)&lt;=$O60, 1, 0), 0)</f>
        <v>0</v>
      </c>
      <c r="AG60" s="190">
        <f>IF($N60&lt;=AD$3+MOD(COLUMN()-Calendar!$O$2, 5), IF(AD$3+MOD(COLUMN()-Calendar!$O$2, 5)&lt;=$O60, 1, 0), 0)</f>
        <v>0</v>
      </c>
      <c r="AH60" s="191">
        <f>IF($N60&lt;=AD$3+MOD(COLUMN()-Calendar!$O$2, 5), IF(AD$3+MOD(COLUMN()-Calendar!$O$2, 5)&lt;=$O60, 1, 0), 0)</f>
        <v>0</v>
      </c>
      <c r="AI60" s="189">
        <f>IF($N60&lt;=AI$3+MOD(COLUMN()-Calendar!$O$2, 5), IF(AI$3+MOD(COLUMN()-Calendar!$O$2, 5)&lt;=$O60, 1, 0), 0)</f>
        <v>0</v>
      </c>
      <c r="AJ60" s="190">
        <f>IF($N60&lt;=AI$3+MOD(COLUMN()-Calendar!$O$2, 5), IF(AI$3+MOD(COLUMN()-Calendar!$O$2, 5)&lt;=$O60, 1, 0), 0)</f>
        <v>0</v>
      </c>
      <c r="AK60" s="190">
        <f>IF($N60&lt;=AI$3+MOD(COLUMN()-Calendar!$O$2, 5), IF(AI$3+MOD(COLUMN()-Calendar!$O$2, 5)&lt;=$O60, 1, 0), 0)</f>
        <v>0</v>
      </c>
      <c r="AL60" s="190">
        <f>IF($N60&lt;=AI$3+MOD(COLUMN()-Calendar!$O$2, 5), IF(AI$3+MOD(COLUMN()-Calendar!$O$2, 5)&lt;=$O60, 1, 0), 0)</f>
        <v>0</v>
      </c>
      <c r="AM60" s="191">
        <f>IF($N60&lt;=AI$3+MOD(COLUMN()-Calendar!$O$2, 5), IF(AI$3+MOD(COLUMN()-Calendar!$O$2, 5)&lt;=$O60, 1, 0), 0)</f>
        <v>0</v>
      </c>
      <c r="AN60" s="189">
        <f>IF($N60&lt;=AN$3+MOD(COLUMN()-Calendar!$O$2, 5), IF(AN$3+MOD(COLUMN()-Calendar!$O$2, 5)&lt;=$O60, 1, 0), 0)</f>
        <v>0</v>
      </c>
      <c r="AO60" s="190">
        <f>IF($N60&lt;=AN$3+MOD(COLUMN()-Calendar!$O$2, 5), IF(AN$3+MOD(COLUMN()-Calendar!$O$2, 5)&lt;=$O60, 1, 0), 0)</f>
        <v>0</v>
      </c>
      <c r="AP60" s="190">
        <f>IF($N60&lt;=AN$3+MOD(COLUMN()-Calendar!$O$2, 5), IF(AN$3+MOD(COLUMN()-Calendar!$O$2, 5)&lt;=$O60, 1, 0), 0)</f>
        <v>0</v>
      </c>
      <c r="AQ60" s="190">
        <f>IF($N60&lt;=AN$3+MOD(COLUMN()-Calendar!$O$2, 5), IF(AN$3+MOD(COLUMN()-Calendar!$O$2, 5)&lt;=$O60, 1, 0), 0)</f>
        <v>0</v>
      </c>
      <c r="AR60" s="191">
        <f>IF($N60&lt;=AN$3+MOD(COLUMN()-Calendar!$O$2, 5), IF(AN$3+MOD(COLUMN()-Calendar!$O$2, 5)&lt;=$O60, 1, 0), 0)</f>
        <v>0</v>
      </c>
      <c r="AS60" s="189">
        <f>IF($N60&lt;=AS$3+MOD(COLUMN()-Calendar!$O$2, 5), IF(AS$3+MOD(COLUMN()-Calendar!$O$2, 5)&lt;=$O60, 1, 0), 0)</f>
        <v>0</v>
      </c>
      <c r="AT60" s="190">
        <f>IF($N60&lt;=AS$3+MOD(COLUMN()-Calendar!$O$2, 5), IF(AS$3+MOD(COLUMN()-Calendar!$O$2, 5)&lt;=$O60, 1, 0), 0)</f>
        <v>1</v>
      </c>
      <c r="AU60" s="190">
        <f>IF($N60&lt;=AS$3+MOD(COLUMN()-Calendar!$O$2, 5), IF(AS$3+MOD(COLUMN()-Calendar!$O$2, 5)&lt;=$O60, 1, 0), 0)</f>
        <v>1</v>
      </c>
      <c r="AV60" s="190">
        <f>IF($N60&lt;=AS$3+MOD(COLUMN()-Calendar!$O$2, 5), IF(AS$3+MOD(COLUMN()-Calendar!$O$2, 5)&lt;=$O60, 1, 0), 0)</f>
        <v>1</v>
      </c>
      <c r="AW60" s="191">
        <f>IF($N60&lt;=AS$3+MOD(COLUMN()-Calendar!$O$2, 5), IF(AS$3+MOD(COLUMN()-Calendar!$O$2, 5)&lt;=$O60, 1, 0), 0)</f>
        <v>1</v>
      </c>
    </row>
    <row r="61" spans="2:49" ht="17.5" customHeight="1" outlineLevel="1" x14ac:dyDescent="0.45">
      <c r="B61" s="26">
        <v>6000</v>
      </c>
      <c r="C61" s="148">
        <v>6100</v>
      </c>
      <c r="D61" s="149" t="s">
        <v>102</v>
      </c>
      <c r="E61" s="29"/>
      <c r="F61" s="77"/>
      <c r="G61" s="31"/>
      <c r="H61" s="32"/>
      <c r="I61" s="32"/>
      <c r="J61" s="33"/>
      <c r="K61" s="33"/>
      <c r="L61" s="33"/>
      <c r="M61" s="107"/>
      <c r="N61" s="34">
        <f>MIN(N62:N65)</f>
        <v>46322</v>
      </c>
      <c r="O61" s="34">
        <f>MAX(O62:O65)</f>
        <v>46325</v>
      </c>
      <c r="P61" s="35">
        <f>IF(O61&lt;&gt;"", NETWORKDAYS(N61,O61,Calendar!$L$2:$L$43), "")</f>
        <v>4</v>
      </c>
      <c r="Q61" s="216" t="str">
        <f>IF(C61&lt;=9999, Q60, LEFT(C61, 2))</f>
        <v>종료</v>
      </c>
      <c r="R61" s="36" t="str">
        <f>IF(T61=4, VLOOKUP(O61, '주별 진척률'!$A$11:$B$169, 2, 0), "")</f>
        <v/>
      </c>
      <c r="S61" s="36" t="str">
        <f>IF(T61=4, IFERROR(VLOOKUP(W61, '주별 진척률'!$A$11:$B$169, 2, 0), ""), "")</f>
        <v/>
      </c>
      <c r="T61" s="35">
        <f t="shared" ref="T61" si="31">IF(IFERROR(VALUE(E61), 0)&gt;=1000, IF(IFERROR(VALUE(E61), 0)&lt;=9999, 4,  IF(RIGHT(D61,1)="0", 3, IF(RIGHT(C61,2)="00", 2, IF(RIGHT(B61,3)="000", 1, 0)))), IF(RIGHT(D61,1)="0", 3, IF(RIGHT(C61,2)="00", 2, IF(RIGHT(B61,3)="000", 1, 0))))</f>
        <v>2</v>
      </c>
      <c r="U61" s="36">
        <f>((1+(O61-N61))/(1+(MAX($O$5:$O$65)-MIN($N$5:$N$65))))</f>
        <v>0.13333333333333333</v>
      </c>
      <c r="V61" s="34">
        <f>MIN(V62:V65)</f>
        <v>0</v>
      </c>
      <c r="W61" s="34">
        <f>MAX(W62:W65)</f>
        <v>0</v>
      </c>
      <c r="X61" s="35">
        <f>IF(W61&lt;&gt;"", NETWORKDAYS(V61,W61,Calendar!$L$2:$L$43), "")</f>
        <v>0</v>
      </c>
      <c r="Y61" s="186">
        <f>IF($N61&lt;=Y$3+MOD(COLUMN()-Calendar!$O$2, 5), IF(Y$3+MOD(COLUMN()-Calendar!$O$2, 5)&lt;=$O61, 1, 0), 0)</f>
        <v>0</v>
      </c>
      <c r="Z61" s="187">
        <f>IF($N61&lt;=Y$3+MOD(COLUMN()-Calendar!$O$2, 5), IF(Y$3+MOD(COLUMN()-Calendar!$O$2, 5)&lt;=$O61, 1, 0), 0)</f>
        <v>0</v>
      </c>
      <c r="AA61" s="187">
        <f>IF($N61&lt;=Y$3+MOD(COLUMN()-Calendar!$O$2, 5), IF(Y$3+MOD(COLUMN()-Calendar!$O$2, 5)&lt;=$O61, 1, 0), 0)</f>
        <v>0</v>
      </c>
      <c r="AB61" s="187">
        <f>IF($N61&lt;=Y$3+MOD(COLUMN()-Calendar!$O$2, 5), IF(Y$3+MOD(COLUMN()-Calendar!$O$2, 5)&lt;=$O61, 1, 0), 0)</f>
        <v>0</v>
      </c>
      <c r="AC61" s="188">
        <f>IF($N61&lt;=Y$3+MOD(COLUMN()-Calendar!$O$2, 5), IF(Y$3+MOD(COLUMN()-Calendar!$O$2, 5)&lt;=$O61, 1, 0), 0)</f>
        <v>0</v>
      </c>
      <c r="AD61" s="186">
        <f>IF($N61&lt;=AD$3+MOD(COLUMN()-Calendar!$O$2, 5), IF(AD$3+MOD(COLUMN()-Calendar!$O$2, 5)&lt;=$O61, 1, 0), 0)</f>
        <v>0</v>
      </c>
      <c r="AE61" s="187">
        <f>IF($N61&lt;=AD$3+MOD(COLUMN()-Calendar!$O$2, 5), IF(AD$3+MOD(COLUMN()-Calendar!$O$2, 5)&lt;=$O61, 1, 0), 0)</f>
        <v>0</v>
      </c>
      <c r="AF61" s="187">
        <f>IF($N61&lt;=AD$3+MOD(COLUMN()-Calendar!$O$2, 5), IF(AD$3+MOD(COLUMN()-Calendar!$O$2, 5)&lt;=$O61, 1, 0), 0)</f>
        <v>0</v>
      </c>
      <c r="AG61" s="187">
        <f>IF($N61&lt;=AD$3+MOD(COLUMN()-Calendar!$O$2, 5), IF(AD$3+MOD(COLUMN()-Calendar!$O$2, 5)&lt;=$O61, 1, 0), 0)</f>
        <v>0</v>
      </c>
      <c r="AH61" s="188">
        <f>IF($N61&lt;=AD$3+MOD(COLUMN()-Calendar!$O$2, 5), IF(AD$3+MOD(COLUMN()-Calendar!$O$2, 5)&lt;=$O61, 1, 0), 0)</f>
        <v>0</v>
      </c>
      <c r="AI61" s="186">
        <f>IF($N61&lt;=AI$3+MOD(COLUMN()-Calendar!$O$2, 5), IF(AI$3+MOD(COLUMN()-Calendar!$O$2, 5)&lt;=$O61, 1, 0), 0)</f>
        <v>0</v>
      </c>
      <c r="AJ61" s="187">
        <f>IF($N61&lt;=AI$3+MOD(COLUMN()-Calendar!$O$2, 5), IF(AI$3+MOD(COLUMN()-Calendar!$O$2, 5)&lt;=$O61, 1, 0), 0)</f>
        <v>0</v>
      </c>
      <c r="AK61" s="187">
        <f>IF($N61&lt;=AI$3+MOD(COLUMN()-Calendar!$O$2, 5), IF(AI$3+MOD(COLUMN()-Calendar!$O$2, 5)&lt;=$O61, 1, 0), 0)</f>
        <v>0</v>
      </c>
      <c r="AL61" s="187">
        <f>IF($N61&lt;=AI$3+MOD(COLUMN()-Calendar!$O$2, 5), IF(AI$3+MOD(COLUMN()-Calendar!$O$2, 5)&lt;=$O61, 1, 0), 0)</f>
        <v>0</v>
      </c>
      <c r="AM61" s="188">
        <f>IF($N61&lt;=AI$3+MOD(COLUMN()-Calendar!$O$2, 5), IF(AI$3+MOD(COLUMN()-Calendar!$O$2, 5)&lt;=$O61, 1, 0), 0)</f>
        <v>0</v>
      </c>
      <c r="AN61" s="186">
        <f>IF($N61&lt;=AN$3+MOD(COLUMN()-Calendar!$O$2, 5), IF(AN$3+MOD(COLUMN()-Calendar!$O$2, 5)&lt;=$O61, 1, 0), 0)</f>
        <v>0</v>
      </c>
      <c r="AO61" s="187">
        <f>IF($N61&lt;=AN$3+MOD(COLUMN()-Calendar!$O$2, 5), IF(AN$3+MOD(COLUMN()-Calendar!$O$2, 5)&lt;=$O61, 1, 0), 0)</f>
        <v>0</v>
      </c>
      <c r="AP61" s="187">
        <f>IF($N61&lt;=AN$3+MOD(COLUMN()-Calendar!$O$2, 5), IF(AN$3+MOD(COLUMN()-Calendar!$O$2, 5)&lt;=$O61, 1, 0), 0)</f>
        <v>0</v>
      </c>
      <c r="AQ61" s="187">
        <f>IF($N61&lt;=AN$3+MOD(COLUMN()-Calendar!$O$2, 5), IF(AN$3+MOD(COLUMN()-Calendar!$O$2, 5)&lt;=$O61, 1, 0), 0)</f>
        <v>0</v>
      </c>
      <c r="AR61" s="188">
        <f>IF($N61&lt;=AN$3+MOD(COLUMN()-Calendar!$O$2, 5), IF(AN$3+MOD(COLUMN()-Calendar!$O$2, 5)&lt;=$O61, 1, 0), 0)</f>
        <v>0</v>
      </c>
      <c r="AS61" s="186">
        <f>IF($N61&lt;=AS$3+MOD(COLUMN()-Calendar!$O$2, 5), IF(AS$3+MOD(COLUMN()-Calendar!$O$2, 5)&lt;=$O61, 1, 0), 0)</f>
        <v>0</v>
      </c>
      <c r="AT61" s="187">
        <f>IF($N61&lt;=AS$3+MOD(COLUMN()-Calendar!$O$2, 5), IF(AS$3+MOD(COLUMN()-Calendar!$O$2, 5)&lt;=$O61, 1, 0), 0)</f>
        <v>1</v>
      </c>
      <c r="AU61" s="187">
        <f>IF($N61&lt;=AS$3+MOD(COLUMN()-Calendar!$O$2, 5), IF(AS$3+MOD(COLUMN()-Calendar!$O$2, 5)&lt;=$O61, 1, 0), 0)</f>
        <v>1</v>
      </c>
      <c r="AV61" s="187">
        <f>IF($N61&lt;=AS$3+MOD(COLUMN()-Calendar!$O$2, 5), IF(AS$3+MOD(COLUMN()-Calendar!$O$2, 5)&lt;=$O61, 1, 0), 0)</f>
        <v>1</v>
      </c>
      <c r="AW61" s="188">
        <f>IF($N61&lt;=AS$3+MOD(COLUMN()-Calendar!$O$2, 5), IF(AS$3+MOD(COLUMN()-Calendar!$O$2, 5)&lt;=$O61, 1, 0), 0)</f>
        <v>1</v>
      </c>
    </row>
    <row r="62" spans="2:49" s="159" customFormat="1" ht="17.5" customHeight="1" outlineLevel="2" x14ac:dyDescent="0.45">
      <c r="B62" s="26">
        <v>6000</v>
      </c>
      <c r="C62" s="37">
        <v>4600</v>
      </c>
      <c r="D62" s="38">
        <v>6110</v>
      </c>
      <c r="E62" s="39" t="s">
        <v>148</v>
      </c>
      <c r="F62" s="40"/>
      <c r="G62" s="41"/>
      <c r="H62" s="42"/>
      <c r="I62" s="42" t="s">
        <v>111</v>
      </c>
      <c r="J62" s="43"/>
      <c r="K62" s="43"/>
      <c r="L62" s="43"/>
      <c r="M62" s="108"/>
      <c r="N62" s="158">
        <f>MIN(N63:N65)</f>
        <v>46322</v>
      </c>
      <c r="O62" s="158">
        <f>MAX(O63:O65)</f>
        <v>46325</v>
      </c>
      <c r="P62" s="45">
        <f>IF(O62&lt;&gt;"", NETWORKDAYS(N62,O62,Calendar!$L$2:$L$43), "")</f>
        <v>4</v>
      </c>
      <c r="Q62" s="217" t="str">
        <f>IF(C62&lt;=9999, Q61, LEFT(C62, 2))</f>
        <v>종료</v>
      </c>
      <c r="R62" s="168" t="str">
        <f>IF(T62=4, VLOOKUP(O62, '주별 진척률'!$A$11:$B$169, 2, 0), "")</f>
        <v/>
      </c>
      <c r="S62" s="46" t="str">
        <f>IF(T62=4, IFERROR(VLOOKUP(W62, '주별 진척률'!$A$11:$B$169, 2, 0), ""), "")</f>
        <v/>
      </c>
      <c r="T62" s="45">
        <f>IF(IFERROR(VALUE(E62), 0)&gt;=1000, IF(IFERROR(VALUE(E62), 0)&lt;=9999, 4,  IF(RIGHT(D62,1)="0", 3, IF(RIGHT(C62,2)="00", 2, IF(RIGHT(B62,3)="000", 1, 0)))), IF(RIGHT(D62,1)="0", 3, IF(RIGHT(C62,2)="00", 2, IF(RIGHT(B62,3)="000", 1, 0))))</f>
        <v>3</v>
      </c>
      <c r="U62" s="46">
        <f>((1+(O62-N62))/(1+(MAX($O$5:$O$65)-MIN($N$5:$N$65))))</f>
        <v>0.13333333333333333</v>
      </c>
      <c r="V62" s="158">
        <f>MIN(V63:V65)</f>
        <v>0</v>
      </c>
      <c r="W62" s="158">
        <f>MAX(W63:W65)</f>
        <v>0</v>
      </c>
      <c r="X62" s="45">
        <v>0</v>
      </c>
      <c r="Y62" s="183">
        <f>IF($N62&lt;=Y$3+MOD(COLUMN()-Calendar!$O$2, 5), IF(Y$3+MOD(COLUMN()-Calendar!$O$2, 5)&lt;=$O62, 1, 0), 0)</f>
        <v>0</v>
      </c>
      <c r="Z62" s="192">
        <v>0</v>
      </c>
      <c r="AA62" s="192">
        <v>0</v>
      </c>
      <c r="AB62" s="192">
        <v>0</v>
      </c>
      <c r="AC62" s="193">
        <v>0</v>
      </c>
      <c r="AD62" s="194">
        <v>0</v>
      </c>
      <c r="AE62" s="192">
        <v>0</v>
      </c>
      <c r="AF62" s="192">
        <v>0</v>
      </c>
      <c r="AG62" s="192">
        <v>0</v>
      </c>
      <c r="AH62" s="193">
        <v>0</v>
      </c>
      <c r="AI62" s="194">
        <v>0</v>
      </c>
      <c r="AJ62" s="192">
        <v>0</v>
      </c>
      <c r="AK62" s="192">
        <v>0</v>
      </c>
      <c r="AL62" s="192">
        <v>0</v>
      </c>
      <c r="AM62" s="193">
        <v>0</v>
      </c>
      <c r="AN62" s="194">
        <v>0</v>
      </c>
      <c r="AO62" s="192">
        <v>0</v>
      </c>
      <c r="AP62" s="192">
        <v>0</v>
      </c>
      <c r="AQ62" s="192">
        <v>0</v>
      </c>
      <c r="AR62" s="193">
        <v>0</v>
      </c>
      <c r="AS62" s="194">
        <v>0</v>
      </c>
      <c r="AT62" s="192">
        <v>0</v>
      </c>
      <c r="AU62" s="192">
        <v>0</v>
      </c>
      <c r="AV62" s="192">
        <v>0</v>
      </c>
      <c r="AW62" s="193">
        <v>0</v>
      </c>
    </row>
    <row r="63" spans="2:49" s="159" customFormat="1" ht="17.5" customHeight="1" outlineLevel="3" x14ac:dyDescent="0.45">
      <c r="B63" s="26">
        <v>6000</v>
      </c>
      <c r="C63" s="37">
        <v>4600</v>
      </c>
      <c r="D63" s="47">
        <v>6110</v>
      </c>
      <c r="E63" s="48">
        <v>6111</v>
      </c>
      <c r="F63" s="49" t="s">
        <v>103</v>
      </c>
      <c r="G63" s="50"/>
      <c r="H63" s="51"/>
      <c r="I63" s="51"/>
      <c r="J63" s="48"/>
      <c r="K63" s="48"/>
      <c r="L63" s="48"/>
      <c r="M63" s="104"/>
      <c r="N63" s="52">
        <v>46322</v>
      </c>
      <c r="O63" s="52">
        <v>46323</v>
      </c>
      <c r="P63" s="53">
        <f>IF(O63&lt;&gt;"", NETWORKDAYS(N63,O63,Calendar!$L$2:$L$43), "")</f>
        <v>2</v>
      </c>
      <c r="Q63" s="220" t="str">
        <f>IF(C63&lt;=9999,Q62, LEFT(C63, 2))</f>
        <v>종료</v>
      </c>
      <c r="R63" s="147" t="str">
        <f>IF(T63=4, VLOOKUP(O63, '주별 진척률'!$A$11:$B$169, 2, 0), "")</f>
        <v>W05</v>
      </c>
      <c r="S63" s="54" t="str">
        <f>IF(T63=4, IFERROR(VLOOKUP(W63, '주별 진척률'!$A$11:$B$169, 2, 0), ""), "")</f>
        <v/>
      </c>
      <c r="T63" s="53">
        <f>IF(IFERROR(VALUE(E63), 0)&gt;=1000, IF(IFERROR(VALUE(E63), 0)&lt;=9999, 4,  IF(RIGHT(D63,1)="0", 3, IF(RIGHT(C63,2)="00", 2, IF(RIGHT(B63,3)="000", 1, 0)))), IF(RIGHT(D63,1)="0", 3, IF(RIGHT(C63,2)="00", 2, IF(RIGHT(B63,3)="000", 1, 0))))</f>
        <v>4</v>
      </c>
      <c r="U63" s="54">
        <f>((1+(O63-N63))/(1+(MAX($O$5:$O$65)-MIN($N$5:$N$65))))</f>
        <v>6.6666666666666666E-2</v>
      </c>
      <c r="V63" s="52"/>
      <c r="W63" s="52"/>
      <c r="X63" s="53" t="str">
        <f>IF(W63&lt;&gt;"", NETWORKDAYS(V63,W63,Calendar!$L$2:$L$43), "")</f>
        <v/>
      </c>
      <c r="Y63" s="55">
        <f>IF($N63&lt;=Y$3+MOD(COLUMN()-Calendar!$O$2, 5), IF(Y$3+MOD(COLUMN()-Calendar!$O$2, 5)&lt;=$O63, 1, 0), 0)</f>
        <v>0</v>
      </c>
      <c r="Z63" s="56">
        <f>IF($N63&lt;=Y$3+MOD(COLUMN()-Calendar!$O$2, 5), IF(Y$3+MOD(COLUMN()-Calendar!$O$2, 5)&lt;=$O63, 1, 0), 0)</f>
        <v>0</v>
      </c>
      <c r="AA63" s="56">
        <f>IF($N63&lt;=Y$3+MOD(COLUMN()-Calendar!$O$2, 5), IF(Y$3+MOD(COLUMN()-Calendar!$O$2, 5)&lt;=$O63, 1, 0), 0)</f>
        <v>0</v>
      </c>
      <c r="AB63" s="56">
        <f>IF($N63&lt;=Y$3+MOD(COLUMN()-Calendar!$O$2, 5), IF(Y$3+MOD(COLUMN()-Calendar!$O$2, 5)&lt;=$O63, 1, 0), 0)</f>
        <v>0</v>
      </c>
      <c r="AC63" s="57">
        <f>IF($N63&lt;=Y$3+MOD(COLUMN()-Calendar!$O$2, 5), IF(Y$3+MOD(COLUMN()-Calendar!$O$2, 5)&lt;=$O63, 1, 0), 0)</f>
        <v>0</v>
      </c>
      <c r="AD63" s="55">
        <f>IF($N63&lt;=AD$3+MOD(COLUMN()-Calendar!$O$2, 5), IF(AD$3+MOD(COLUMN()-Calendar!$O$2, 5)&lt;=$O63, 1, 0), 0)</f>
        <v>0</v>
      </c>
      <c r="AE63" s="56">
        <f>IF($N63&lt;=AD$3+MOD(COLUMN()-Calendar!$O$2, 5), IF(AD$3+MOD(COLUMN()-Calendar!$O$2, 5)&lt;=$O63, 1, 0), 0)</f>
        <v>0</v>
      </c>
      <c r="AF63" s="56">
        <f>IF($N63&lt;=AD$3+MOD(COLUMN()-Calendar!$O$2, 5), IF(AD$3+MOD(COLUMN()-Calendar!$O$2, 5)&lt;=$O63, 1, 0), 0)</f>
        <v>0</v>
      </c>
      <c r="AG63" s="56">
        <f>IF($N63&lt;=AD$3+MOD(COLUMN()-Calendar!$O$2, 5), IF(AD$3+MOD(COLUMN()-Calendar!$O$2, 5)&lt;=$O63, 1, 0), 0)</f>
        <v>0</v>
      </c>
      <c r="AH63" s="57">
        <f>IF($N63&lt;=AD$3+MOD(COLUMN()-Calendar!$O$2, 5), IF(AD$3+MOD(COLUMN()-Calendar!$O$2, 5)&lt;=$O63, 1, 0), 0)</f>
        <v>0</v>
      </c>
      <c r="AI63" s="55">
        <f>IF($N63&lt;=AI$3+MOD(COLUMN()-Calendar!$O$2, 5), IF(AI$3+MOD(COLUMN()-Calendar!$O$2, 5)&lt;=$O63, 1, 0), 0)</f>
        <v>0</v>
      </c>
      <c r="AJ63" s="56">
        <f>IF($N63&lt;=AI$3+MOD(COLUMN()-Calendar!$O$2, 5), IF(AI$3+MOD(COLUMN()-Calendar!$O$2, 5)&lt;=$O63, 1, 0), 0)</f>
        <v>0</v>
      </c>
      <c r="AK63" s="56">
        <f>IF($N63&lt;=AI$3+MOD(COLUMN()-Calendar!$O$2, 5), IF(AI$3+MOD(COLUMN()-Calendar!$O$2, 5)&lt;=$O63, 1, 0), 0)</f>
        <v>0</v>
      </c>
      <c r="AL63" s="56">
        <f>IF($N63&lt;=AI$3+MOD(COLUMN()-Calendar!$O$2, 5), IF(AI$3+MOD(COLUMN()-Calendar!$O$2, 5)&lt;=$O63, 1, 0), 0)</f>
        <v>0</v>
      </c>
      <c r="AM63" s="57">
        <f>IF($N63&lt;=AI$3+MOD(COLUMN()-Calendar!$O$2, 5), IF(AI$3+MOD(COLUMN()-Calendar!$O$2, 5)&lt;=$O63, 1, 0), 0)</f>
        <v>0</v>
      </c>
      <c r="AN63" s="55">
        <f>IF($N63&lt;=AN$3+MOD(COLUMN()-Calendar!$O$2, 5), IF(AN$3+MOD(COLUMN()-Calendar!$O$2, 5)&lt;=$O63, 1, 0), 0)</f>
        <v>0</v>
      </c>
      <c r="AO63" s="56">
        <f>IF($N63&lt;=AN$3+MOD(COLUMN()-Calendar!$O$2, 5), IF(AN$3+MOD(COLUMN()-Calendar!$O$2, 5)&lt;=$O63, 1, 0), 0)</f>
        <v>0</v>
      </c>
      <c r="AP63" s="56">
        <f>IF($N63&lt;=AN$3+MOD(COLUMN()-Calendar!$O$2, 5), IF(AN$3+MOD(COLUMN()-Calendar!$O$2, 5)&lt;=$O63, 1, 0), 0)</f>
        <v>0</v>
      </c>
      <c r="AQ63" s="56">
        <f>IF($N63&lt;=AN$3+MOD(COLUMN()-Calendar!$O$2, 5), IF(AN$3+MOD(COLUMN()-Calendar!$O$2, 5)&lt;=$O63, 1, 0), 0)</f>
        <v>0</v>
      </c>
      <c r="AR63" s="57">
        <f>IF($N63&lt;=AN$3+MOD(COLUMN()-Calendar!$O$2, 5), IF(AN$3+MOD(COLUMN()-Calendar!$O$2, 5)&lt;=$O63, 1, 0), 0)</f>
        <v>0</v>
      </c>
      <c r="AS63" s="55">
        <f>IF($N63&lt;=AS$3+MOD(COLUMN()-Calendar!$O$2, 5), IF(AS$3+MOD(COLUMN()-Calendar!$O$2, 5)&lt;=$O63, 1, 0), 0)</f>
        <v>0</v>
      </c>
      <c r="AT63" s="56">
        <f>IF($N63&lt;=AS$3+MOD(COLUMN()-Calendar!$O$2, 5), IF(AS$3+MOD(COLUMN()-Calendar!$O$2, 5)&lt;=$O63, 1, 0), 0)</f>
        <v>1</v>
      </c>
      <c r="AU63" s="56">
        <f>IF($N63&lt;=AS$3+MOD(COLUMN()-Calendar!$O$2, 5), IF(AS$3+MOD(COLUMN()-Calendar!$O$2, 5)&lt;=$O63, 1, 0), 0)</f>
        <v>1</v>
      </c>
      <c r="AV63" s="56">
        <f>IF($N63&lt;=AS$3+MOD(COLUMN()-Calendar!$O$2, 5), IF(AS$3+MOD(COLUMN()-Calendar!$O$2, 5)&lt;=$O63, 1, 0), 0)</f>
        <v>0</v>
      </c>
      <c r="AW63" s="57">
        <f>IF($N63&lt;=AS$3+MOD(COLUMN()-Calendar!$O$2, 5), IF(AS$3+MOD(COLUMN()-Calendar!$O$2, 5)&lt;=$O63, 1, 0), 0)</f>
        <v>0</v>
      </c>
    </row>
    <row r="64" spans="2:49" s="159" customFormat="1" ht="17.5" customHeight="1" outlineLevel="3" x14ac:dyDescent="0.45">
      <c r="B64" s="26">
        <v>6000</v>
      </c>
      <c r="C64" s="37">
        <v>4600</v>
      </c>
      <c r="D64" s="47">
        <v>6110</v>
      </c>
      <c r="E64" s="58">
        <v>6112</v>
      </c>
      <c r="F64" s="59" t="s">
        <v>149</v>
      </c>
      <c r="G64" s="60"/>
      <c r="H64" s="61"/>
      <c r="I64" s="61"/>
      <c r="J64" s="58"/>
      <c r="K64" s="58"/>
      <c r="L64" s="58"/>
      <c r="M64" s="102"/>
      <c r="N64" s="52">
        <v>46323</v>
      </c>
      <c r="O64" s="52">
        <v>46323</v>
      </c>
      <c r="P64" s="63">
        <f>IF(O64&lt;&gt;"", NETWORKDAYS(N64,O64,Calendar!$L$2:$L$43), "")</f>
        <v>1</v>
      </c>
      <c r="Q64" s="221" t="str">
        <f>IF(C64&lt;=9999,Q63, LEFT(C64, 2))</f>
        <v>종료</v>
      </c>
      <c r="R64" s="64" t="str">
        <f>IF(T64=4, VLOOKUP(O64, '주별 진척률'!$A$11:$B$169, 2, 0), "")</f>
        <v>W05</v>
      </c>
      <c r="S64" s="64" t="str">
        <f>IF(T64=4, IFERROR(VLOOKUP(W64, '주별 진척률'!$A$11:$B$169, 2, 0), ""), "")</f>
        <v/>
      </c>
      <c r="T64" s="63">
        <f>IF(IFERROR(VALUE(E64), 0)&gt;=1000, IF(IFERROR(VALUE(E64), 0)&lt;=9999, 4,  IF(RIGHT(D64,1)="0", 3, IF(RIGHT(C64,2)="00", 2, IF(RIGHT(B64,3)="000", 1, 0)))), IF(RIGHT(D64,1)="0", 3, IF(RIGHT(C64,2)="00", 2, IF(RIGHT(B64,3)="000", 1, 0))))</f>
        <v>4</v>
      </c>
      <c r="U64" s="64">
        <f>((1+(O64-N64))/(1+(MAX($O$5:$O$65)-MIN($N$5:$N$65))))</f>
        <v>3.3333333333333333E-2</v>
      </c>
      <c r="V64" s="62"/>
      <c r="W64" s="62"/>
      <c r="X64" s="63" t="str">
        <f>IF(W64&lt;&gt;"", NETWORKDAYS(V64,W64,Calendar!$L$2:$L$43), "")</f>
        <v/>
      </c>
      <c r="Y64" s="55">
        <f>IF($N64&lt;=Y$3+MOD(COLUMN()-Calendar!$O$2, 5), IF(Y$3+MOD(COLUMN()-Calendar!$O$2, 5)&lt;=$O64, 1, 0), 0)</f>
        <v>0</v>
      </c>
      <c r="Z64" s="56">
        <f>IF($N64&lt;=Y$3+MOD(COLUMN()-Calendar!$O$2, 5), IF(Y$3+MOD(COLUMN()-Calendar!$O$2, 5)&lt;=$O64, 1, 0), 0)</f>
        <v>0</v>
      </c>
      <c r="AA64" s="56">
        <f>IF($N64&lt;=Y$3+MOD(COLUMN()-Calendar!$O$2, 5), IF(Y$3+MOD(COLUMN()-Calendar!$O$2, 5)&lt;=$O64, 1, 0), 0)</f>
        <v>0</v>
      </c>
      <c r="AB64" s="56">
        <f>IF($N64&lt;=Y$3+MOD(COLUMN()-Calendar!$O$2, 5), IF(Y$3+MOD(COLUMN()-Calendar!$O$2, 5)&lt;=$O64, 1, 0), 0)</f>
        <v>0</v>
      </c>
      <c r="AC64" s="57">
        <f>IF($N64&lt;=Y$3+MOD(COLUMN()-Calendar!$O$2, 5), IF(Y$3+MOD(COLUMN()-Calendar!$O$2, 5)&lt;=$O64, 1, 0), 0)</f>
        <v>0</v>
      </c>
      <c r="AD64" s="55">
        <f>IF($N64&lt;=AD$3+MOD(COLUMN()-Calendar!$O$2, 5), IF(AD$3+MOD(COLUMN()-Calendar!$O$2, 5)&lt;=$O64, 1, 0), 0)</f>
        <v>0</v>
      </c>
      <c r="AE64" s="56">
        <f>IF($N64&lt;=AD$3+MOD(COLUMN()-Calendar!$O$2, 5), IF(AD$3+MOD(COLUMN()-Calendar!$O$2, 5)&lt;=$O64, 1, 0), 0)</f>
        <v>0</v>
      </c>
      <c r="AF64" s="56">
        <f>IF($N64&lt;=AD$3+MOD(COLUMN()-Calendar!$O$2, 5), IF(AD$3+MOD(COLUMN()-Calendar!$O$2, 5)&lt;=$O64, 1, 0), 0)</f>
        <v>0</v>
      </c>
      <c r="AG64" s="56">
        <f>IF($N64&lt;=AD$3+MOD(COLUMN()-Calendar!$O$2, 5), IF(AD$3+MOD(COLUMN()-Calendar!$O$2, 5)&lt;=$O64, 1, 0), 0)</f>
        <v>0</v>
      </c>
      <c r="AH64" s="57">
        <f>IF($N64&lt;=AD$3+MOD(COLUMN()-Calendar!$O$2, 5), IF(AD$3+MOD(COLUMN()-Calendar!$O$2, 5)&lt;=$O64, 1, 0), 0)</f>
        <v>0</v>
      </c>
      <c r="AI64" s="55">
        <f>IF($N64&lt;=AI$3+MOD(COLUMN()-Calendar!$O$2, 5), IF(AI$3+MOD(COLUMN()-Calendar!$O$2, 5)&lt;=$O64, 1, 0), 0)</f>
        <v>0</v>
      </c>
      <c r="AJ64" s="56">
        <f>IF($N64&lt;=AI$3+MOD(COLUMN()-Calendar!$O$2, 5), IF(AI$3+MOD(COLUMN()-Calendar!$O$2, 5)&lt;=$O64, 1, 0), 0)</f>
        <v>0</v>
      </c>
      <c r="AK64" s="56">
        <f>IF($N64&lt;=AI$3+MOD(COLUMN()-Calendar!$O$2, 5), IF(AI$3+MOD(COLUMN()-Calendar!$O$2, 5)&lt;=$O64, 1, 0), 0)</f>
        <v>0</v>
      </c>
      <c r="AL64" s="56">
        <f>IF($N64&lt;=AI$3+MOD(COLUMN()-Calendar!$O$2, 5), IF(AI$3+MOD(COLUMN()-Calendar!$O$2, 5)&lt;=$O64, 1, 0), 0)</f>
        <v>0</v>
      </c>
      <c r="AM64" s="57">
        <f>IF($N64&lt;=AI$3+MOD(COLUMN()-Calendar!$O$2, 5), IF(AI$3+MOD(COLUMN()-Calendar!$O$2, 5)&lt;=$O64, 1, 0), 0)</f>
        <v>0</v>
      </c>
      <c r="AN64" s="55">
        <f>IF($N64&lt;=AN$3+MOD(COLUMN()-Calendar!$O$2, 5), IF(AN$3+MOD(COLUMN()-Calendar!$O$2, 5)&lt;=$O64, 1, 0), 0)</f>
        <v>0</v>
      </c>
      <c r="AO64" s="56">
        <f>IF($N64&lt;=AN$3+MOD(COLUMN()-Calendar!$O$2, 5), IF(AN$3+MOD(COLUMN()-Calendar!$O$2, 5)&lt;=$O64, 1, 0), 0)</f>
        <v>0</v>
      </c>
      <c r="AP64" s="56">
        <f>IF($N64&lt;=AN$3+MOD(COLUMN()-Calendar!$O$2, 5), IF(AN$3+MOD(COLUMN()-Calendar!$O$2, 5)&lt;=$O64, 1, 0), 0)</f>
        <v>0</v>
      </c>
      <c r="AQ64" s="56">
        <f>IF($N64&lt;=AN$3+MOD(COLUMN()-Calendar!$O$2, 5), IF(AN$3+MOD(COLUMN()-Calendar!$O$2, 5)&lt;=$O64, 1, 0), 0)</f>
        <v>0</v>
      </c>
      <c r="AR64" s="57">
        <f>IF($N64&lt;=AN$3+MOD(COLUMN()-Calendar!$O$2, 5), IF(AN$3+MOD(COLUMN()-Calendar!$O$2, 5)&lt;=$O64, 1, 0), 0)</f>
        <v>0</v>
      </c>
      <c r="AS64" s="55">
        <f>IF($N64&lt;=AS$3+MOD(COLUMN()-Calendar!$O$2, 5), IF(AS$3+MOD(COLUMN()-Calendar!$O$2, 5)&lt;=$O64, 1, 0), 0)</f>
        <v>0</v>
      </c>
      <c r="AT64" s="56">
        <f>IF($N64&lt;=AS$3+MOD(COLUMN()-Calendar!$O$2, 5), IF(AS$3+MOD(COLUMN()-Calendar!$O$2, 5)&lt;=$O64, 1, 0), 0)</f>
        <v>0</v>
      </c>
      <c r="AU64" s="56">
        <f>IF($N64&lt;=AS$3+MOD(COLUMN()-Calendar!$O$2, 5), IF(AS$3+MOD(COLUMN()-Calendar!$O$2, 5)&lt;=$O64, 1, 0), 0)</f>
        <v>1</v>
      </c>
      <c r="AV64" s="56">
        <f>IF($N64&lt;=AS$3+MOD(COLUMN()-Calendar!$O$2, 5), IF(AS$3+MOD(COLUMN()-Calendar!$O$2, 5)&lt;=$O64, 1, 0), 0)</f>
        <v>0</v>
      </c>
      <c r="AW64" s="57">
        <f>IF($N64&lt;=AS$3+MOD(COLUMN()-Calendar!$O$2, 5), IF(AS$3+MOD(COLUMN()-Calendar!$O$2, 5)&lt;=$O64, 1, 0), 0)</f>
        <v>0</v>
      </c>
    </row>
    <row r="65" spans="2:49" s="159" customFormat="1" ht="17.5" customHeight="1" outlineLevel="3" x14ac:dyDescent="0.45">
      <c r="B65" s="269">
        <v>6000</v>
      </c>
      <c r="C65" s="72">
        <v>4600</v>
      </c>
      <c r="D65" s="73">
        <v>6110</v>
      </c>
      <c r="E65" s="65">
        <v>6113</v>
      </c>
      <c r="F65" s="66" t="s">
        <v>61</v>
      </c>
      <c r="G65" s="67"/>
      <c r="H65" s="68"/>
      <c r="I65" s="68"/>
      <c r="J65" s="65"/>
      <c r="K65" s="65"/>
      <c r="L65" s="65"/>
      <c r="M65" s="105"/>
      <c r="N65" s="52">
        <v>46325</v>
      </c>
      <c r="O65" s="52">
        <v>46325</v>
      </c>
      <c r="P65" s="70">
        <f>IF(O65&lt;&gt;"", NETWORKDAYS(N65,O65,Calendar!$L$2:$L$43), "")</f>
        <v>1</v>
      </c>
      <c r="Q65" s="218" t="str">
        <f>IF(C65&lt;=9999,Q64, LEFT(C65, 2))</f>
        <v>종료</v>
      </c>
      <c r="R65" s="71" t="str">
        <f>IF(T65=4, VLOOKUP(O65, '주별 진척률'!$A$11:$B$169, 2, 0), "")</f>
        <v>W05</v>
      </c>
      <c r="S65" s="71" t="str">
        <f>IF(T65=4, IFERROR(VLOOKUP(W65, '주별 진척률'!$A$11:$B$169, 2, 0), ""), "")</f>
        <v/>
      </c>
      <c r="T65" s="70">
        <f>IF(IFERROR(VALUE(E65), 0)&gt;=1000, IF(IFERROR(VALUE(E65), 0)&lt;=9999, 4,  IF(RIGHT(D65,1)="0", 3, IF(RIGHT(C65,2)="00", 2, IF(RIGHT(B65,3)="000", 1, 0)))), IF(RIGHT(D65,1)="0", 3, IF(RIGHT(C65,2)="00", 2, IF(RIGHT(B65,3)="000", 1, 0))))</f>
        <v>4</v>
      </c>
      <c r="U65" s="71">
        <f>((1+(O65-N65))/(1+(MAX($O$5:$O$65)-MIN($N$5:$N$65))))</f>
        <v>3.3333333333333333E-2</v>
      </c>
      <c r="V65" s="69"/>
      <c r="W65" s="69"/>
      <c r="X65" s="70" t="str">
        <f>IF(W65&lt;&gt;"", NETWORKDAYS(V65,W65,Calendar!$L$2:$L$43), "")</f>
        <v/>
      </c>
      <c r="Y65" s="23">
        <f>IF($N65&lt;=Y$3+MOD(COLUMN()-Calendar!$O$2, 5), IF(Y$3+MOD(COLUMN()-Calendar!$O$2, 5)&lt;=$O65, 1, 0), 0)</f>
        <v>0</v>
      </c>
      <c r="Z65" s="24">
        <f>IF($N65&lt;=Y$3+MOD(COLUMN()-Calendar!$O$2, 5), IF(Y$3+MOD(COLUMN()-Calendar!$O$2, 5)&lt;=$O65, 1, 0), 0)</f>
        <v>0</v>
      </c>
      <c r="AA65" s="24">
        <f>IF($N65&lt;=Y$3+MOD(COLUMN()-Calendar!$O$2, 5), IF(Y$3+MOD(COLUMN()-Calendar!$O$2, 5)&lt;=$O65, 1, 0), 0)</f>
        <v>0</v>
      </c>
      <c r="AB65" s="24">
        <f>IF($N65&lt;=Y$3+MOD(COLUMN()-Calendar!$O$2, 5), IF(Y$3+MOD(COLUMN()-Calendar!$O$2, 5)&lt;=$O65, 1, 0), 0)</f>
        <v>0</v>
      </c>
      <c r="AC65" s="25">
        <f>IF($N65&lt;=Y$3+MOD(COLUMN()-Calendar!$O$2, 5), IF(Y$3+MOD(COLUMN()-Calendar!$O$2, 5)&lt;=$O65, 1, 0), 0)</f>
        <v>0</v>
      </c>
      <c r="AD65" s="23">
        <f>IF($N65&lt;=AD$3+MOD(COLUMN()-Calendar!$O$2, 5), IF(AD$3+MOD(COLUMN()-Calendar!$O$2, 5)&lt;=$O65, 1, 0), 0)</f>
        <v>0</v>
      </c>
      <c r="AE65" s="24">
        <f>IF($N65&lt;=AD$3+MOD(COLUMN()-Calendar!$O$2, 5), IF(AD$3+MOD(COLUMN()-Calendar!$O$2, 5)&lt;=$O65, 1, 0), 0)</f>
        <v>0</v>
      </c>
      <c r="AF65" s="24">
        <f>IF($N65&lt;=AD$3+MOD(COLUMN()-Calendar!$O$2, 5), IF(AD$3+MOD(COLUMN()-Calendar!$O$2, 5)&lt;=$O65, 1, 0), 0)</f>
        <v>0</v>
      </c>
      <c r="AG65" s="24">
        <f>IF($N65&lt;=AD$3+MOD(COLUMN()-Calendar!$O$2, 5), IF(AD$3+MOD(COLUMN()-Calendar!$O$2, 5)&lt;=$O65, 1, 0), 0)</f>
        <v>0</v>
      </c>
      <c r="AH65" s="25">
        <f>IF($N65&lt;=AD$3+MOD(COLUMN()-Calendar!$O$2, 5), IF(AD$3+MOD(COLUMN()-Calendar!$O$2, 5)&lt;=$O65, 1, 0), 0)</f>
        <v>0</v>
      </c>
      <c r="AI65" s="23">
        <f>IF($N65&lt;=AI$3+MOD(COLUMN()-Calendar!$O$2, 5), IF(AI$3+MOD(COLUMN()-Calendar!$O$2, 5)&lt;=$O65, 1, 0), 0)</f>
        <v>0</v>
      </c>
      <c r="AJ65" s="24">
        <f>IF($N65&lt;=AI$3+MOD(COLUMN()-Calendar!$O$2, 5), IF(AI$3+MOD(COLUMN()-Calendar!$O$2, 5)&lt;=$O65, 1, 0), 0)</f>
        <v>0</v>
      </c>
      <c r="AK65" s="24">
        <f>IF($N65&lt;=AI$3+MOD(COLUMN()-Calendar!$O$2, 5), IF(AI$3+MOD(COLUMN()-Calendar!$O$2, 5)&lt;=$O65, 1, 0), 0)</f>
        <v>0</v>
      </c>
      <c r="AL65" s="24">
        <f>IF($N65&lt;=AI$3+MOD(COLUMN()-Calendar!$O$2, 5), IF(AI$3+MOD(COLUMN()-Calendar!$O$2, 5)&lt;=$O65, 1, 0), 0)</f>
        <v>0</v>
      </c>
      <c r="AM65" s="25">
        <f>IF($N65&lt;=AI$3+MOD(COLUMN()-Calendar!$O$2, 5), IF(AI$3+MOD(COLUMN()-Calendar!$O$2, 5)&lt;=$O65, 1, 0), 0)</f>
        <v>0</v>
      </c>
      <c r="AN65" s="23">
        <f>IF($N65&lt;=AN$3+MOD(COLUMN()-Calendar!$O$2, 5), IF(AN$3+MOD(COLUMN()-Calendar!$O$2, 5)&lt;=$O65, 1, 0), 0)</f>
        <v>0</v>
      </c>
      <c r="AO65" s="24">
        <f>IF($N65&lt;=AN$3+MOD(COLUMN()-Calendar!$O$2, 5), IF(AN$3+MOD(COLUMN()-Calendar!$O$2, 5)&lt;=$O65, 1, 0), 0)</f>
        <v>0</v>
      </c>
      <c r="AP65" s="24">
        <f>IF($N65&lt;=AN$3+MOD(COLUMN()-Calendar!$O$2, 5), IF(AN$3+MOD(COLUMN()-Calendar!$O$2, 5)&lt;=$O65, 1, 0), 0)</f>
        <v>0</v>
      </c>
      <c r="AQ65" s="24">
        <f>IF($N65&lt;=AN$3+MOD(COLUMN()-Calendar!$O$2, 5), IF(AN$3+MOD(COLUMN()-Calendar!$O$2, 5)&lt;=$O65, 1, 0), 0)</f>
        <v>0</v>
      </c>
      <c r="AR65" s="25">
        <f>IF($N65&lt;=AN$3+MOD(COLUMN()-Calendar!$O$2, 5), IF(AN$3+MOD(COLUMN()-Calendar!$O$2, 5)&lt;=$O65, 1, 0), 0)</f>
        <v>0</v>
      </c>
      <c r="AS65" s="23">
        <f>IF($N65&lt;=AS$3+MOD(COLUMN()-Calendar!$O$2, 5), IF(AS$3+MOD(COLUMN()-Calendar!$O$2, 5)&lt;=$O65, 1, 0), 0)</f>
        <v>0</v>
      </c>
      <c r="AT65" s="24">
        <f>IF($N65&lt;=AS$3+MOD(COLUMN()-Calendar!$O$2, 5), IF(AS$3+MOD(COLUMN()-Calendar!$O$2, 5)&lt;=$O65, 1, 0), 0)</f>
        <v>0</v>
      </c>
      <c r="AU65" s="24">
        <f>IF($N65&lt;=AS$3+MOD(COLUMN()-Calendar!$O$2, 5), IF(AS$3+MOD(COLUMN()-Calendar!$O$2, 5)&lt;=$O65, 1, 0), 0)</f>
        <v>0</v>
      </c>
      <c r="AV65" s="24">
        <f>IF($N65&lt;=AS$3+MOD(COLUMN()-Calendar!$O$2, 5), IF(AS$3+MOD(COLUMN()-Calendar!$O$2, 5)&lt;=$O65, 1, 0), 0)</f>
        <v>0</v>
      </c>
      <c r="AW65" s="25">
        <f>IF($N65&lt;=AS$3+MOD(COLUMN()-Calendar!$O$2, 5), IF(AS$3+MOD(COLUMN()-Calendar!$O$2, 5)&lt;=$O65, 1, 0), 0)</f>
        <v>1</v>
      </c>
    </row>
    <row r="66" spans="2:49" x14ac:dyDescent="0.45">
      <c r="F66" s="10"/>
      <c r="G66" s="10"/>
      <c r="H66" s="10"/>
      <c r="I66" s="10"/>
      <c r="J66" s="10"/>
      <c r="K66" s="10"/>
      <c r="L66" s="10"/>
      <c r="U66" s="112"/>
    </row>
    <row r="67" spans="2:49" x14ac:dyDescent="0.45">
      <c r="F67" s="10"/>
      <c r="G67" s="10"/>
      <c r="H67" s="10"/>
      <c r="I67" s="10"/>
      <c r="J67" s="10"/>
      <c r="K67" s="10"/>
      <c r="L67" s="10"/>
    </row>
    <row r="68" spans="2:49" x14ac:dyDescent="0.45">
      <c r="U68" s="170"/>
    </row>
  </sheetData>
  <mergeCells count="29">
    <mergeCell ref="Y4:AC4"/>
    <mergeCell ref="AD4:AH4"/>
    <mergeCell ref="AS4:AW4"/>
    <mergeCell ref="Y3:AC3"/>
    <mergeCell ref="AD3:AH3"/>
    <mergeCell ref="AI3:AM3"/>
    <mergeCell ref="AN3:AR3"/>
    <mergeCell ref="AS3:AW3"/>
    <mergeCell ref="B1:B4"/>
    <mergeCell ref="C1:C4"/>
    <mergeCell ref="D1:F3"/>
    <mergeCell ref="G1:G4"/>
    <mergeCell ref="H1:I3"/>
    <mergeCell ref="J1:L3"/>
    <mergeCell ref="M1:M4"/>
    <mergeCell ref="N1:P3"/>
    <mergeCell ref="Q1:Q4"/>
    <mergeCell ref="R1:R4"/>
    <mergeCell ref="S1:S4"/>
    <mergeCell ref="Y2:AC2"/>
    <mergeCell ref="AD2:AH2"/>
    <mergeCell ref="AI2:AM2"/>
    <mergeCell ref="AN2:AR2"/>
    <mergeCell ref="AI4:AM4"/>
    <mergeCell ref="AN4:AR4"/>
    <mergeCell ref="T1:T4"/>
    <mergeCell ref="AS2:AW2"/>
    <mergeCell ref="U1:U4"/>
    <mergeCell ref="V1:X3"/>
  </mergeCells>
  <phoneticPr fontId="7" type="noConversion"/>
  <conditionalFormatting sqref="Y3">
    <cfRule type="cellIs" dxfId="27" priority="1527" operator="equal">
      <formula>4</formula>
    </cfRule>
  </conditionalFormatting>
  <conditionalFormatting sqref="Y3">
    <cfRule type="cellIs" dxfId="26" priority="1528" operator="equal">
      <formula>1</formula>
    </cfRule>
    <cfRule type="cellIs" dxfId="25" priority="1529" operator="equal">
      <formula>2</formula>
    </cfRule>
    <cfRule type="cellIs" dxfId="24" priority="1530" operator="equal">
      <formula>3</formula>
    </cfRule>
  </conditionalFormatting>
  <conditionalFormatting sqref="AI3:AI4">
    <cfRule type="cellIs" dxfId="23" priority="1427" operator="equal">
      <formula>4</formula>
    </cfRule>
  </conditionalFormatting>
  <conditionalFormatting sqref="AS3:AS4">
    <cfRule type="cellIs" dxfId="22" priority="1435" operator="equal">
      <formula>4</formula>
    </cfRule>
  </conditionalFormatting>
  <conditionalFormatting sqref="AS3:AS4">
    <cfRule type="cellIs" dxfId="21" priority="1436" operator="equal">
      <formula>1</formula>
    </cfRule>
    <cfRule type="cellIs" dxfId="20" priority="1437" operator="equal">
      <formula>2</formula>
    </cfRule>
    <cfRule type="cellIs" dxfId="19" priority="1438" operator="equal">
      <formula>3</formula>
    </cfRule>
  </conditionalFormatting>
  <conditionalFormatting sqref="AN3:AN4">
    <cfRule type="cellIs" dxfId="18" priority="1431" operator="equal">
      <formula>4</formula>
    </cfRule>
  </conditionalFormatting>
  <conditionalFormatting sqref="AN3:AN4">
    <cfRule type="cellIs" dxfId="17" priority="1432" operator="equal">
      <formula>1</formula>
    </cfRule>
    <cfRule type="cellIs" dxfId="16" priority="1433" operator="equal">
      <formula>2</formula>
    </cfRule>
    <cfRule type="cellIs" dxfId="15" priority="1434" operator="equal">
      <formula>3</formula>
    </cfRule>
  </conditionalFormatting>
  <conditionalFormatting sqref="AI3:AI4">
    <cfRule type="cellIs" dxfId="14" priority="1428" operator="equal">
      <formula>1</formula>
    </cfRule>
    <cfRule type="cellIs" dxfId="13" priority="1429" operator="equal">
      <formula>2</formula>
    </cfRule>
    <cfRule type="cellIs" dxfId="12" priority="1430" operator="equal">
      <formula>3</formula>
    </cfRule>
  </conditionalFormatting>
  <conditionalFormatting sqref="Y5:AW5 Z40:AW40 Z6:AW6 Y21:AW23 Y59:AW60 Y12:AW18 Y25:AW30 Y53:AW54">
    <cfRule type="dataBar" priority="1426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{22CB4DC1-7F67-46D2-9174-0A67F3ECC8E5}</x14:id>
        </ext>
      </extLst>
    </cfRule>
  </conditionalFormatting>
  <conditionalFormatting sqref="AD3">
    <cfRule type="cellIs" dxfId="11" priority="1418" operator="equal">
      <formula>4</formula>
    </cfRule>
  </conditionalFormatting>
  <conditionalFormatting sqref="AD4">
    <cfRule type="cellIs" dxfId="10" priority="1422" operator="equal">
      <formula>4</formula>
    </cfRule>
  </conditionalFormatting>
  <conditionalFormatting sqref="AD4">
    <cfRule type="cellIs" dxfId="9" priority="1423" operator="equal">
      <formula>1</formula>
    </cfRule>
    <cfRule type="cellIs" dxfId="8" priority="1424" operator="equal">
      <formula>2</formula>
    </cfRule>
    <cfRule type="cellIs" dxfId="7" priority="1425" operator="equal">
      <formula>3</formula>
    </cfRule>
  </conditionalFormatting>
  <conditionalFormatting sqref="AD3">
    <cfRule type="cellIs" dxfId="6" priority="1419" operator="equal">
      <formula>1</formula>
    </cfRule>
    <cfRule type="cellIs" dxfId="5" priority="1420" operator="equal">
      <formula>2</formula>
    </cfRule>
    <cfRule type="cellIs" dxfId="4" priority="1421" operator="equal">
      <formula>3</formula>
    </cfRule>
  </conditionalFormatting>
  <conditionalFormatting sqref="Y8:AW8 Z7:AW7">
    <cfRule type="dataBar" priority="1417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{5D07666B-AC29-4C86-B3ED-143829877B4D}</x14:id>
        </ext>
      </extLst>
    </cfRule>
  </conditionalFormatting>
  <conditionalFormatting sqref="Z31:AW32">
    <cfRule type="dataBar" priority="1269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{6E20563B-C5C8-48FE-9ABA-20418D1AE94C}</x14:id>
        </ext>
      </extLst>
    </cfRule>
  </conditionalFormatting>
  <conditionalFormatting sqref="Z55:AW55">
    <cfRule type="dataBar" priority="1233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{70B59362-5098-4F72-B74E-9D979B61C99A}</x14:id>
        </ext>
      </extLst>
    </cfRule>
  </conditionalFormatting>
  <conditionalFormatting sqref="Z61:AW61">
    <cfRule type="dataBar" priority="1230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{F47A1BAE-C266-4980-8BE0-002B01D6FD24}</x14:id>
        </ext>
      </extLst>
    </cfRule>
  </conditionalFormatting>
  <conditionalFormatting sqref="Z45:AW46">
    <cfRule type="dataBar" priority="608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{5643898C-8151-4688-A14F-6D0F4BCF9D7A}</x14:id>
        </ext>
      </extLst>
    </cfRule>
  </conditionalFormatting>
  <conditionalFormatting sqref="Z56:AW56">
    <cfRule type="dataBar" priority="594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{24B296D5-F32C-451C-A46E-B006C339BF21}</x14:id>
        </ext>
      </extLst>
    </cfRule>
  </conditionalFormatting>
  <conditionalFormatting sqref="Z62:AW62">
    <cfRule type="dataBar" priority="591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{1783D72B-97A4-4A19-B062-8E7AA452046B}</x14:id>
        </ext>
      </extLst>
    </cfRule>
  </conditionalFormatting>
  <conditionalFormatting sqref="Z51:AW51">
    <cfRule type="dataBar" priority="247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{1D964FF3-4DA8-46B0-933E-7D314875D35A}</x14:id>
        </ext>
      </extLst>
    </cfRule>
  </conditionalFormatting>
  <conditionalFormatting sqref="Z50:AW50">
    <cfRule type="dataBar" priority="244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{2BF629AD-4689-43CC-8A48-C1FCAD240A76}</x14:id>
        </ext>
      </extLst>
    </cfRule>
  </conditionalFormatting>
  <conditionalFormatting sqref="Z52:AW52">
    <cfRule type="dataBar" priority="241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{CEBBCAA2-198B-47C7-A691-C832F0C49D09}</x14:id>
        </ext>
      </extLst>
    </cfRule>
  </conditionalFormatting>
  <conditionalFormatting sqref="Z58:AW58">
    <cfRule type="dataBar" priority="238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{D970621D-E1EB-4681-9589-31ABE6028D43}</x14:id>
        </ext>
      </extLst>
    </cfRule>
  </conditionalFormatting>
  <conditionalFormatting sqref="Y43:AW44">
    <cfRule type="dataBar" priority="96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{1D3CCF41-DFB4-4520-902B-95CF466689E5}</x14:id>
        </ext>
      </extLst>
    </cfRule>
  </conditionalFormatting>
  <conditionalFormatting sqref="Y57:AW57">
    <cfRule type="dataBar" priority="69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{6CCE0654-3AE0-4436-81DA-E9C291458DF6}</x14:id>
        </ext>
      </extLst>
    </cfRule>
  </conditionalFormatting>
  <conditionalFormatting sqref="Y63:AW65">
    <cfRule type="dataBar" priority="63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{21D88AED-9EDA-4C7B-A928-2DB6574C10BE}</x14:id>
        </ext>
      </extLst>
    </cfRule>
  </conditionalFormatting>
  <conditionalFormatting sqref="Y41:AW42">
    <cfRule type="dataBar" priority="132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{B29408D1-9859-4499-98F7-90B0E9C3B443}</x14:id>
        </ext>
      </extLst>
    </cfRule>
  </conditionalFormatting>
  <conditionalFormatting sqref="Y9:AW11">
    <cfRule type="dataBar" priority="123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{43713742-40AD-46AC-B4BC-203E494D7047}</x14:id>
        </ext>
      </extLst>
    </cfRule>
  </conditionalFormatting>
  <conditionalFormatting sqref="Y19:AW20">
    <cfRule type="dataBar" priority="114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{9AE3276B-F1B1-4920-990A-887A255F4A12}</x14:id>
        </ext>
      </extLst>
    </cfRule>
  </conditionalFormatting>
  <conditionalFormatting sqref="Y24:AW24">
    <cfRule type="dataBar" priority="111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{CCE9F2F2-653C-407E-BF40-CEDB9861FCCE}</x14:id>
        </ext>
      </extLst>
    </cfRule>
  </conditionalFormatting>
  <conditionalFormatting sqref="Y33:AW39">
    <cfRule type="dataBar" priority="99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{5A7D5B40-68A4-4423-BEFA-AD2C883B58D1}</x14:id>
        </ext>
      </extLst>
    </cfRule>
  </conditionalFormatting>
  <conditionalFormatting sqref="Y47:AW49">
    <cfRule type="dataBar" priority="87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{2254FD03-C231-48FB-9210-E1CED481AA6F}</x14:id>
        </ext>
      </extLst>
    </cfRule>
  </conditionalFormatting>
  <conditionalFormatting sqref="Y61:Y62">
    <cfRule type="dataBar" priority="47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{7DC6293C-F50F-4EB0-AEF7-94B871B693C4}</x14:id>
        </ext>
      </extLst>
    </cfRule>
  </conditionalFormatting>
  <conditionalFormatting sqref="Y55:Y56">
    <cfRule type="dataBar" priority="46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{A406E58B-64BA-4CC4-A06A-B658E323B8A6}</x14:id>
        </ext>
      </extLst>
    </cfRule>
  </conditionalFormatting>
  <conditionalFormatting sqref="Y51:Y52">
    <cfRule type="dataBar" priority="45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{B5099375-629D-47A3-ACCF-3E55AB5432F9}</x14:id>
        </ext>
      </extLst>
    </cfRule>
  </conditionalFormatting>
  <conditionalFormatting sqref="Y45:Y46">
    <cfRule type="dataBar" priority="44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{D73B7E53-92E9-4275-BFB1-36DAC5760282}</x14:id>
        </ext>
      </extLst>
    </cfRule>
  </conditionalFormatting>
  <conditionalFormatting sqref="Y31:Y32">
    <cfRule type="dataBar" priority="42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{6928F5A4-AF8A-4B62-8743-AE34CB2EEBC7}</x14:id>
        </ext>
      </extLst>
    </cfRule>
  </conditionalFormatting>
  <conditionalFormatting sqref="Y6:Y7">
    <cfRule type="dataBar" priority="39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{04C85F54-8ED6-4E60-AC79-F848CF92BEB9}</x14:id>
        </ext>
      </extLst>
    </cfRule>
  </conditionalFormatting>
  <conditionalFormatting sqref="Y50">
    <cfRule type="dataBar" priority="38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{B37BA084-58E0-4D8B-B726-873A04EBD0C8}</x14:id>
        </ext>
      </extLst>
    </cfRule>
  </conditionalFormatting>
  <conditionalFormatting sqref="Y58">
    <cfRule type="dataBar" priority="35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{A3C9F2E5-9679-4073-89D5-76A79FDDECD4}</x14:id>
        </ext>
      </extLst>
    </cfRule>
  </conditionalFormatting>
  <conditionalFormatting sqref="Y40">
    <cfRule type="dataBar" priority="29">
      <dataBar showValue="0"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{4F0ECF27-3A5C-44E6-A3C7-403215A62BC3}</x14:id>
        </ext>
      </extLst>
    </cfRule>
  </conditionalFormatting>
  <conditionalFormatting sqref="Y4">
    <cfRule type="cellIs" dxfId="3" priority="12" operator="equal">
      <formula>4</formula>
    </cfRule>
  </conditionalFormatting>
  <conditionalFormatting sqref="Y4">
    <cfRule type="cellIs" dxfId="2" priority="13" operator="equal">
      <formula>1</formula>
    </cfRule>
    <cfRule type="cellIs" dxfId="1" priority="14" operator="equal">
      <formula>2</formula>
    </cfRule>
    <cfRule type="cellIs" dxfId="0" priority="15" operator="equal">
      <formula>3</formula>
    </cfRule>
  </conditionalFormatting>
  <pageMargins left="0.25" right="0.25" top="0.75" bottom="0.75" header="0.3" footer="0.3"/>
  <pageSetup paperSize="9" scale="18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CB4DC1-7F67-46D2-9174-0A67F3ECC8E5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Y5:AW5 Z40:AW40 Z6:AW6 Y21:AW23 Y59:AW60 Y12:AW18 Y25:AW30 Y53:AW54</xm:sqref>
        </x14:conditionalFormatting>
        <x14:conditionalFormatting xmlns:xm="http://schemas.microsoft.com/office/excel/2006/main">
          <x14:cfRule type="dataBar" id="{5D07666B-AC29-4C86-B3ED-143829877B4D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Y8:AW8 Z7:AW7</xm:sqref>
        </x14:conditionalFormatting>
        <x14:conditionalFormatting xmlns:xm="http://schemas.microsoft.com/office/excel/2006/main">
          <x14:cfRule type="dataBar" id="{6E20563B-C5C8-48FE-9ABA-20418D1AE94C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Z31:AW32</xm:sqref>
        </x14:conditionalFormatting>
        <x14:conditionalFormatting xmlns:xm="http://schemas.microsoft.com/office/excel/2006/main">
          <x14:cfRule type="dataBar" id="{70B59362-5098-4F72-B74E-9D979B61C99A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Z55:AW55</xm:sqref>
        </x14:conditionalFormatting>
        <x14:conditionalFormatting xmlns:xm="http://schemas.microsoft.com/office/excel/2006/main">
          <x14:cfRule type="dataBar" id="{F47A1BAE-C266-4980-8BE0-002B01D6FD24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Z61:AW61</xm:sqref>
        </x14:conditionalFormatting>
        <x14:conditionalFormatting xmlns:xm="http://schemas.microsoft.com/office/excel/2006/main">
          <x14:cfRule type="dataBar" id="{5643898C-8151-4688-A14F-6D0F4BCF9D7A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Z45:AW46</xm:sqref>
        </x14:conditionalFormatting>
        <x14:conditionalFormatting xmlns:xm="http://schemas.microsoft.com/office/excel/2006/main">
          <x14:cfRule type="dataBar" id="{24B296D5-F32C-451C-A46E-B006C339BF21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Z56:AW56</xm:sqref>
        </x14:conditionalFormatting>
        <x14:conditionalFormatting xmlns:xm="http://schemas.microsoft.com/office/excel/2006/main">
          <x14:cfRule type="dataBar" id="{1783D72B-97A4-4A19-B062-8E7AA452046B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Z62:AW62</xm:sqref>
        </x14:conditionalFormatting>
        <x14:conditionalFormatting xmlns:xm="http://schemas.microsoft.com/office/excel/2006/main">
          <x14:cfRule type="dataBar" id="{1D964FF3-4DA8-46B0-933E-7D314875D35A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Z51:AW51</xm:sqref>
        </x14:conditionalFormatting>
        <x14:conditionalFormatting xmlns:xm="http://schemas.microsoft.com/office/excel/2006/main">
          <x14:cfRule type="dataBar" id="{2BF629AD-4689-43CC-8A48-C1FCAD240A7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Z50:AW50</xm:sqref>
        </x14:conditionalFormatting>
        <x14:conditionalFormatting xmlns:xm="http://schemas.microsoft.com/office/excel/2006/main">
          <x14:cfRule type="dataBar" id="{CEBBCAA2-198B-47C7-A691-C832F0C49D09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Z52:AW52</xm:sqref>
        </x14:conditionalFormatting>
        <x14:conditionalFormatting xmlns:xm="http://schemas.microsoft.com/office/excel/2006/main">
          <x14:cfRule type="dataBar" id="{D970621D-E1EB-4681-9589-31ABE6028D43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Z58:AW58</xm:sqref>
        </x14:conditionalFormatting>
        <x14:conditionalFormatting xmlns:xm="http://schemas.microsoft.com/office/excel/2006/main">
          <x14:cfRule type="dataBar" id="{1D3CCF41-DFB4-4520-902B-95CF466689E5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Y43:AW44</xm:sqref>
        </x14:conditionalFormatting>
        <x14:conditionalFormatting xmlns:xm="http://schemas.microsoft.com/office/excel/2006/main">
          <x14:cfRule type="dataBar" id="{6CCE0654-3AE0-4436-81DA-E9C291458DF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Y57:AW57</xm:sqref>
        </x14:conditionalFormatting>
        <x14:conditionalFormatting xmlns:xm="http://schemas.microsoft.com/office/excel/2006/main">
          <x14:cfRule type="dataBar" id="{21D88AED-9EDA-4C7B-A928-2DB6574C10BE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Y63:AW65</xm:sqref>
        </x14:conditionalFormatting>
        <x14:conditionalFormatting xmlns:xm="http://schemas.microsoft.com/office/excel/2006/main">
          <x14:cfRule type="dataBar" id="{B29408D1-9859-4499-98F7-90B0E9C3B443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Y41:AW42</xm:sqref>
        </x14:conditionalFormatting>
        <x14:conditionalFormatting xmlns:xm="http://schemas.microsoft.com/office/excel/2006/main">
          <x14:cfRule type="dataBar" id="{43713742-40AD-46AC-B4BC-203E494D7047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Y9:AW11</xm:sqref>
        </x14:conditionalFormatting>
        <x14:conditionalFormatting xmlns:xm="http://schemas.microsoft.com/office/excel/2006/main">
          <x14:cfRule type="dataBar" id="{9AE3276B-F1B1-4920-990A-887A255F4A12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Y19:AW20</xm:sqref>
        </x14:conditionalFormatting>
        <x14:conditionalFormatting xmlns:xm="http://schemas.microsoft.com/office/excel/2006/main">
          <x14:cfRule type="dataBar" id="{CCE9F2F2-653C-407E-BF40-CEDB9861FCCE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Y24:AW24</xm:sqref>
        </x14:conditionalFormatting>
        <x14:conditionalFormatting xmlns:xm="http://schemas.microsoft.com/office/excel/2006/main">
          <x14:cfRule type="dataBar" id="{5A7D5B40-68A4-4423-BEFA-AD2C883B58D1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Y33:AW39</xm:sqref>
        </x14:conditionalFormatting>
        <x14:conditionalFormatting xmlns:xm="http://schemas.microsoft.com/office/excel/2006/main">
          <x14:cfRule type="dataBar" id="{2254FD03-C231-48FB-9210-E1CED481AA6F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Y47:AW49</xm:sqref>
        </x14:conditionalFormatting>
        <x14:conditionalFormatting xmlns:xm="http://schemas.microsoft.com/office/excel/2006/main">
          <x14:cfRule type="dataBar" id="{7DC6293C-F50F-4EB0-AEF7-94B871B693C4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Y61:Y62</xm:sqref>
        </x14:conditionalFormatting>
        <x14:conditionalFormatting xmlns:xm="http://schemas.microsoft.com/office/excel/2006/main">
          <x14:cfRule type="dataBar" id="{A406E58B-64BA-4CC4-A06A-B658E323B8A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Y55:Y56</xm:sqref>
        </x14:conditionalFormatting>
        <x14:conditionalFormatting xmlns:xm="http://schemas.microsoft.com/office/excel/2006/main">
          <x14:cfRule type="dataBar" id="{B5099375-629D-47A3-ACCF-3E55AB5432F9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Y51:Y52</xm:sqref>
        </x14:conditionalFormatting>
        <x14:conditionalFormatting xmlns:xm="http://schemas.microsoft.com/office/excel/2006/main">
          <x14:cfRule type="dataBar" id="{D73B7E53-92E9-4275-BFB1-36DAC5760282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Y45:Y46</xm:sqref>
        </x14:conditionalFormatting>
        <x14:conditionalFormatting xmlns:xm="http://schemas.microsoft.com/office/excel/2006/main">
          <x14:cfRule type="dataBar" id="{6928F5A4-AF8A-4B62-8743-AE34CB2EEBC7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Y31:Y32</xm:sqref>
        </x14:conditionalFormatting>
        <x14:conditionalFormatting xmlns:xm="http://schemas.microsoft.com/office/excel/2006/main">
          <x14:cfRule type="dataBar" id="{04C85F54-8ED6-4E60-AC79-F848CF92BEB9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Y6:Y7</xm:sqref>
        </x14:conditionalFormatting>
        <x14:conditionalFormatting xmlns:xm="http://schemas.microsoft.com/office/excel/2006/main">
          <x14:cfRule type="dataBar" id="{B37BA084-58E0-4D8B-B726-873A04EBD0C8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Y50</xm:sqref>
        </x14:conditionalFormatting>
        <x14:conditionalFormatting xmlns:xm="http://schemas.microsoft.com/office/excel/2006/main">
          <x14:cfRule type="dataBar" id="{A3C9F2E5-9679-4073-89D5-76A79FDDECD4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Y58</xm:sqref>
        </x14:conditionalFormatting>
        <x14:conditionalFormatting xmlns:xm="http://schemas.microsoft.com/office/excel/2006/main">
          <x14:cfRule type="dataBar" id="{4F0ECF27-3A5C-44E6-A3C7-403215A62BC3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4" tint="-0.249977111117893"/>
              <x14:negativeFillColor rgb="FFFF0000"/>
              <x14:axisColor rgb="FF000000"/>
            </x14:dataBar>
          </x14:cfRule>
          <xm:sqref>Y40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O48"/>
  <sheetViews>
    <sheetView zoomScaleNormal="100" workbookViewId="0">
      <pane ySplit="1" topLeftCell="A2" activePane="bottomLeft" state="frozen"/>
      <selection activeCell="F25" sqref="F25"/>
      <selection pane="bottomLeft" activeCell="P19" sqref="P19"/>
    </sheetView>
  </sheetViews>
  <sheetFormatPr defaultColWidth="9" defaultRowHeight="16" x14ac:dyDescent="0.45"/>
  <cols>
    <col min="1" max="1" width="5" style="97" bestFit="1" customWidth="1"/>
    <col min="2" max="2" width="3.58203125" style="97" customWidth="1"/>
    <col min="3" max="3" width="4.6640625" style="99" customWidth="1"/>
    <col min="4" max="4" width="4.6640625" style="100" customWidth="1"/>
    <col min="5" max="5" width="4.6640625" style="98" customWidth="1"/>
    <col min="6" max="9" width="4.6640625" style="99" customWidth="1"/>
    <col min="10" max="10" width="4" style="96" bestFit="1" customWidth="1"/>
    <col min="11" max="11" width="9" style="96"/>
    <col min="12" max="12" width="9.5" style="96" bestFit="1" customWidth="1"/>
    <col min="13" max="13" width="15" style="96" bestFit="1" customWidth="1"/>
    <col min="14" max="16384" width="9" style="96"/>
  </cols>
  <sheetData>
    <row r="1" spans="1:15" s="93" customFormat="1" ht="16.5" thickBot="1" x14ac:dyDescent="0.5">
      <c r="C1" s="94" t="s">
        <v>62</v>
      </c>
      <c r="D1" s="95" t="s">
        <v>63</v>
      </c>
      <c r="E1" s="95" t="s">
        <v>64</v>
      </c>
      <c r="F1" s="95" t="s">
        <v>65</v>
      </c>
      <c r="G1" s="95" t="s">
        <v>66</v>
      </c>
      <c r="H1" s="95" t="s">
        <v>67</v>
      </c>
      <c r="I1" s="109" t="s">
        <v>68</v>
      </c>
      <c r="L1" s="93" t="s">
        <v>150</v>
      </c>
      <c r="O1" s="93" t="s">
        <v>151</v>
      </c>
    </row>
    <row r="2" spans="1:15" x14ac:dyDescent="0.45">
      <c r="A2" s="270">
        <v>2026</v>
      </c>
      <c r="B2" s="271">
        <v>7</v>
      </c>
      <c r="C2" s="272"/>
      <c r="D2" s="175"/>
      <c r="E2" s="175"/>
      <c r="F2" s="175">
        <v>1</v>
      </c>
      <c r="G2" s="175">
        <v>2</v>
      </c>
      <c r="H2" s="175">
        <v>3</v>
      </c>
      <c r="I2" s="273">
        <v>4</v>
      </c>
      <c r="J2" s="110" t="s">
        <v>152</v>
      </c>
      <c r="L2" s="179">
        <v>46220</v>
      </c>
      <c r="M2" s="181" t="s">
        <v>153</v>
      </c>
      <c r="O2" s="96">
        <v>25</v>
      </c>
    </row>
    <row r="3" spans="1:15" x14ac:dyDescent="0.45">
      <c r="A3" s="274"/>
      <c r="B3" s="275"/>
      <c r="C3" s="172">
        <v>5</v>
      </c>
      <c r="D3" s="173">
        <v>6</v>
      </c>
      <c r="E3" s="173">
        <v>7</v>
      </c>
      <c r="F3" s="173">
        <v>8</v>
      </c>
      <c r="G3" s="173">
        <v>9</v>
      </c>
      <c r="H3" s="173">
        <v>10</v>
      </c>
      <c r="I3" s="276">
        <v>11</v>
      </c>
      <c r="J3" s="110" t="s">
        <v>154</v>
      </c>
      <c r="L3" s="179">
        <v>46249</v>
      </c>
      <c r="M3" s="181" t="s">
        <v>155</v>
      </c>
    </row>
    <row r="4" spans="1:15" x14ac:dyDescent="0.45">
      <c r="A4" s="274"/>
      <c r="B4" s="275"/>
      <c r="C4" s="172">
        <v>12</v>
      </c>
      <c r="D4" s="173">
        <v>13</v>
      </c>
      <c r="E4" s="173">
        <v>14</v>
      </c>
      <c r="F4" s="173">
        <v>15</v>
      </c>
      <c r="G4" s="173">
        <v>16</v>
      </c>
      <c r="H4" s="174">
        <v>17</v>
      </c>
      <c r="I4" s="276">
        <v>18</v>
      </c>
      <c r="J4" s="110" t="s">
        <v>36</v>
      </c>
      <c r="L4" s="179">
        <v>46251</v>
      </c>
      <c r="M4" s="181" t="s">
        <v>156</v>
      </c>
    </row>
    <row r="5" spans="1:15" x14ac:dyDescent="0.45">
      <c r="A5" s="274"/>
      <c r="B5" s="275"/>
      <c r="C5" s="172">
        <v>19</v>
      </c>
      <c r="D5" s="173">
        <v>20</v>
      </c>
      <c r="E5" s="173">
        <v>21</v>
      </c>
      <c r="F5" s="173">
        <v>22</v>
      </c>
      <c r="G5" s="173">
        <v>23</v>
      </c>
      <c r="H5" s="173">
        <v>24</v>
      </c>
      <c r="I5" s="276">
        <v>25</v>
      </c>
      <c r="J5" s="110" t="s">
        <v>37</v>
      </c>
      <c r="L5" s="179">
        <v>46289</v>
      </c>
      <c r="M5" s="181" t="s">
        <v>157</v>
      </c>
    </row>
    <row r="6" spans="1:15" ht="16.5" thickBot="1" x14ac:dyDescent="0.5">
      <c r="A6" s="274"/>
      <c r="B6" s="275"/>
      <c r="C6" s="172">
        <v>26</v>
      </c>
      <c r="D6" s="173">
        <v>27</v>
      </c>
      <c r="E6" s="173">
        <v>28</v>
      </c>
      <c r="F6" s="173">
        <v>29</v>
      </c>
      <c r="G6" s="173">
        <v>30</v>
      </c>
      <c r="H6" s="173">
        <v>31</v>
      </c>
      <c r="I6" s="276"/>
      <c r="J6" s="110" t="s">
        <v>38</v>
      </c>
      <c r="L6" s="179">
        <v>46290</v>
      </c>
      <c r="M6" s="181" t="s">
        <v>158</v>
      </c>
    </row>
    <row r="7" spans="1:15" x14ac:dyDescent="0.45">
      <c r="A7" s="274"/>
      <c r="B7" s="271">
        <v>8</v>
      </c>
      <c r="C7" s="272"/>
      <c r="D7" s="175"/>
      <c r="E7" s="175"/>
      <c r="F7" s="175"/>
      <c r="G7" s="175"/>
      <c r="H7" s="175"/>
      <c r="I7" s="273">
        <v>1</v>
      </c>
      <c r="J7" s="110" t="s">
        <v>159</v>
      </c>
      <c r="L7" s="179">
        <v>46291</v>
      </c>
      <c r="M7" s="181" t="s">
        <v>160</v>
      </c>
    </row>
    <row r="8" spans="1:15" x14ac:dyDescent="0.45">
      <c r="A8" s="274"/>
      <c r="B8" s="275"/>
      <c r="C8" s="172">
        <v>2</v>
      </c>
      <c r="D8" s="173">
        <v>3</v>
      </c>
      <c r="E8" s="173">
        <v>4</v>
      </c>
      <c r="F8" s="173">
        <v>5</v>
      </c>
      <c r="G8" s="173">
        <v>6</v>
      </c>
      <c r="H8" s="173">
        <v>7</v>
      </c>
      <c r="I8" s="276">
        <v>8</v>
      </c>
      <c r="J8" s="110" t="s">
        <v>161</v>
      </c>
      <c r="L8" s="179">
        <v>46298</v>
      </c>
      <c r="M8" s="181" t="s">
        <v>162</v>
      </c>
    </row>
    <row r="9" spans="1:15" x14ac:dyDescent="0.45">
      <c r="A9" s="274"/>
      <c r="B9" s="275"/>
      <c r="C9" s="172">
        <v>9</v>
      </c>
      <c r="D9" s="173">
        <v>10</v>
      </c>
      <c r="E9" s="173">
        <v>11</v>
      </c>
      <c r="F9" s="173">
        <v>12</v>
      </c>
      <c r="G9" s="173">
        <v>13</v>
      </c>
      <c r="H9" s="173">
        <v>14</v>
      </c>
      <c r="I9" s="277">
        <v>15</v>
      </c>
      <c r="J9" s="110" t="s">
        <v>40</v>
      </c>
      <c r="L9" s="179">
        <v>46300</v>
      </c>
      <c r="M9" s="181" t="s">
        <v>156</v>
      </c>
    </row>
    <row r="10" spans="1:15" x14ac:dyDescent="0.45">
      <c r="A10" s="274"/>
      <c r="B10" s="275"/>
      <c r="C10" s="172">
        <v>16</v>
      </c>
      <c r="D10" s="174">
        <v>17</v>
      </c>
      <c r="E10" s="173">
        <v>18</v>
      </c>
      <c r="F10" s="173">
        <v>19</v>
      </c>
      <c r="G10" s="173">
        <v>20</v>
      </c>
      <c r="H10" s="173">
        <v>21</v>
      </c>
      <c r="I10" s="276">
        <v>22</v>
      </c>
      <c r="J10" s="110" t="s">
        <v>41</v>
      </c>
      <c r="L10" s="179">
        <v>46304</v>
      </c>
      <c r="M10" s="181" t="s">
        <v>163</v>
      </c>
    </row>
    <row r="11" spans="1:15" x14ac:dyDescent="0.45">
      <c r="A11" s="274"/>
      <c r="B11" s="275"/>
      <c r="C11" s="172">
        <v>23</v>
      </c>
      <c r="D11" s="173">
        <v>24</v>
      </c>
      <c r="E11" s="173">
        <v>25</v>
      </c>
      <c r="F11" s="173">
        <v>26</v>
      </c>
      <c r="G11" s="173">
        <v>27</v>
      </c>
      <c r="H11" s="173">
        <v>28</v>
      </c>
      <c r="I11" s="276">
        <v>29</v>
      </c>
      <c r="J11" s="110" t="s">
        <v>42</v>
      </c>
      <c r="L11" s="179">
        <v>46381</v>
      </c>
      <c r="M11" s="181" t="s">
        <v>164</v>
      </c>
    </row>
    <row r="12" spans="1:15" ht="16.5" thickBot="1" x14ac:dyDescent="0.5">
      <c r="A12" s="274"/>
      <c r="B12" s="275"/>
      <c r="C12" s="172">
        <v>30</v>
      </c>
      <c r="D12" s="173">
        <v>31</v>
      </c>
      <c r="E12" s="173"/>
      <c r="F12" s="173"/>
      <c r="G12" s="173"/>
      <c r="H12" s="173"/>
      <c r="I12" s="276"/>
      <c r="J12" s="110" t="s">
        <v>43</v>
      </c>
      <c r="L12" s="179">
        <v>46388</v>
      </c>
      <c r="M12" s="181" t="s">
        <v>165</v>
      </c>
    </row>
    <row r="13" spans="1:15" x14ac:dyDescent="0.45">
      <c r="A13" s="274"/>
      <c r="B13" s="271">
        <v>9</v>
      </c>
      <c r="C13" s="272"/>
      <c r="D13" s="175"/>
      <c r="E13" s="175">
        <v>1</v>
      </c>
      <c r="F13" s="175">
        <v>2</v>
      </c>
      <c r="G13" s="175">
        <v>3</v>
      </c>
      <c r="H13" s="175">
        <v>4</v>
      </c>
      <c r="I13" s="278">
        <v>5</v>
      </c>
      <c r="J13" s="110" t="s">
        <v>166</v>
      </c>
      <c r="L13" s="179">
        <v>46424</v>
      </c>
      <c r="M13" s="181" t="s">
        <v>167</v>
      </c>
    </row>
    <row r="14" spans="1:15" x14ac:dyDescent="0.45">
      <c r="A14" s="274"/>
      <c r="B14" s="275"/>
      <c r="C14" s="172">
        <v>6</v>
      </c>
      <c r="D14" s="176">
        <v>7</v>
      </c>
      <c r="E14" s="173">
        <v>8</v>
      </c>
      <c r="F14" s="173">
        <v>9</v>
      </c>
      <c r="G14" s="173">
        <v>10</v>
      </c>
      <c r="H14" s="173">
        <v>11</v>
      </c>
      <c r="I14" s="276">
        <v>12</v>
      </c>
      <c r="J14" s="110" t="s">
        <v>16</v>
      </c>
      <c r="L14" s="179">
        <v>46425</v>
      </c>
      <c r="M14" s="181" t="s">
        <v>167</v>
      </c>
    </row>
    <row r="15" spans="1:15" x14ac:dyDescent="0.45">
      <c r="A15" s="274"/>
      <c r="B15" s="275"/>
      <c r="C15" s="172">
        <v>13</v>
      </c>
      <c r="D15" s="173">
        <v>14</v>
      </c>
      <c r="E15" s="173">
        <v>15</v>
      </c>
      <c r="F15" s="173">
        <v>16</v>
      </c>
      <c r="G15" s="173">
        <v>17</v>
      </c>
      <c r="H15" s="173">
        <v>18</v>
      </c>
      <c r="I15" s="276">
        <v>19</v>
      </c>
      <c r="J15" s="110" t="s">
        <v>17</v>
      </c>
      <c r="L15" s="179">
        <v>46426</v>
      </c>
      <c r="M15" s="181" t="s">
        <v>167</v>
      </c>
    </row>
    <row r="16" spans="1:15" x14ac:dyDescent="0.45">
      <c r="A16" s="274"/>
      <c r="B16" s="275"/>
      <c r="C16" s="172">
        <v>20</v>
      </c>
      <c r="D16" s="173">
        <v>21</v>
      </c>
      <c r="E16" s="173">
        <v>22</v>
      </c>
      <c r="F16" s="173">
        <v>23</v>
      </c>
      <c r="G16" s="174">
        <v>24</v>
      </c>
      <c r="H16" s="174">
        <v>25</v>
      </c>
      <c r="I16" s="277">
        <v>26</v>
      </c>
      <c r="J16" s="110" t="s">
        <v>18</v>
      </c>
      <c r="L16" s="179">
        <v>46427</v>
      </c>
      <c r="M16" s="181" t="s">
        <v>167</v>
      </c>
    </row>
    <row r="17" spans="1:13" ht="16.5" thickBot="1" x14ac:dyDescent="0.5">
      <c r="A17" s="274"/>
      <c r="B17" s="275"/>
      <c r="C17" s="172">
        <v>27</v>
      </c>
      <c r="D17" s="173">
        <v>28</v>
      </c>
      <c r="E17" s="173">
        <v>29</v>
      </c>
      <c r="F17" s="173">
        <v>30</v>
      </c>
      <c r="G17" s="173"/>
      <c r="H17" s="173"/>
      <c r="I17" s="276"/>
      <c r="J17" s="110" t="s">
        <v>19</v>
      </c>
      <c r="L17" s="179">
        <v>46447</v>
      </c>
      <c r="M17" s="181" t="s">
        <v>168</v>
      </c>
    </row>
    <row r="18" spans="1:13" x14ac:dyDescent="0.45">
      <c r="A18" s="274"/>
      <c r="B18" s="271">
        <v>10</v>
      </c>
      <c r="C18" s="272"/>
      <c r="D18" s="175"/>
      <c r="E18" s="175"/>
      <c r="F18" s="175"/>
      <c r="G18" s="175">
        <v>1</v>
      </c>
      <c r="H18" s="175">
        <v>2</v>
      </c>
      <c r="I18" s="279">
        <v>3</v>
      </c>
      <c r="J18" s="110" t="s">
        <v>169</v>
      </c>
      <c r="L18" s="180"/>
      <c r="M18" s="180"/>
    </row>
    <row r="19" spans="1:13" x14ac:dyDescent="0.45">
      <c r="A19" s="280"/>
      <c r="B19" s="275"/>
      <c r="C19" s="172">
        <v>4</v>
      </c>
      <c r="D19" s="174">
        <v>5</v>
      </c>
      <c r="E19" s="173">
        <v>6</v>
      </c>
      <c r="F19" s="173">
        <v>7</v>
      </c>
      <c r="G19" s="173">
        <v>8</v>
      </c>
      <c r="H19" s="174">
        <v>9</v>
      </c>
      <c r="I19" s="276">
        <v>10</v>
      </c>
      <c r="J19" s="110" t="s">
        <v>20</v>
      </c>
      <c r="L19" s="180"/>
      <c r="M19" s="180"/>
    </row>
    <row r="20" spans="1:13" x14ac:dyDescent="0.45">
      <c r="A20" s="280"/>
      <c r="B20" s="275"/>
      <c r="C20" s="172">
        <v>11</v>
      </c>
      <c r="D20" s="173">
        <v>12</v>
      </c>
      <c r="E20" s="173">
        <v>13</v>
      </c>
      <c r="F20" s="173">
        <v>14</v>
      </c>
      <c r="G20" s="173">
        <v>15</v>
      </c>
      <c r="H20" s="173">
        <v>16</v>
      </c>
      <c r="I20" s="276">
        <v>17</v>
      </c>
      <c r="J20" s="110" t="s">
        <v>21</v>
      </c>
      <c r="L20" s="180"/>
      <c r="M20" s="180"/>
    </row>
    <row r="21" spans="1:13" x14ac:dyDescent="0.45">
      <c r="A21" s="280"/>
      <c r="B21" s="275"/>
      <c r="C21" s="172">
        <v>18</v>
      </c>
      <c r="D21" s="173">
        <v>19</v>
      </c>
      <c r="E21" s="173">
        <v>20</v>
      </c>
      <c r="F21" s="173">
        <v>21</v>
      </c>
      <c r="G21" s="173">
        <v>22</v>
      </c>
      <c r="H21" s="173">
        <v>23</v>
      </c>
      <c r="I21" s="276">
        <v>24</v>
      </c>
      <c r="J21" s="110" t="s">
        <v>22</v>
      </c>
      <c r="L21" s="179"/>
      <c r="M21" s="181"/>
    </row>
    <row r="22" spans="1:13" ht="16.5" thickBot="1" x14ac:dyDescent="0.5">
      <c r="A22" s="280"/>
      <c r="B22" s="275"/>
      <c r="C22" s="172">
        <v>25</v>
      </c>
      <c r="D22" s="173">
        <v>26</v>
      </c>
      <c r="E22" s="173">
        <v>27</v>
      </c>
      <c r="F22" s="173">
        <v>28</v>
      </c>
      <c r="G22" s="173">
        <v>29</v>
      </c>
      <c r="H22" s="173">
        <v>30</v>
      </c>
      <c r="I22" s="276">
        <v>31</v>
      </c>
      <c r="J22" s="110" t="s">
        <v>23</v>
      </c>
      <c r="L22" s="179"/>
      <c r="M22" s="181"/>
    </row>
    <row r="23" spans="1:13" x14ac:dyDescent="0.45">
      <c r="A23" s="274"/>
      <c r="B23" s="271">
        <v>11</v>
      </c>
      <c r="C23" s="272">
        <v>1</v>
      </c>
      <c r="D23" s="175">
        <v>2</v>
      </c>
      <c r="E23" s="175">
        <v>3</v>
      </c>
      <c r="F23" s="175">
        <v>4</v>
      </c>
      <c r="G23" s="175">
        <v>5</v>
      </c>
      <c r="H23" s="175">
        <v>6</v>
      </c>
      <c r="I23" s="273">
        <v>7</v>
      </c>
      <c r="J23" s="110" t="s">
        <v>170</v>
      </c>
      <c r="L23" s="179"/>
      <c r="M23" s="180"/>
    </row>
    <row r="24" spans="1:13" x14ac:dyDescent="0.45">
      <c r="A24" s="274"/>
      <c r="B24" s="275"/>
      <c r="C24" s="172">
        <v>8</v>
      </c>
      <c r="D24" s="173">
        <v>9</v>
      </c>
      <c r="E24" s="173">
        <v>10</v>
      </c>
      <c r="F24" s="173">
        <v>11</v>
      </c>
      <c r="G24" s="173">
        <v>12</v>
      </c>
      <c r="H24" s="173">
        <v>13</v>
      </c>
      <c r="I24" s="276">
        <v>14</v>
      </c>
      <c r="J24" s="110" t="s">
        <v>171</v>
      </c>
      <c r="L24" s="179"/>
      <c r="M24" s="180"/>
    </row>
    <row r="25" spans="1:13" x14ac:dyDescent="0.45">
      <c r="A25" s="274"/>
      <c r="B25" s="275"/>
      <c r="C25" s="172">
        <v>15</v>
      </c>
      <c r="D25" s="173">
        <v>16</v>
      </c>
      <c r="E25" s="173">
        <v>17</v>
      </c>
      <c r="F25" s="173">
        <v>18</v>
      </c>
      <c r="G25" s="173">
        <v>19</v>
      </c>
      <c r="H25" s="173">
        <v>20</v>
      </c>
      <c r="I25" s="276">
        <v>21</v>
      </c>
      <c r="J25" s="110" t="s">
        <v>172</v>
      </c>
      <c r="L25" s="179"/>
      <c r="M25" s="180"/>
    </row>
    <row r="26" spans="1:13" x14ac:dyDescent="0.45">
      <c r="A26" s="274"/>
      <c r="B26" s="275"/>
      <c r="C26" s="172">
        <v>22</v>
      </c>
      <c r="D26" s="173">
        <v>23</v>
      </c>
      <c r="E26" s="173">
        <v>24</v>
      </c>
      <c r="F26" s="173">
        <v>25</v>
      </c>
      <c r="G26" s="173">
        <v>26</v>
      </c>
      <c r="H26" s="173">
        <v>27</v>
      </c>
      <c r="I26" s="276">
        <v>28</v>
      </c>
      <c r="J26" s="110" t="s">
        <v>173</v>
      </c>
      <c r="L26" s="179"/>
      <c r="M26" s="180"/>
    </row>
    <row r="27" spans="1:13" ht="16.5" thickBot="1" x14ac:dyDescent="0.5">
      <c r="A27" s="274"/>
      <c r="B27" s="275"/>
      <c r="C27" s="172">
        <v>29</v>
      </c>
      <c r="D27" s="173">
        <v>30</v>
      </c>
      <c r="E27" s="173"/>
      <c r="F27" s="173"/>
      <c r="G27" s="173"/>
      <c r="H27" s="173"/>
      <c r="I27" s="276"/>
      <c r="J27" s="110" t="s">
        <v>174</v>
      </c>
      <c r="L27" s="179"/>
      <c r="M27" s="180"/>
    </row>
    <row r="28" spans="1:13" x14ac:dyDescent="0.45">
      <c r="A28" s="274"/>
      <c r="B28" s="271">
        <v>12</v>
      </c>
      <c r="C28" s="272"/>
      <c r="D28" s="175"/>
      <c r="E28" s="281">
        <v>1</v>
      </c>
      <c r="F28" s="175">
        <v>2</v>
      </c>
      <c r="G28" s="175">
        <v>3</v>
      </c>
      <c r="H28" s="281">
        <v>4</v>
      </c>
      <c r="I28" s="273">
        <v>5</v>
      </c>
      <c r="J28" s="110" t="s">
        <v>175</v>
      </c>
      <c r="L28" s="180"/>
      <c r="M28" s="180"/>
    </row>
    <row r="29" spans="1:13" x14ac:dyDescent="0.45">
      <c r="A29" s="274"/>
      <c r="B29" s="275"/>
      <c r="C29" s="172">
        <v>6</v>
      </c>
      <c r="D29" s="173">
        <v>7</v>
      </c>
      <c r="E29" s="173">
        <v>8</v>
      </c>
      <c r="F29" s="173">
        <v>9</v>
      </c>
      <c r="G29" s="173">
        <v>10</v>
      </c>
      <c r="H29" s="173">
        <v>11</v>
      </c>
      <c r="I29" s="276">
        <v>12</v>
      </c>
      <c r="J29" s="110" t="s">
        <v>176</v>
      </c>
      <c r="L29" s="179"/>
      <c r="M29" s="180"/>
    </row>
    <row r="30" spans="1:13" x14ac:dyDescent="0.45">
      <c r="A30" s="274"/>
      <c r="B30" s="275"/>
      <c r="C30" s="172">
        <v>13</v>
      </c>
      <c r="D30" s="173">
        <v>14</v>
      </c>
      <c r="E30" s="173">
        <v>15</v>
      </c>
      <c r="F30" s="173">
        <v>16</v>
      </c>
      <c r="G30" s="173">
        <v>17</v>
      </c>
      <c r="H30" s="173">
        <v>18</v>
      </c>
      <c r="I30" s="276">
        <v>19</v>
      </c>
      <c r="J30" s="110" t="s">
        <v>177</v>
      </c>
      <c r="L30" s="179"/>
      <c r="M30" s="180"/>
    </row>
    <row r="31" spans="1:13" x14ac:dyDescent="0.45">
      <c r="A31" s="274"/>
      <c r="B31" s="275"/>
      <c r="C31" s="172">
        <v>20</v>
      </c>
      <c r="D31" s="173">
        <v>21</v>
      </c>
      <c r="E31" s="173">
        <v>22</v>
      </c>
      <c r="F31" s="173">
        <v>23</v>
      </c>
      <c r="G31" s="173">
        <v>24</v>
      </c>
      <c r="H31" s="174">
        <v>25</v>
      </c>
      <c r="I31" s="276">
        <v>26</v>
      </c>
      <c r="J31" s="110" t="s">
        <v>178</v>
      </c>
      <c r="L31" s="179"/>
      <c r="M31" s="180"/>
    </row>
    <row r="32" spans="1:13" ht="16.5" thickBot="1" x14ac:dyDescent="0.5">
      <c r="A32" s="274"/>
      <c r="B32" s="275"/>
      <c r="C32" s="172">
        <v>27</v>
      </c>
      <c r="D32" s="173">
        <v>28</v>
      </c>
      <c r="E32" s="173">
        <v>29</v>
      </c>
      <c r="F32" s="173">
        <v>30</v>
      </c>
      <c r="G32" s="173">
        <v>31</v>
      </c>
      <c r="H32" s="173"/>
      <c r="I32" s="276"/>
      <c r="J32" s="110" t="s">
        <v>179</v>
      </c>
      <c r="L32" s="179"/>
      <c r="M32" s="180"/>
    </row>
    <row r="33" spans="1:13" x14ac:dyDescent="0.45">
      <c r="A33" s="274"/>
      <c r="B33" s="271">
        <v>1</v>
      </c>
      <c r="C33" s="272"/>
      <c r="D33" s="175"/>
      <c r="E33" s="175"/>
      <c r="F33" s="175"/>
      <c r="G33" s="175"/>
      <c r="H33" s="177">
        <v>1</v>
      </c>
      <c r="I33" s="273">
        <v>2</v>
      </c>
      <c r="J33" s="110" t="s">
        <v>180</v>
      </c>
      <c r="L33" s="180"/>
      <c r="M33" s="180"/>
    </row>
    <row r="34" spans="1:13" x14ac:dyDescent="0.45">
      <c r="A34" s="274"/>
      <c r="B34" s="275"/>
      <c r="C34" s="172">
        <v>3</v>
      </c>
      <c r="D34" s="173">
        <v>4</v>
      </c>
      <c r="E34" s="173">
        <v>5</v>
      </c>
      <c r="F34" s="173">
        <v>6</v>
      </c>
      <c r="G34" s="173">
        <v>7</v>
      </c>
      <c r="H34" s="173">
        <v>8</v>
      </c>
      <c r="I34" s="276">
        <v>9</v>
      </c>
      <c r="J34" s="110" t="s">
        <v>181</v>
      </c>
      <c r="L34" s="180"/>
      <c r="M34" s="180"/>
    </row>
    <row r="35" spans="1:13" x14ac:dyDescent="0.45">
      <c r="A35" s="274"/>
      <c r="B35" s="275"/>
      <c r="C35" s="172">
        <v>10</v>
      </c>
      <c r="D35" s="173">
        <v>11</v>
      </c>
      <c r="E35" s="173">
        <v>12</v>
      </c>
      <c r="F35" s="173">
        <v>13</v>
      </c>
      <c r="G35" s="173">
        <v>14</v>
      </c>
      <c r="H35" s="173">
        <v>15</v>
      </c>
      <c r="I35" s="276">
        <v>16</v>
      </c>
      <c r="J35" s="110" t="s">
        <v>182</v>
      </c>
      <c r="L35" s="180"/>
      <c r="M35" s="180"/>
    </row>
    <row r="36" spans="1:13" x14ac:dyDescent="0.45">
      <c r="A36" s="274"/>
      <c r="B36" s="275"/>
      <c r="C36" s="172">
        <v>17</v>
      </c>
      <c r="D36" s="173">
        <v>18</v>
      </c>
      <c r="E36" s="173">
        <v>19</v>
      </c>
      <c r="F36" s="173">
        <v>20</v>
      </c>
      <c r="G36" s="173">
        <v>21</v>
      </c>
      <c r="H36" s="173">
        <v>22</v>
      </c>
      <c r="I36" s="276">
        <v>23</v>
      </c>
      <c r="J36" s="110" t="s">
        <v>183</v>
      </c>
      <c r="L36" s="180"/>
      <c r="M36" s="180"/>
    </row>
    <row r="37" spans="1:13" x14ac:dyDescent="0.45">
      <c r="A37" s="274"/>
      <c r="B37" s="275"/>
      <c r="C37" s="172">
        <v>24</v>
      </c>
      <c r="D37" s="173">
        <v>25</v>
      </c>
      <c r="E37" s="173">
        <v>26</v>
      </c>
      <c r="F37" s="173">
        <v>27</v>
      </c>
      <c r="G37" s="173">
        <v>28</v>
      </c>
      <c r="H37" s="173">
        <v>29</v>
      </c>
      <c r="I37" s="276">
        <v>30</v>
      </c>
      <c r="J37" s="110" t="s">
        <v>184</v>
      </c>
      <c r="L37" s="180"/>
      <c r="M37" s="180"/>
    </row>
    <row r="38" spans="1:13" ht="16.5" thickBot="1" x14ac:dyDescent="0.5">
      <c r="A38" s="274"/>
      <c r="B38" s="275"/>
      <c r="C38" s="172">
        <v>31</v>
      </c>
      <c r="D38" s="173"/>
      <c r="E38" s="173"/>
      <c r="F38" s="173"/>
      <c r="G38" s="173"/>
      <c r="H38" s="173"/>
      <c r="I38" s="276"/>
      <c r="J38" s="110" t="s">
        <v>185</v>
      </c>
      <c r="L38" s="180"/>
      <c r="M38" s="180"/>
    </row>
    <row r="39" spans="1:13" x14ac:dyDescent="0.45">
      <c r="A39" s="274"/>
      <c r="B39" s="271">
        <v>2</v>
      </c>
      <c r="C39" s="272"/>
      <c r="D39" s="175">
        <v>1</v>
      </c>
      <c r="E39" s="175">
        <v>2</v>
      </c>
      <c r="F39" s="175">
        <v>3</v>
      </c>
      <c r="G39" s="175">
        <v>4</v>
      </c>
      <c r="H39" s="175">
        <v>5</v>
      </c>
      <c r="I39" s="279">
        <v>6</v>
      </c>
      <c r="J39" s="110" t="s">
        <v>186</v>
      </c>
      <c r="L39" s="180"/>
      <c r="M39" s="180"/>
    </row>
    <row r="40" spans="1:13" x14ac:dyDescent="0.45">
      <c r="A40" s="274"/>
      <c r="B40" s="275"/>
      <c r="C40" s="172">
        <v>7</v>
      </c>
      <c r="D40" s="174">
        <v>8</v>
      </c>
      <c r="E40" s="174">
        <v>9</v>
      </c>
      <c r="F40" s="173">
        <v>10</v>
      </c>
      <c r="G40" s="173">
        <v>11</v>
      </c>
      <c r="H40" s="173">
        <v>12</v>
      </c>
      <c r="I40" s="276">
        <v>13</v>
      </c>
      <c r="J40" s="110" t="s">
        <v>187</v>
      </c>
      <c r="L40" s="180"/>
      <c r="M40" s="180"/>
    </row>
    <row r="41" spans="1:13" x14ac:dyDescent="0.45">
      <c r="A41" s="274"/>
      <c r="B41" s="275"/>
      <c r="C41" s="172">
        <v>14</v>
      </c>
      <c r="D41" s="173">
        <v>15</v>
      </c>
      <c r="E41" s="173">
        <v>16</v>
      </c>
      <c r="F41" s="173">
        <v>17</v>
      </c>
      <c r="G41" s="173">
        <v>18</v>
      </c>
      <c r="H41" s="176">
        <v>19</v>
      </c>
      <c r="I41" s="276">
        <v>20</v>
      </c>
      <c r="J41" s="110" t="s">
        <v>188</v>
      </c>
      <c r="L41" s="180"/>
      <c r="M41" s="180"/>
    </row>
    <row r="42" spans="1:13" x14ac:dyDescent="0.45">
      <c r="A42" s="274"/>
      <c r="B42" s="275"/>
      <c r="C42" s="172">
        <v>21</v>
      </c>
      <c r="D42" s="173">
        <v>22</v>
      </c>
      <c r="E42" s="173">
        <v>23</v>
      </c>
      <c r="F42" s="173">
        <v>24</v>
      </c>
      <c r="G42" s="173">
        <v>25</v>
      </c>
      <c r="H42" s="173">
        <v>26</v>
      </c>
      <c r="I42" s="276">
        <v>27</v>
      </c>
      <c r="J42" s="110" t="s">
        <v>189</v>
      </c>
      <c r="L42" s="180"/>
      <c r="M42" s="180"/>
    </row>
    <row r="43" spans="1:13" ht="16.5" thickBot="1" x14ac:dyDescent="0.5">
      <c r="A43" s="274"/>
      <c r="B43" s="275"/>
      <c r="C43" s="172">
        <v>28</v>
      </c>
      <c r="D43" s="173"/>
      <c r="E43" s="173"/>
      <c r="F43" s="173"/>
      <c r="G43" s="173"/>
      <c r="H43" s="174"/>
      <c r="I43" s="276"/>
      <c r="J43" s="110" t="s">
        <v>190</v>
      </c>
      <c r="L43" s="180"/>
      <c r="M43" s="180"/>
    </row>
    <row r="44" spans="1:13" x14ac:dyDescent="0.45">
      <c r="A44" s="274"/>
      <c r="B44" s="271">
        <v>3</v>
      </c>
      <c r="C44" s="272"/>
      <c r="D44" s="177">
        <v>1</v>
      </c>
      <c r="E44" s="175">
        <v>2</v>
      </c>
      <c r="F44" s="175">
        <v>3</v>
      </c>
      <c r="G44" s="175">
        <v>4</v>
      </c>
      <c r="H44" s="175">
        <v>5</v>
      </c>
      <c r="I44" s="273">
        <v>6</v>
      </c>
      <c r="J44" s="110" t="s">
        <v>190</v>
      </c>
      <c r="L44" s="180"/>
      <c r="M44" s="180"/>
    </row>
    <row r="45" spans="1:13" x14ac:dyDescent="0.45">
      <c r="A45" s="274"/>
      <c r="B45" s="275"/>
      <c r="C45" s="172">
        <v>7</v>
      </c>
      <c r="D45" s="173">
        <v>8</v>
      </c>
      <c r="E45" s="173">
        <v>9</v>
      </c>
      <c r="F45" s="173">
        <v>10</v>
      </c>
      <c r="G45" s="173">
        <v>11</v>
      </c>
      <c r="H45" s="173">
        <v>12</v>
      </c>
      <c r="I45" s="276">
        <v>13</v>
      </c>
      <c r="J45" s="110" t="s">
        <v>191</v>
      </c>
      <c r="L45" s="180"/>
      <c r="M45" s="180"/>
    </row>
    <row r="46" spans="1:13" x14ac:dyDescent="0.45">
      <c r="A46" s="274"/>
      <c r="B46" s="275"/>
      <c r="C46" s="172">
        <v>14</v>
      </c>
      <c r="D46" s="173">
        <v>15</v>
      </c>
      <c r="E46" s="173">
        <v>16</v>
      </c>
      <c r="F46" s="173">
        <v>17</v>
      </c>
      <c r="G46" s="173">
        <v>18</v>
      </c>
      <c r="H46" s="176">
        <v>19</v>
      </c>
      <c r="I46" s="276">
        <v>20</v>
      </c>
      <c r="J46" s="110" t="s">
        <v>192</v>
      </c>
      <c r="L46" s="180"/>
      <c r="M46" s="180"/>
    </row>
    <row r="47" spans="1:13" x14ac:dyDescent="0.45">
      <c r="A47" s="274"/>
      <c r="B47" s="275"/>
      <c r="C47" s="172">
        <v>21</v>
      </c>
      <c r="D47" s="173">
        <v>22</v>
      </c>
      <c r="E47" s="173">
        <v>23</v>
      </c>
      <c r="F47" s="173">
        <v>24</v>
      </c>
      <c r="G47" s="173">
        <v>25</v>
      </c>
      <c r="H47" s="173">
        <v>26</v>
      </c>
      <c r="I47" s="276">
        <v>27</v>
      </c>
      <c r="J47" s="110" t="s">
        <v>193</v>
      </c>
      <c r="L47" s="180"/>
      <c r="M47" s="180"/>
    </row>
    <row r="48" spans="1:13" ht="16.5" thickBot="1" x14ac:dyDescent="0.5">
      <c r="A48" s="282"/>
      <c r="B48" s="283"/>
      <c r="C48" s="284">
        <v>28</v>
      </c>
      <c r="D48" s="285">
        <v>29</v>
      </c>
      <c r="E48" s="285">
        <v>30</v>
      </c>
      <c r="F48" s="285">
        <v>31</v>
      </c>
      <c r="G48" s="285"/>
      <c r="H48" s="286"/>
      <c r="I48" s="287"/>
      <c r="J48" s="110" t="s">
        <v>194</v>
      </c>
      <c r="L48" s="180"/>
      <c r="M48" s="180"/>
    </row>
  </sheetData>
  <phoneticPr fontId="6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showGridLines="0" zoomScale="85" zoomScaleNormal="85" workbookViewId="0"/>
  </sheetViews>
  <sheetFormatPr defaultColWidth="9" defaultRowHeight="17" x14ac:dyDescent="0.45"/>
  <cols>
    <col min="1" max="16384" width="9" style="111"/>
  </cols>
  <sheetData/>
  <phoneticPr fontId="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개정이력</vt:lpstr>
      <vt:lpstr>주별 진척률</vt:lpstr>
      <vt:lpstr>Main</vt:lpstr>
      <vt:lpstr>Calendar</vt:lpstr>
      <vt:lpstr>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미라콤아이앤씨</dc:creator>
  <cp:lastModifiedBy>BJ</cp:lastModifiedBy>
  <cp:lastPrinted>2024-06-25T07:18:09Z</cp:lastPrinted>
  <dcterms:created xsi:type="dcterms:W3CDTF">2006-09-16T00:00:00Z</dcterms:created>
  <dcterms:modified xsi:type="dcterms:W3CDTF">2026-09-21T06:52:36Z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