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s-Work_stuff\Excel\Excel\"/>
    </mc:Choice>
  </mc:AlternateContent>
  <bookViews>
    <workbookView xWindow="0" yWindow="0" windowWidth="2304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37" i="1"/>
  <c r="E34" i="1"/>
  <c r="E33" i="1"/>
  <c r="E32" i="1"/>
  <c r="E29" i="1"/>
  <c r="E26" i="1"/>
  <c r="E25" i="1"/>
  <c r="E22" i="1"/>
  <c r="E19" i="1"/>
  <c r="E15" i="1"/>
  <c r="E12" i="1"/>
  <c r="E9" i="1"/>
  <c r="E18" i="1" s="1"/>
  <c r="E6" i="1"/>
  <c r="E5" i="1"/>
  <c r="C39" i="1"/>
  <c r="C37" i="1"/>
  <c r="C34" i="1"/>
  <c r="C33" i="1"/>
  <c r="C32" i="1"/>
  <c r="C29" i="1"/>
  <c r="C26" i="1"/>
  <c r="C25" i="1"/>
  <c r="C22" i="1"/>
  <c r="C19" i="1"/>
  <c r="C18" i="1"/>
  <c r="C15" i="1"/>
  <c r="B39" i="1"/>
  <c r="B37" i="1"/>
  <c r="B19" i="1"/>
  <c r="B6" i="1"/>
  <c r="B9" i="1" s="1"/>
  <c r="C6" i="1"/>
  <c r="C9" i="1" l="1"/>
  <c r="C12" i="1" s="1"/>
  <c r="B12" i="1"/>
  <c r="B15" i="1" l="1"/>
  <c r="B18" i="1" l="1"/>
  <c r="B22" i="1" l="1"/>
  <c r="B25" i="1" l="1"/>
  <c r="B26" i="1" l="1"/>
  <c r="B29" i="1" l="1"/>
  <c r="B32" i="1" l="1"/>
  <c r="B33" i="1" l="1"/>
  <c r="B34" i="1" s="1"/>
</calcChain>
</file>

<file path=xl/sharedStrings.xml><?xml version="1.0" encoding="utf-8"?>
<sst xmlns="http://schemas.openxmlformats.org/spreadsheetml/2006/main" count="47" uniqueCount="37">
  <si>
    <t>My Monthly Budget and Reconciliation</t>
  </si>
  <si>
    <t>Projected Amount</t>
  </si>
  <si>
    <t>Actual Amount</t>
  </si>
  <si>
    <t>Date Recieved/Paid</t>
  </si>
  <si>
    <t>Difference</t>
  </si>
  <si>
    <t>Income</t>
  </si>
  <si>
    <t>Total monthly income</t>
  </si>
  <si>
    <t>Expenditure</t>
  </si>
  <si>
    <t>Electricity contribution</t>
  </si>
  <si>
    <t>Communication</t>
  </si>
  <si>
    <t>Rain payment</t>
  </si>
  <si>
    <t>Transport</t>
  </si>
  <si>
    <t>Groceries</t>
  </si>
  <si>
    <t>Personal care</t>
  </si>
  <si>
    <t>Tuititions</t>
  </si>
  <si>
    <t>TUT balance fees</t>
  </si>
  <si>
    <t>Savings</t>
  </si>
  <si>
    <t>future savings</t>
  </si>
  <si>
    <t>vacation saving</t>
  </si>
  <si>
    <t>Entertainment</t>
  </si>
  <si>
    <t>Going out</t>
  </si>
  <si>
    <t>Extras</t>
  </si>
  <si>
    <t>Birthday Contribution</t>
  </si>
  <si>
    <t>Goldreef City</t>
  </si>
  <si>
    <t>Stipent</t>
  </si>
  <si>
    <t>Little brother allowance</t>
  </si>
  <si>
    <t>Donation</t>
  </si>
  <si>
    <t>Church donation</t>
  </si>
  <si>
    <t>Food contribution</t>
  </si>
  <si>
    <t>TOTAL amout left</t>
  </si>
  <si>
    <t>R300 weekly withdrawal</t>
  </si>
  <si>
    <t>first weekend</t>
  </si>
  <si>
    <t>25/04/2022</t>
  </si>
  <si>
    <t>30/04/2022</t>
  </si>
  <si>
    <t>01/05/2022</t>
  </si>
  <si>
    <t>05/05/2022</t>
  </si>
  <si>
    <t>15/05/2022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</si>
</sst>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&quot;#,##0.00;[Red]\-&quot;R&quot;#,##0.00"/>
    <numFmt numFmtId="164" formatCode="&quot;R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ourier New"/>
      <family val="3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1" tint="0.499984740745262"/>
      <name val="Comic Sans MS"/>
      <family val="4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164" fontId="0" fillId="0" borderId="0" xfId="0" applyNumberFormat="1"/>
    <xf numFmtId="8" fontId="0" fillId="0" borderId="0" xfId="0" applyNumberFormat="1"/>
    <xf numFmtId="8" fontId="4" fillId="0" borderId="0" xfId="0" applyNumberFormat="1" applyFont="1"/>
    <xf numFmtId="14" fontId="0" fillId="0" borderId="0" xfId="0" applyNumberFormat="1" applyAlignment="1">
      <alignment horizontal="right"/>
    </xf>
    <xf numFmtId="0" fontId="0" fillId="2" borderId="0" xfId="0" applyFill="1"/>
    <xf numFmtId="0" fontId="2" fillId="3" borderId="0" xfId="0" applyFont="1" applyFill="1"/>
    <xf numFmtId="0" fontId="3" fillId="2" borderId="0" xfId="0" applyFont="1" applyFill="1"/>
    <xf numFmtId="164" fontId="0" fillId="2" borderId="0" xfId="0" applyNumberFormat="1" applyFill="1"/>
    <xf numFmtId="8" fontId="0" fillId="2" borderId="0" xfId="0" applyNumberFormat="1" applyFill="1"/>
    <xf numFmtId="0" fontId="1" fillId="2" borderId="0" xfId="0" applyFont="1" applyFill="1"/>
    <xf numFmtId="164" fontId="1" fillId="2" borderId="0" xfId="0" applyNumberFormat="1" applyFont="1" applyFill="1"/>
    <xf numFmtId="8" fontId="1" fillId="2" borderId="0" xfId="0" applyNumberFormat="1" applyFont="1" applyFill="1"/>
    <xf numFmtId="14" fontId="1" fillId="2" borderId="0" xfId="0" applyNumberFormat="1" applyFont="1" applyFill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04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19" workbookViewId="0">
      <selection activeCell="D39" sqref="D39"/>
    </sheetView>
  </sheetViews>
  <sheetFormatPr defaultRowHeight="15" x14ac:dyDescent="0.25"/>
  <cols>
    <col min="1" max="1" width="27.85546875" customWidth="1"/>
    <col min="2" max="2" width="27.7109375" customWidth="1"/>
    <col min="3" max="3" width="27.28515625" customWidth="1"/>
    <col min="4" max="4" width="29.5703125" customWidth="1"/>
    <col min="5" max="5" width="27.28515625" customWidth="1"/>
  </cols>
  <sheetData>
    <row r="1" spans="1:5" ht="31.5" x14ac:dyDescent="0.6">
      <c r="A1" s="17" t="s">
        <v>0</v>
      </c>
    </row>
    <row r="3" spans="1:5" s="8" customFormat="1" ht="16.5" x14ac:dyDescent="0.3">
      <c r="B3" s="9" t="s">
        <v>1</v>
      </c>
      <c r="C3" s="9" t="s">
        <v>2</v>
      </c>
      <c r="D3" s="9" t="s">
        <v>3</v>
      </c>
      <c r="E3" s="9" t="s">
        <v>4</v>
      </c>
    </row>
    <row r="4" spans="1:5" x14ac:dyDescent="0.25">
      <c r="A4" s="1" t="s">
        <v>5</v>
      </c>
    </row>
    <row r="5" spans="1:5" x14ac:dyDescent="0.25">
      <c r="A5" s="1" t="s">
        <v>24</v>
      </c>
      <c r="B5" s="4">
        <v>5400</v>
      </c>
      <c r="C5" s="6">
        <v>5346</v>
      </c>
      <c r="D5" s="7" t="s">
        <v>32</v>
      </c>
      <c r="E5" s="4">
        <f>B5-C5</f>
        <v>54</v>
      </c>
    </row>
    <row r="6" spans="1:5" s="8" customFormat="1" x14ac:dyDescent="0.25">
      <c r="A6" s="10" t="s">
        <v>6</v>
      </c>
      <c r="B6" s="14">
        <f>B5</f>
        <v>5400</v>
      </c>
      <c r="C6" s="15">
        <f>SUM(C5)</f>
        <v>5346</v>
      </c>
      <c r="D6" s="16" t="s">
        <v>32</v>
      </c>
      <c r="E6" s="11">
        <f>B6-C6</f>
        <v>54</v>
      </c>
    </row>
    <row r="8" spans="1:5" x14ac:dyDescent="0.25">
      <c r="A8" s="2" t="s">
        <v>7</v>
      </c>
    </row>
    <row r="9" spans="1:5" x14ac:dyDescent="0.25">
      <c r="A9" s="3" t="s">
        <v>8</v>
      </c>
      <c r="B9" s="4">
        <f>B6-4900</f>
        <v>500</v>
      </c>
      <c r="C9" s="5">
        <f>C6-4846</f>
        <v>500</v>
      </c>
      <c r="D9" s="7" t="s">
        <v>34</v>
      </c>
      <c r="E9" s="4">
        <f>C6-C9</f>
        <v>4846</v>
      </c>
    </row>
    <row r="11" spans="1:5" x14ac:dyDescent="0.25">
      <c r="A11" s="1" t="s">
        <v>9</v>
      </c>
    </row>
    <row r="12" spans="1:5" x14ac:dyDescent="0.25">
      <c r="A12" s="3" t="s">
        <v>10</v>
      </c>
      <c r="B12" s="4">
        <f>B6 -B9-4650</f>
        <v>250</v>
      </c>
      <c r="C12" s="5">
        <f>C6-C9-4596</f>
        <v>250</v>
      </c>
      <c r="D12" s="7" t="s">
        <v>33</v>
      </c>
      <c r="E12" s="5">
        <f>E9-C12</f>
        <v>4596</v>
      </c>
    </row>
    <row r="14" spans="1:5" x14ac:dyDescent="0.25">
      <c r="A14" s="1" t="s">
        <v>11</v>
      </c>
    </row>
    <row r="15" spans="1:5" x14ac:dyDescent="0.25">
      <c r="A15" s="3" t="s">
        <v>11</v>
      </c>
      <c r="B15" s="4">
        <f>B6-B9-B12-3450</f>
        <v>1200</v>
      </c>
      <c r="C15" s="5">
        <f>C6-C9-C12-3396</f>
        <v>1200</v>
      </c>
      <c r="D15" s="18" t="s">
        <v>30</v>
      </c>
      <c r="E15" s="5">
        <f>E12-C15</f>
        <v>3396</v>
      </c>
    </row>
    <row r="17" spans="1:5" x14ac:dyDescent="0.25">
      <c r="A17" s="1" t="s">
        <v>12</v>
      </c>
    </row>
    <row r="18" spans="1:5" x14ac:dyDescent="0.25">
      <c r="A18" s="3" t="s">
        <v>13</v>
      </c>
      <c r="B18" s="4">
        <f>B6-B9-B12-B15-3250</f>
        <v>200</v>
      </c>
      <c r="C18" s="4">
        <f>C6-C9-C12-C15-3196</f>
        <v>200</v>
      </c>
      <c r="D18" s="7" t="s">
        <v>35</v>
      </c>
      <c r="E18" s="5">
        <f>E15-C18</f>
        <v>3196</v>
      </c>
    </row>
    <row r="19" spans="1:5" x14ac:dyDescent="0.25">
      <c r="A19" s="3" t="s">
        <v>28</v>
      </c>
      <c r="B19" s="4">
        <f>B6-B9-B12-B15-B18-2950</f>
        <v>300</v>
      </c>
      <c r="C19" s="5">
        <f>C6-C9-C12-C15-C18-2896</f>
        <v>300</v>
      </c>
      <c r="D19" s="7" t="s">
        <v>35</v>
      </c>
      <c r="E19" s="5">
        <f>E18-C19</f>
        <v>2896</v>
      </c>
    </row>
    <row r="21" spans="1:5" x14ac:dyDescent="0.25">
      <c r="A21" s="1" t="s">
        <v>14</v>
      </c>
    </row>
    <row r="22" spans="1:5" x14ac:dyDescent="0.25">
      <c r="A22" s="3" t="s">
        <v>15</v>
      </c>
      <c r="B22" s="4">
        <f>B6-B9-B12-B15-B18-2750</f>
        <v>500</v>
      </c>
      <c r="C22" s="5">
        <f>C6-C9-C12-C15-C18-C19-2396</f>
        <v>500</v>
      </c>
      <c r="D22" s="7" t="s">
        <v>36</v>
      </c>
      <c r="E22" s="5">
        <f>E19-C22</f>
        <v>2396</v>
      </c>
    </row>
    <row r="24" spans="1:5" x14ac:dyDescent="0.25">
      <c r="A24" s="1" t="s">
        <v>16</v>
      </c>
    </row>
    <row r="25" spans="1:5" x14ac:dyDescent="0.25">
      <c r="A25" s="3" t="s">
        <v>17</v>
      </c>
      <c r="B25" s="4">
        <f>B6-B9-B12-B15-B18-B22-1750</f>
        <v>1000</v>
      </c>
      <c r="C25" s="5">
        <f>C6-C9-C12-C15-C18-C19-C22-1396</f>
        <v>1000</v>
      </c>
      <c r="D25" s="7" t="s">
        <v>32</v>
      </c>
      <c r="E25" s="5">
        <f>E22-C25</f>
        <v>1396</v>
      </c>
    </row>
    <row r="26" spans="1:5" x14ac:dyDescent="0.25">
      <c r="A26" s="3" t="s">
        <v>18</v>
      </c>
      <c r="B26" s="4">
        <f>B6-B9-B12-B15-B18-B22-B25-1250</f>
        <v>500</v>
      </c>
      <c r="C26" s="5">
        <f>C6-C9-C12-C15-C18-C19-C22-C25-896</f>
        <v>500</v>
      </c>
      <c r="D26" s="7" t="s">
        <v>32</v>
      </c>
      <c r="E26" s="5">
        <f>E25-C26</f>
        <v>896</v>
      </c>
    </row>
    <row r="28" spans="1:5" x14ac:dyDescent="0.25">
      <c r="A28" s="1" t="s">
        <v>19</v>
      </c>
    </row>
    <row r="29" spans="1:5" x14ac:dyDescent="0.25">
      <c r="A29" s="3" t="s">
        <v>20</v>
      </c>
      <c r="B29" s="4">
        <f>B6-B9-B12-B15-B18-B22-B25-B26-1000</f>
        <v>250</v>
      </c>
      <c r="C29" s="5">
        <f>C6-C9-C12-C15-C18-C19-C22-C25-C26-646</f>
        <v>250</v>
      </c>
      <c r="D29" s="19" t="s">
        <v>31</v>
      </c>
      <c r="E29" s="5">
        <f>E26-C29</f>
        <v>646</v>
      </c>
    </row>
    <row r="30" spans="1:5" x14ac:dyDescent="0.25">
      <c r="C30" s="5"/>
    </row>
    <row r="31" spans="1:5" x14ac:dyDescent="0.25">
      <c r="A31" s="1" t="s">
        <v>21</v>
      </c>
    </row>
    <row r="32" spans="1:5" x14ac:dyDescent="0.25">
      <c r="A32" s="3" t="s">
        <v>22</v>
      </c>
      <c r="B32" s="4">
        <f>B6-B9-B12-B15-B18-B22-B25-B26-B29-980</f>
        <v>20</v>
      </c>
      <c r="C32" s="5">
        <f>C6-C9-C12-C15-C18-C19-C22-C25-C26-C29-626</f>
        <v>20</v>
      </c>
      <c r="D32" s="7" t="s">
        <v>32</v>
      </c>
      <c r="E32" s="5">
        <f>E29-C32</f>
        <v>626</v>
      </c>
    </row>
    <row r="33" spans="1:5" x14ac:dyDescent="0.25">
      <c r="A33" s="3" t="s">
        <v>23</v>
      </c>
      <c r="B33" s="4">
        <f>B6-B9-B12-B15-B18-B22-B25-B26-B29-B32-950</f>
        <v>30</v>
      </c>
      <c r="C33" s="5">
        <f>C6-C9-C12-C15-C18-C19-C22-C25-C26-C29-C32-596</f>
        <v>30</v>
      </c>
      <c r="D33" s="7" t="s">
        <v>32</v>
      </c>
      <c r="E33" s="5">
        <f>E32-C33</f>
        <v>596</v>
      </c>
    </row>
    <row r="34" spans="1:5" x14ac:dyDescent="0.25">
      <c r="A34" s="3" t="s">
        <v>25</v>
      </c>
      <c r="B34" s="4">
        <f>B6-B9-B12-B15-B18-B22-B25-B26-B29-B32-B33-750</f>
        <v>200</v>
      </c>
      <c r="C34" s="5">
        <f>C6-C9-C12-C15-C18-C19-C22-C25-C26-C29-C32-C33-396</f>
        <v>200</v>
      </c>
      <c r="D34" s="7" t="s">
        <v>33</v>
      </c>
      <c r="E34" s="5">
        <f>E33-C34</f>
        <v>396</v>
      </c>
    </row>
    <row r="36" spans="1:5" x14ac:dyDescent="0.25">
      <c r="A36" s="1" t="s">
        <v>26</v>
      </c>
    </row>
    <row r="37" spans="1:5" x14ac:dyDescent="0.25">
      <c r="A37" s="3" t="s">
        <v>27</v>
      </c>
      <c r="B37" s="4">
        <f>B6-B9-B12-B15-B18-B19-B22-B25-B26-B29-B32-B33-B34-350</f>
        <v>100</v>
      </c>
      <c r="C37" s="5">
        <f>C6-C9-C12-C15-C18-C19-C22-C25-C26-C29-C32-C33-C34-296</f>
        <v>100</v>
      </c>
      <c r="D37" s="7" t="s">
        <v>33</v>
      </c>
      <c r="E37" s="5">
        <f>E34-C37</f>
        <v>296</v>
      </c>
    </row>
    <row r="38" spans="1:5" x14ac:dyDescent="0.25">
      <c r="B38" s="4"/>
    </row>
    <row r="39" spans="1:5" s="8" customFormat="1" x14ac:dyDescent="0.25">
      <c r="A39" s="13" t="s">
        <v>29</v>
      </c>
      <c r="B39" s="14">
        <f>B6-B9-B12-B15-B18-B19-B22-B25-B26-B29-B32-B33-B34-B37</f>
        <v>350</v>
      </c>
      <c r="C39" s="15">
        <f>C6-C9-C12-C15-C18-C19-C22-C25-C26-C29-C32-C33-C34-C37</f>
        <v>296</v>
      </c>
      <c r="D39" s="16" t="s">
        <v>36</v>
      </c>
      <c r="E39" s="12">
        <f>E37-C37</f>
        <v>196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2022-04-05T10:14:25Z</dcterms:created>
  <dcterms:modified xsi:type="dcterms:W3CDTF">2022-05-10T07:12:20Z</dcterms:modified>
</cp:coreProperties>
</file>