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ni\Desktop\Háskóli\Master\1.1\Inngangur að gagnanámi\"/>
    </mc:Choice>
  </mc:AlternateContent>
  <xr:revisionPtr revIDLastSave="0" documentId="13_ncr:1_{939C087C-0183-4C7E-BA60-519F3E248082}" xr6:coauthVersionLast="45" xr6:coauthVersionMax="45" xr10:uidLastSave="{00000000-0000-0000-0000-000000000000}"/>
  <bookViews>
    <workbookView xWindow="-120" yWindow="-120" windowWidth="29040" windowHeight="15840" activeTab="2" xr2:uid="{EC844DCD-A331-41C4-A16A-AC0879020E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L33" i="3" s="1"/>
  <c r="L15" i="3"/>
  <c r="L12" i="3"/>
  <c r="L11" i="3"/>
  <c r="L10" i="3"/>
  <c r="L9" i="3"/>
  <c r="L8" i="3"/>
  <c r="L7" i="3"/>
  <c r="L6" i="3"/>
  <c r="L5" i="3"/>
  <c r="L4" i="3"/>
  <c r="N15" i="2"/>
  <c r="K12" i="3"/>
  <c r="K11" i="3"/>
  <c r="K10" i="3"/>
  <c r="K9" i="3"/>
  <c r="K8" i="3"/>
  <c r="K7" i="3"/>
  <c r="K6" i="3"/>
  <c r="K5" i="3"/>
  <c r="K4" i="3"/>
  <c r="M14" i="2"/>
  <c r="N14" i="2" s="1"/>
  <c r="M15" i="2"/>
  <c r="M17" i="2"/>
  <c r="L5" i="1"/>
  <c r="N25" i="2"/>
  <c r="M34" i="2"/>
  <c r="M30" i="2"/>
  <c r="M31" i="2"/>
  <c r="M32" i="2"/>
  <c r="M33" i="2"/>
  <c r="M37" i="2"/>
  <c r="M36" i="2"/>
  <c r="M35" i="2"/>
  <c r="M38" i="2"/>
  <c r="M29" i="2"/>
  <c r="M28" i="2"/>
  <c r="M27" i="2"/>
  <c r="M26" i="2"/>
  <c r="M25" i="2"/>
  <c r="R18" i="2"/>
  <c r="K43" i="2"/>
  <c r="L39" i="2"/>
  <c r="K39" i="2"/>
  <c r="J39" i="2"/>
  <c r="I39" i="2"/>
  <c r="J21" i="2"/>
  <c r="M21" i="1"/>
  <c r="M5" i="1"/>
  <c r="K5" i="1"/>
  <c r="L21" i="1"/>
  <c r="K21" i="1"/>
  <c r="J21" i="1"/>
  <c r="I21" i="1"/>
  <c r="H21" i="1"/>
  <c r="G21" i="1"/>
  <c r="F21" i="1"/>
  <c r="E21" i="1"/>
  <c r="M20" i="1"/>
  <c r="M19" i="1"/>
  <c r="M18" i="1"/>
  <c r="M17" i="1"/>
  <c r="M16" i="1"/>
  <c r="M15" i="1"/>
  <c r="L20" i="1"/>
  <c r="L19" i="1"/>
  <c r="L18" i="1"/>
  <c r="L17" i="1"/>
  <c r="L16" i="1"/>
  <c r="K20" i="1"/>
  <c r="K19" i="1"/>
  <c r="K18" i="1"/>
  <c r="K17" i="1"/>
  <c r="K16" i="1"/>
  <c r="M8" i="1"/>
  <c r="L15" i="1"/>
  <c r="K15" i="1"/>
  <c r="M43" i="2" l="1"/>
  <c r="N4" i="2"/>
  <c r="N9" i="2"/>
  <c r="N8" i="2"/>
  <c r="N7" i="2"/>
  <c r="N6" i="2"/>
  <c r="N5" i="2"/>
  <c r="K9" i="1" l="1"/>
  <c r="J9" i="1"/>
  <c r="I9" i="1"/>
  <c r="H9" i="1"/>
  <c r="G9" i="1"/>
  <c r="F9" i="1"/>
  <c r="E9" i="1"/>
  <c r="D9" i="1"/>
  <c r="M7" i="1"/>
  <c r="M6" i="1"/>
  <c r="L8" i="1"/>
  <c r="L7" i="1"/>
  <c r="L6" i="1"/>
  <c r="K8" i="1"/>
  <c r="K7" i="1"/>
  <c r="K6" i="1"/>
  <c r="L9" i="1" l="1"/>
  <c r="M9" i="1"/>
</calcChain>
</file>

<file path=xl/sharedStrings.xml><?xml version="1.0" encoding="utf-8"?>
<sst xmlns="http://schemas.openxmlformats.org/spreadsheetml/2006/main" count="46" uniqueCount="28">
  <si>
    <t>Build wind float</t>
  </si>
  <si>
    <t>Build wind non-float</t>
  </si>
  <si>
    <t>vehic wind float</t>
  </si>
  <si>
    <t>vehic wind non-float</t>
  </si>
  <si>
    <t>containers</t>
  </si>
  <si>
    <t>tableware</t>
  </si>
  <si>
    <t>headlamps</t>
  </si>
  <si>
    <t>entropy</t>
  </si>
  <si>
    <t>purity</t>
  </si>
  <si>
    <t>total</t>
  </si>
  <si>
    <t>Total</t>
  </si>
  <si>
    <t>SB</t>
  </si>
  <si>
    <t>K / Seeds</t>
  </si>
  <si>
    <t>avg SSE</t>
  </si>
  <si>
    <t>Kmeans</t>
  </si>
  <si>
    <t>SSB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</si>
  <si>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</si>
  <si>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</si>
  <si>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</si>
  <si>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</si>
  <si>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</si>
  <si>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</si>
  <si>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</si>
  <si>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</si>
  <si>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</si>
  <si>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Full Data</t>
  </si>
  <si>
    <t>Mean</t>
  </si>
  <si>
    <t>Total 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</si>
</sst>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2247-505D-4B34-8AF3-AADDB7EA7185}">
  <dimension ref="C2:N21"/>
  <sheetViews>
    <sheetView topLeftCell="B1" workbookViewId="0">
      <selection activeCell="D25" sqref="D25"/>
    </sheetView>
  </sheetViews>
  <sheetFormatPr defaultRowHeight="15" x14ac:dyDescent="0.25"/>
  <cols>
    <col min="4" max="4" width="17.5703125" customWidth="1"/>
    <col min="5" max="5" width="21.7109375" customWidth="1"/>
    <col min="6" max="6" width="15.85546875" customWidth="1"/>
    <col min="7" max="7" width="19" customWidth="1"/>
    <col min="8" max="8" width="11.7109375" customWidth="1"/>
    <col min="9" max="10" width="10.7109375" customWidth="1"/>
  </cols>
  <sheetData>
    <row r="2" spans="3:14" x14ac:dyDescent="0.25">
      <c r="D2" t="s">
        <v>14</v>
      </c>
    </row>
    <row r="4" spans="3:14" x14ac:dyDescent="0.25">
      <c r="C4" s="16"/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5</v>
      </c>
      <c r="J4" s="16" t="s">
        <v>6</v>
      </c>
      <c r="K4" s="16" t="s">
        <v>9</v>
      </c>
      <c r="L4" s="16" t="s">
        <v>7</v>
      </c>
      <c r="M4" s="16" t="s">
        <v>8</v>
      </c>
    </row>
    <row r="5" spans="3:14" x14ac:dyDescent="0.25">
      <c r="C5" s="16">
        <v>0</v>
      </c>
      <c r="D5" s="17">
        <v>18</v>
      </c>
      <c r="E5" s="17">
        <v>2</v>
      </c>
      <c r="F5" s="17">
        <v>3</v>
      </c>
      <c r="G5" s="17">
        <v>0</v>
      </c>
      <c r="H5" s="17">
        <v>1</v>
      </c>
      <c r="I5" s="17">
        <v>4</v>
      </c>
      <c r="J5" s="17">
        <v>3</v>
      </c>
      <c r="K5" s="17">
        <f>SUM(D5:J5)</f>
        <v>31</v>
      </c>
      <c r="L5" s="18">
        <f>-D5/K5*LOG(D5/K5,2)-E5/K5*LOG(E5/K5,2)-F5/K5*LOG(F5/K5,2)-H5/K5*LOG(H5/K5,2)-I5/K5*LOG(I5/K5,2)-J5/K5*LOG(J5/K5,2)</f>
        <v>1.9036019545711151</v>
      </c>
      <c r="M5" s="18">
        <f>MAX(D5:J5)/K5</f>
        <v>0.58064516129032262</v>
      </c>
    </row>
    <row r="6" spans="3:14" x14ac:dyDescent="0.25">
      <c r="C6" s="16">
        <v>1</v>
      </c>
      <c r="D6" s="17">
        <v>16</v>
      </c>
      <c r="E6" s="17">
        <v>23</v>
      </c>
      <c r="F6" s="17">
        <v>3</v>
      </c>
      <c r="G6" s="17">
        <v>0</v>
      </c>
      <c r="H6" s="17">
        <v>1</v>
      </c>
      <c r="I6" s="17">
        <v>0</v>
      </c>
      <c r="J6" s="17">
        <v>0</v>
      </c>
      <c r="K6" s="17">
        <f>SUM(D6:J6)</f>
        <v>43</v>
      </c>
      <c r="L6" s="18">
        <f>-D6/K6*LOG(D6/K6,2)-E6/K6*LOG(E6/K6,2)-F6/K6*LOG(F6/K6,2)-H6/K6*LOG(H6/K6,2)</f>
        <v>1.4077342316445451</v>
      </c>
      <c r="M6" s="18">
        <f>MAX(D6:J6)/K6</f>
        <v>0.53488372093023251</v>
      </c>
    </row>
    <row r="7" spans="3:14" x14ac:dyDescent="0.25">
      <c r="C7" s="16">
        <v>2</v>
      </c>
      <c r="D7" s="17">
        <v>0</v>
      </c>
      <c r="E7" s="17">
        <v>2</v>
      </c>
      <c r="F7" s="17">
        <v>0</v>
      </c>
      <c r="G7" s="17">
        <v>0</v>
      </c>
      <c r="H7" s="17">
        <v>3</v>
      </c>
      <c r="I7" s="17">
        <v>4</v>
      </c>
      <c r="J7" s="17">
        <v>23</v>
      </c>
      <c r="K7" s="17">
        <f>SUM(D7:J7)</f>
        <v>32</v>
      </c>
      <c r="L7" s="18">
        <f>-E7/K7*LOG(E7/K7,2)-H7/K7*LOG(H7/K7,2)-I7/K7*LOG(I7/K7,2)-J7/K7*LOG(J7/K7,2)</f>
        <v>1.2875996096414135</v>
      </c>
      <c r="M7" s="18">
        <f>MAX(D7:J7)/K7</f>
        <v>0.71875</v>
      </c>
    </row>
    <row r="8" spans="3:14" x14ac:dyDescent="0.25">
      <c r="C8" s="16">
        <v>3</v>
      </c>
      <c r="D8" s="17">
        <v>36</v>
      </c>
      <c r="E8" s="17">
        <v>41</v>
      </c>
      <c r="F8" s="17">
        <v>11</v>
      </c>
      <c r="G8" s="17">
        <v>0</v>
      </c>
      <c r="H8" s="17">
        <v>2</v>
      </c>
      <c r="I8" s="17">
        <v>0</v>
      </c>
      <c r="J8" s="17">
        <v>2</v>
      </c>
      <c r="K8" s="17">
        <f>SUM(D8:J8)</f>
        <v>92</v>
      </c>
      <c r="L8" s="18">
        <f>-D8/K8*LOG(D8/K8,2)-E8/K8*LOG(E8/K8,2)-F8/K8*LOG(F8/K8,2)-H8/K8*LOG(H8/K8,2)-J8/K8*LOG(J8/K8,2)</f>
        <v>1.6558371729453285</v>
      </c>
      <c r="M8" s="18">
        <f>MAX(D8:J8)/K8</f>
        <v>0.44565217391304346</v>
      </c>
    </row>
    <row r="9" spans="3:14" x14ac:dyDescent="0.25">
      <c r="C9" s="16" t="s">
        <v>10</v>
      </c>
      <c r="D9" s="17">
        <f t="shared" ref="D9:K9" si="0">SUM(D5:D8)</f>
        <v>70</v>
      </c>
      <c r="E9" s="17">
        <f t="shared" si="0"/>
        <v>68</v>
      </c>
      <c r="F9" s="17">
        <f t="shared" si="0"/>
        <v>17</v>
      </c>
      <c r="G9" s="17">
        <f t="shared" si="0"/>
        <v>0</v>
      </c>
      <c r="H9" s="17">
        <f t="shared" si="0"/>
        <v>7</v>
      </c>
      <c r="I9" s="17">
        <f t="shared" si="0"/>
        <v>8</v>
      </c>
      <c r="J9" s="17">
        <f t="shared" si="0"/>
        <v>28</v>
      </c>
      <c r="K9" s="17">
        <f t="shared" si="0"/>
        <v>198</v>
      </c>
      <c r="L9" s="18">
        <f>1/K9*(K5*L5+K6*L6+K7*L7+K8*L8)</f>
        <v>1.5812345453127046</v>
      </c>
      <c r="M9" s="18">
        <f>1/K9*(K5*M5+K6*M6+K7*M7+K8*M8)</f>
        <v>0.53030303030303039</v>
      </c>
    </row>
    <row r="12" spans="3:14" x14ac:dyDescent="0.25">
      <c r="K12" s="1"/>
    </row>
    <row r="15" spans="3:14" x14ac:dyDescent="0.25">
      <c r="D15">
        <v>1</v>
      </c>
      <c r="E15">
        <v>3</v>
      </c>
      <c r="F15">
        <v>5</v>
      </c>
      <c r="G15">
        <v>40</v>
      </c>
      <c r="H15">
        <v>506</v>
      </c>
      <c r="I15">
        <v>96</v>
      </c>
      <c r="J15">
        <v>27</v>
      </c>
      <c r="K15" s="1">
        <f>SUM(D15:J15)</f>
        <v>678</v>
      </c>
      <c r="L15" s="14">
        <f>-E15/K15*LOG(E15/K15,2)-F15/K15*LOG(F15/K15,2)-G15/K15*LOG(G15/K15,2)-H15/K15*LOG(H15/K15,2)-I15/K15*LOG(I15/K15,2)-J15/K15*LOG(J15/K15,2)</f>
        <v>1.2272949960888559</v>
      </c>
      <c r="M15" s="14">
        <f>MAX(E15:J15)/K15</f>
        <v>0.74631268436578169</v>
      </c>
      <c r="N15" s="14"/>
    </row>
    <row r="16" spans="3:14" x14ac:dyDescent="0.25">
      <c r="D16">
        <v>2</v>
      </c>
      <c r="E16">
        <v>4</v>
      </c>
      <c r="F16">
        <v>7</v>
      </c>
      <c r="G16">
        <v>280</v>
      </c>
      <c r="H16">
        <v>29</v>
      </c>
      <c r="I16">
        <v>39</v>
      </c>
      <c r="J16">
        <v>2</v>
      </c>
      <c r="K16" s="1">
        <f>SUM(D16:J16)</f>
        <v>363</v>
      </c>
      <c r="L16" s="14">
        <f>-E16/K16*LOG(E16/K16,2)-F16/K16*LOG(F16/K16,2)-G16/K16*LOG(G16/K16,2)-H16/K16*LOG(H16/K16,2)-I16/K16*LOG(I16/K16,2)-J16/K16*LOG(J16/K16,2)</f>
        <v>1.1488105422125203</v>
      </c>
      <c r="M16" s="14">
        <f>MAX(E16:J16)/K16</f>
        <v>0.77134986225895319</v>
      </c>
    </row>
    <row r="17" spans="4:13" x14ac:dyDescent="0.25">
      <c r="D17">
        <v>3</v>
      </c>
      <c r="E17">
        <v>1</v>
      </c>
      <c r="F17">
        <v>1</v>
      </c>
      <c r="G17">
        <v>1</v>
      </c>
      <c r="H17">
        <v>7</v>
      </c>
      <c r="I17">
        <v>4</v>
      </c>
      <c r="J17">
        <v>671</v>
      </c>
      <c r="K17" s="1">
        <f>SUM(D17:J17)</f>
        <v>688</v>
      </c>
      <c r="L17" s="14">
        <f>-E17/K17*LOG(E17/K17,2)-F17/K17*LOG(F17/K17,2)-G17/K17*LOG(G17/K17,2)-H17/K17*LOG(H17/K17,2)-I17/K17*LOG(I17/K17,2)-J17/K17*LOG(J17/K17,2)</f>
        <v>0.18682631236367842</v>
      </c>
      <c r="M17" s="14">
        <f>MAX(E17:J17)/K17</f>
        <v>0.97529069767441856</v>
      </c>
    </row>
    <row r="18" spans="4:13" x14ac:dyDescent="0.25">
      <c r="D18">
        <v>4</v>
      </c>
      <c r="E18">
        <v>10</v>
      </c>
      <c r="F18">
        <v>162</v>
      </c>
      <c r="G18">
        <v>3</v>
      </c>
      <c r="H18">
        <v>119</v>
      </c>
      <c r="I18">
        <v>73</v>
      </c>
      <c r="J18">
        <v>2</v>
      </c>
      <c r="K18" s="1">
        <f>SUM(D18:J18)</f>
        <v>373</v>
      </c>
      <c r="L18" s="14">
        <f>-E18/K18*LOG(E18/K18,2)-F18/K18*LOG(F18/K18,2)-G18/K18*LOG(G18/K18,2)-H18/K18*LOG(H18/K18,2)-I18/K18*LOG(I18/K18,2)-J18/K18*LOG(J18/K18,2)</f>
        <v>1.7453307402786862</v>
      </c>
      <c r="M18" s="14">
        <f>MAX(E18:J18)/K18</f>
        <v>0.43431635388739948</v>
      </c>
    </row>
    <row r="19" spans="4:13" x14ac:dyDescent="0.25">
      <c r="D19">
        <v>5</v>
      </c>
      <c r="E19">
        <v>331</v>
      </c>
      <c r="F19">
        <v>22</v>
      </c>
      <c r="G19">
        <v>5</v>
      </c>
      <c r="H19">
        <v>70</v>
      </c>
      <c r="I19">
        <v>13</v>
      </c>
      <c r="J19">
        <v>23</v>
      </c>
      <c r="K19" s="1">
        <f>SUM(D19:J19)</f>
        <v>469</v>
      </c>
      <c r="L19" s="14">
        <f>-E19/K19*LOG(E19/K19,2)-F19/K19*LOG(F19/K19,2)-G19/K19*LOG(G19/K19,2)-H19/K19*LOG(H19/K19,2)-I19/K19*LOG(I19/K19,2)-J19/K19*LOG(J19/K19,2)</f>
        <v>1.3980084178213115</v>
      </c>
      <c r="M19" s="14">
        <f>MAX(E19:J19)/K19</f>
        <v>0.70575692963752668</v>
      </c>
    </row>
    <row r="20" spans="4:13" x14ac:dyDescent="0.25">
      <c r="D20">
        <v>6</v>
      </c>
      <c r="E20">
        <v>5</v>
      </c>
      <c r="F20">
        <v>358</v>
      </c>
      <c r="G20">
        <v>12</v>
      </c>
      <c r="H20">
        <v>212</v>
      </c>
      <c r="I20">
        <v>48</v>
      </c>
      <c r="J20">
        <v>13</v>
      </c>
      <c r="K20" s="1">
        <f>SUM(D20:J20)</f>
        <v>654</v>
      </c>
      <c r="L20" s="14">
        <f>-E20/K20*LOG(E20/K20,2)-F20/K20*LOG(F20/K20,2)-G20/K20*LOG(G20/K20,2)-H20/K20*LOG(H20/K20,2)-I20/K20*LOG(I20/K20,2)-J20/K20*LOG(J20/K20,2)</f>
        <v>1.5512245434880967</v>
      </c>
      <c r="M20" s="14">
        <f>MAX(E20:J20)/K20</f>
        <v>0.54740061162079512</v>
      </c>
    </row>
    <row r="21" spans="4:13" x14ac:dyDescent="0.25">
      <c r="D21" t="s">
        <v>10</v>
      </c>
      <c r="E21">
        <f>SUM(E15:E20)</f>
        <v>354</v>
      </c>
      <c r="F21">
        <f>SUM(F15:F20)</f>
        <v>555</v>
      </c>
      <c r="G21">
        <f>SUM(G15:G20)</f>
        <v>341</v>
      </c>
      <c r="H21">
        <f>SUM(H15:H20)</f>
        <v>943</v>
      </c>
      <c r="I21">
        <f>SUM(I15:I20)</f>
        <v>273</v>
      </c>
      <c r="J21">
        <f>SUM(J15:J20)</f>
        <v>738</v>
      </c>
      <c r="K21">
        <f>SUM(K15:K20)</f>
        <v>3225</v>
      </c>
      <c r="L21" s="14">
        <f>1/K21*(K15*L15+K16*L16+K17*L17+K18*L18+K19*L19+K20*L20)</f>
        <v>1.1469258612716156</v>
      </c>
      <c r="M21" s="14">
        <f>1/K21*(K15*M15+K16*M16+K17*M17+K18*M18+K19*M19+K20*M20)</f>
        <v>0.71565891472868226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E95-25C0-4624-948F-0DB44992C4F2}">
  <dimension ref="D2:R43"/>
  <sheetViews>
    <sheetView topLeftCell="A4" workbookViewId="0">
      <selection activeCell="N15" sqref="N15"/>
    </sheetView>
  </sheetViews>
  <sheetFormatPr defaultRowHeight="15" x14ac:dyDescent="0.25"/>
  <sheetData>
    <row r="2" spans="4:14" ht="15.75" thickBot="1" x14ac:dyDescent="0.3"/>
    <row r="3" spans="4:14" ht="15.75" thickBot="1" x14ac:dyDescent="0.3">
      <c r="D3" s="2" t="s">
        <v>12</v>
      </c>
      <c r="E3" s="8">
        <v>5</v>
      </c>
      <c r="F3" s="6">
        <v>7</v>
      </c>
      <c r="G3" s="6">
        <v>8</v>
      </c>
      <c r="H3" s="6">
        <v>9</v>
      </c>
      <c r="I3" s="6">
        <v>10</v>
      </c>
      <c r="J3" s="6">
        <v>11</v>
      </c>
      <c r="K3" s="6">
        <v>12</v>
      </c>
      <c r="L3" s="6">
        <v>15</v>
      </c>
      <c r="M3" s="6">
        <v>20</v>
      </c>
      <c r="N3" s="7" t="s">
        <v>13</v>
      </c>
    </row>
    <row r="4" spans="4:14" x14ac:dyDescent="0.25">
      <c r="D4" s="11">
        <v>2</v>
      </c>
      <c r="E4" s="9">
        <v>38.92</v>
      </c>
      <c r="F4" s="4">
        <v>38.92</v>
      </c>
      <c r="G4" s="4">
        <v>38.92</v>
      </c>
      <c r="H4" s="4">
        <v>53.44</v>
      </c>
      <c r="I4" s="4">
        <v>50.85</v>
      </c>
      <c r="J4" s="4">
        <v>38.92</v>
      </c>
      <c r="K4" s="4">
        <v>53.44</v>
      </c>
      <c r="L4" s="4">
        <v>38.909999999999997</v>
      </c>
      <c r="M4" s="4">
        <v>50.29</v>
      </c>
      <c r="N4" s="5">
        <f t="shared" ref="N4:N9" si="0">AVERAGE(E4:M4)</f>
        <v>44.734444444444442</v>
      </c>
    </row>
    <row r="5" spans="4:14" x14ac:dyDescent="0.25">
      <c r="D5" s="12">
        <v>3</v>
      </c>
      <c r="E5" s="10">
        <v>30.05</v>
      </c>
      <c r="F5" s="3">
        <v>30.02</v>
      </c>
      <c r="G5" s="3">
        <v>30.05</v>
      </c>
      <c r="H5" s="3">
        <v>32.01</v>
      </c>
      <c r="I5" s="3">
        <v>30.01</v>
      </c>
      <c r="J5" s="3">
        <v>30.05</v>
      </c>
      <c r="K5" s="3">
        <v>32.01</v>
      </c>
      <c r="L5" s="3">
        <v>32.03</v>
      </c>
      <c r="M5" s="3">
        <v>34.78</v>
      </c>
      <c r="N5" s="3">
        <f t="shared" si="0"/>
        <v>31.223333333333333</v>
      </c>
    </row>
    <row r="6" spans="4:14" x14ac:dyDescent="0.25">
      <c r="D6" s="12">
        <v>4</v>
      </c>
      <c r="E6" s="10">
        <v>26.1</v>
      </c>
      <c r="F6" s="3">
        <v>26.12</v>
      </c>
      <c r="G6" s="3">
        <v>24.26</v>
      </c>
      <c r="H6" s="3">
        <v>24.37</v>
      </c>
      <c r="I6" s="3">
        <v>24.27</v>
      </c>
      <c r="J6" s="3">
        <v>24.26</v>
      </c>
      <c r="K6" s="3">
        <v>24.26</v>
      </c>
      <c r="L6" s="3">
        <v>27.98</v>
      </c>
      <c r="M6" s="3">
        <v>27.99</v>
      </c>
      <c r="N6" s="3">
        <f t="shared" si="0"/>
        <v>25.512222222222221</v>
      </c>
    </row>
    <row r="7" spans="4:14" x14ac:dyDescent="0.25">
      <c r="D7" s="12">
        <v>5</v>
      </c>
      <c r="E7" s="10">
        <v>22.87</v>
      </c>
      <c r="F7" s="3">
        <v>20.38</v>
      </c>
      <c r="G7" s="3">
        <v>20.32</v>
      </c>
      <c r="H7" s="3">
        <v>23.24</v>
      </c>
      <c r="I7" s="3">
        <v>23.23</v>
      </c>
      <c r="J7" s="3">
        <v>20.38</v>
      </c>
      <c r="K7" s="3">
        <v>22.79</v>
      </c>
      <c r="L7" s="3">
        <v>20.38</v>
      </c>
      <c r="M7" s="3">
        <v>20.38</v>
      </c>
      <c r="N7" s="3">
        <f t="shared" si="0"/>
        <v>21.552222222222223</v>
      </c>
    </row>
    <row r="8" spans="4:14" x14ac:dyDescent="0.25">
      <c r="D8" s="12">
        <v>6</v>
      </c>
      <c r="E8" s="10">
        <v>20.329999999999998</v>
      </c>
      <c r="F8" s="3">
        <v>19.350000000000001</v>
      </c>
      <c r="G8" s="3">
        <v>17.940000000000001</v>
      </c>
      <c r="H8" s="3">
        <v>22.18</v>
      </c>
      <c r="I8" s="3">
        <v>20.41</v>
      </c>
      <c r="J8" s="3">
        <v>19.399999999999999</v>
      </c>
      <c r="K8" s="3">
        <v>19.399999999999999</v>
      </c>
      <c r="L8" s="3">
        <v>17.940000000000001</v>
      </c>
      <c r="M8" s="3">
        <v>19.3</v>
      </c>
      <c r="N8" s="3">
        <f t="shared" si="0"/>
        <v>19.583333333333336</v>
      </c>
    </row>
    <row r="9" spans="4:14" ht="15.75" thickBot="1" x14ac:dyDescent="0.3">
      <c r="D9" s="13">
        <v>7</v>
      </c>
      <c r="E9" s="10">
        <v>19.59</v>
      </c>
      <c r="F9" s="3">
        <v>18.09</v>
      </c>
      <c r="G9" s="3">
        <v>19.07</v>
      </c>
      <c r="H9" s="3">
        <v>16.86</v>
      </c>
      <c r="I9" s="3">
        <v>19.5</v>
      </c>
      <c r="J9" s="3">
        <v>16.87</v>
      </c>
      <c r="K9" s="3">
        <v>16.87</v>
      </c>
      <c r="L9" s="3">
        <v>18.829999999999998</v>
      </c>
      <c r="M9" s="3">
        <v>17.22</v>
      </c>
      <c r="N9" s="3">
        <f t="shared" si="0"/>
        <v>18.100000000000001</v>
      </c>
    </row>
    <row r="14" spans="4:14" x14ac:dyDescent="0.25">
      <c r="E14">
        <v>0.43</v>
      </c>
      <c r="F14">
        <v>0.2</v>
      </c>
      <c r="G14">
        <v>0.16</v>
      </c>
      <c r="H14">
        <v>0.7</v>
      </c>
      <c r="I14">
        <v>0.42</v>
      </c>
      <c r="J14">
        <v>0.32</v>
      </c>
      <c r="K14">
        <v>0.86</v>
      </c>
      <c r="L14">
        <v>0.3</v>
      </c>
      <c r="M14">
        <f>AVERAGE(F14:L14)</f>
        <v>0.42285714285714288</v>
      </c>
      <c r="N14">
        <f>F16*(M14-F14)^2+G16*(M14-G14)^2+H16*(M14-H14)^2+I16*(M14-I14)^2+J16*(M14-J14)^2+K16*(M14-K14)^2+L16*(M14-L14)^2</f>
        <v>4.418971428571429</v>
      </c>
    </row>
    <row r="15" spans="4:14" x14ac:dyDescent="0.25">
      <c r="E15">
        <v>0.45</v>
      </c>
      <c r="F15">
        <v>0.41</v>
      </c>
      <c r="G15">
        <v>0.21</v>
      </c>
      <c r="H15">
        <v>0.82</v>
      </c>
      <c r="I15">
        <v>0.37</v>
      </c>
      <c r="J15">
        <v>0.34</v>
      </c>
      <c r="K15">
        <v>0.66</v>
      </c>
      <c r="L15">
        <v>0.36</v>
      </c>
      <c r="M15">
        <f>AVERAGE(E15:L15)</f>
        <v>0.45250000000000001</v>
      </c>
      <c r="N15">
        <f>F16*(M15-F15)^2+G16*(M15-G15)^2+H16*(M15-H15)^2+I16*(M15-I15)^2+J16*(M15-J15)^2+K16*(M15-K15)^2+L16*(M15-L15)^2</f>
        <v>2.5693250000000001</v>
      </c>
    </row>
    <row r="16" spans="4:14" x14ac:dyDescent="0.25">
      <c r="E16">
        <v>84</v>
      </c>
      <c r="F16">
        <v>13</v>
      </c>
      <c r="G16">
        <v>7</v>
      </c>
      <c r="H16">
        <v>9</v>
      </c>
      <c r="I16">
        <v>18</v>
      </c>
      <c r="J16">
        <v>16</v>
      </c>
      <c r="K16">
        <v>12</v>
      </c>
      <c r="L16">
        <v>9</v>
      </c>
    </row>
    <row r="17" spans="7:18" x14ac:dyDescent="0.25">
      <c r="M17">
        <f>D18*(L17-D17)^2+E18*(L17-E17)^2+F18*(L17-F17)^2+G18*(L17-G17)^2+H18*(L17-H17)^2+I18*(L17-I17)^2+J18*(L17-J17)^2+K18*(L17-K17)^2</f>
        <v>0</v>
      </c>
    </row>
    <row r="18" spans="7:18" x14ac:dyDescent="0.25">
      <c r="M18">
        <v>0.45</v>
      </c>
      <c r="N18">
        <v>0.38</v>
      </c>
      <c r="O18">
        <v>0.28999999999999998</v>
      </c>
      <c r="P18">
        <v>0.72</v>
      </c>
      <c r="Q18">
        <v>0.75</v>
      </c>
      <c r="R18">
        <f>SUM(M18:Q18)</f>
        <v>2.59</v>
      </c>
    </row>
    <row r="21" spans="7:18" x14ac:dyDescent="0.25">
      <c r="G21">
        <v>81.2</v>
      </c>
      <c r="H21">
        <v>88.2</v>
      </c>
      <c r="I21">
        <v>82.6</v>
      </c>
      <c r="J21">
        <f>AVERAGE(G21:I21)</f>
        <v>84</v>
      </c>
    </row>
    <row r="24" spans="7:18" x14ac:dyDescent="0.25">
      <c r="N24" t="s">
        <v>11</v>
      </c>
    </row>
    <row r="25" spans="7:18" x14ac:dyDescent="0.25">
      <c r="I25">
        <v>0.45</v>
      </c>
      <c r="J25">
        <v>0.39</v>
      </c>
      <c r="K25">
        <v>0.3</v>
      </c>
      <c r="L25">
        <v>0.73</v>
      </c>
      <c r="M25">
        <f>AVERAGE(J25:L25)</f>
        <v>0.47333333333333333</v>
      </c>
      <c r="N25">
        <f>3*(M43-M25)</f>
        <v>-0.15571428571428569</v>
      </c>
    </row>
    <row r="26" spans="7:18" x14ac:dyDescent="0.25">
      <c r="I26">
        <v>0.43</v>
      </c>
      <c r="J26">
        <v>0.32</v>
      </c>
      <c r="K26">
        <v>0.28000000000000003</v>
      </c>
      <c r="L26">
        <v>0.79</v>
      </c>
      <c r="M26">
        <f>AVERAGE(J26:L26)</f>
        <v>0.46333333333333337</v>
      </c>
    </row>
    <row r="27" spans="7:18" x14ac:dyDescent="0.25">
      <c r="I27">
        <v>0.56000000000000005</v>
      </c>
      <c r="J27">
        <v>0.51</v>
      </c>
      <c r="K27">
        <v>0.34</v>
      </c>
      <c r="L27">
        <v>0.88</v>
      </c>
      <c r="M27">
        <f>AVERAGE(J27:L27)</f>
        <v>0.57666666666666666</v>
      </c>
    </row>
    <row r="28" spans="7:18" x14ac:dyDescent="0.25">
      <c r="I28">
        <v>0.41</v>
      </c>
      <c r="J28">
        <v>0.41</v>
      </c>
      <c r="K28">
        <v>0.16</v>
      </c>
      <c r="L28">
        <v>0.69</v>
      </c>
      <c r="M28">
        <f>AVERAGE(J28:L28)</f>
        <v>0.41999999999999993</v>
      </c>
    </row>
    <row r="29" spans="7:18" x14ac:dyDescent="0.25">
      <c r="I29">
        <v>0.45</v>
      </c>
      <c r="J29">
        <v>0.52</v>
      </c>
      <c r="K29">
        <v>0.28999999999999998</v>
      </c>
      <c r="L29">
        <v>0.5</v>
      </c>
      <c r="M29">
        <f>AVERAGE(J29:L29)</f>
        <v>0.4366666666666667</v>
      </c>
    </row>
    <row r="30" spans="7:18" x14ac:dyDescent="0.25">
      <c r="I30">
        <v>0.35</v>
      </c>
      <c r="J30">
        <v>0.34</v>
      </c>
      <c r="K30">
        <v>0.27</v>
      </c>
      <c r="L30">
        <v>0.47</v>
      </c>
      <c r="M30">
        <f>AVERAGE(J30:L30)</f>
        <v>0.36000000000000004</v>
      </c>
    </row>
    <row r="31" spans="7:18" x14ac:dyDescent="0.25">
      <c r="I31">
        <v>0.46</v>
      </c>
      <c r="J31">
        <v>0.52</v>
      </c>
      <c r="K31">
        <v>0.66</v>
      </c>
      <c r="L31">
        <v>0.12</v>
      </c>
      <c r="M31">
        <f>AVERAGE(J31:L31)</f>
        <v>0.4333333333333334</v>
      </c>
    </row>
    <row r="32" spans="7:18" x14ac:dyDescent="0.25">
      <c r="I32">
        <v>0.35</v>
      </c>
      <c r="J32">
        <v>0.28000000000000003</v>
      </c>
      <c r="K32">
        <v>0.2</v>
      </c>
      <c r="L32">
        <v>0.65</v>
      </c>
      <c r="M32">
        <f>AVERAGE(J32:L32)</f>
        <v>0.37666666666666671</v>
      </c>
    </row>
    <row r="33" spans="9:13" x14ac:dyDescent="0.25">
      <c r="I33">
        <v>0.38</v>
      </c>
      <c r="J33">
        <v>0.28999999999999998</v>
      </c>
      <c r="K33">
        <v>0.28000000000000003</v>
      </c>
      <c r="L33">
        <v>0.68</v>
      </c>
      <c r="M33">
        <f>AVERAGE(J33:L33)</f>
        <v>0.41666666666666669</v>
      </c>
    </row>
    <row r="34" spans="9:13" x14ac:dyDescent="0.25">
      <c r="I34">
        <v>0.45</v>
      </c>
      <c r="J34">
        <v>0.3</v>
      </c>
      <c r="K34">
        <v>0.7</v>
      </c>
      <c r="L34">
        <v>0.44</v>
      </c>
      <c r="M34">
        <f>AVERAGE(J34:L34)</f>
        <v>0.48</v>
      </c>
    </row>
    <row r="35" spans="9:13" x14ac:dyDescent="0.25">
      <c r="I35">
        <v>0.31</v>
      </c>
      <c r="J35">
        <v>0.25</v>
      </c>
      <c r="K35">
        <v>0.28999999999999998</v>
      </c>
      <c r="L35">
        <v>0.43</v>
      </c>
      <c r="M35">
        <f>AVERAGE(J35:L35)</f>
        <v>0.32333333333333331</v>
      </c>
    </row>
    <row r="36" spans="9:13" x14ac:dyDescent="0.25">
      <c r="I36">
        <v>0.33</v>
      </c>
      <c r="J36">
        <v>0.33</v>
      </c>
      <c r="K36">
        <v>0.28000000000000003</v>
      </c>
      <c r="L36">
        <v>0.39</v>
      </c>
      <c r="M36">
        <f>AVERAGE(J36:L36)</f>
        <v>0.33333333333333331</v>
      </c>
    </row>
    <row r="37" spans="9:13" x14ac:dyDescent="0.25">
      <c r="I37">
        <v>0.42</v>
      </c>
      <c r="J37">
        <v>0.57999999999999996</v>
      </c>
      <c r="K37">
        <v>0.17</v>
      </c>
      <c r="L37">
        <v>0.4</v>
      </c>
      <c r="M37">
        <f>AVERAGE(J37:L37)</f>
        <v>0.3833333333333333</v>
      </c>
    </row>
    <row r="38" spans="9:13" x14ac:dyDescent="0.25">
      <c r="I38">
        <v>0.46</v>
      </c>
      <c r="J38">
        <v>0.63</v>
      </c>
      <c r="K38">
        <v>0.13</v>
      </c>
      <c r="L38">
        <v>0.51</v>
      </c>
      <c r="M38">
        <f>AVERAGE(J38:L38)</f>
        <v>0.42333333333333334</v>
      </c>
    </row>
    <row r="39" spans="9:13" x14ac:dyDescent="0.25">
      <c r="I39">
        <f>AVERAGE(I25:I38)</f>
        <v>0.41499999999999998</v>
      </c>
      <c r="J39">
        <f>AVERAGE(J25:J38)</f>
        <v>0.40499999999999997</v>
      </c>
      <c r="K39">
        <f>AVERAGE(K25:K38)</f>
        <v>0.31071428571428578</v>
      </c>
      <c r="L39">
        <f>AVERAGE(L25:L38)</f>
        <v>0.5485714285714286</v>
      </c>
    </row>
    <row r="43" spans="9:13" x14ac:dyDescent="0.25">
      <c r="K43">
        <f>AVERAGE(I39:L39)</f>
        <v>0.41982142857142857</v>
      </c>
      <c r="M43">
        <f>AVERAGE(M25:M38)</f>
        <v>0.42142857142857143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08A9-FEEC-46A6-94B3-C77E51739D6E}">
  <dimension ref="D2:L33"/>
  <sheetViews>
    <sheetView tabSelected="1" topLeftCell="A10" workbookViewId="0">
      <selection activeCell="L22" sqref="L22"/>
    </sheetView>
  </sheetViews>
  <sheetFormatPr defaultRowHeight="15" x14ac:dyDescent="0.25"/>
  <sheetData>
    <row r="2" spans="4:12" x14ac:dyDescent="0.25">
      <c r="D2" t="s">
        <v>15</v>
      </c>
      <c r="E2" s="16"/>
      <c r="F2" s="16" t="s">
        <v>25</v>
      </c>
      <c r="G2" s="16">
        <v>0</v>
      </c>
      <c r="H2" s="16">
        <v>1</v>
      </c>
      <c r="I2" s="16">
        <v>2</v>
      </c>
      <c r="J2" s="16">
        <v>3</v>
      </c>
      <c r="K2" s="16" t="s">
        <v>26</v>
      </c>
      <c r="L2" s="16" t="s">
        <v>15</v>
      </c>
    </row>
    <row r="3" spans="4:12" x14ac:dyDescent="0.25">
      <c r="E3" s="16" t="s">
        <v>10</v>
      </c>
      <c r="F3" s="17">
        <v>198</v>
      </c>
      <c r="G3" s="17">
        <v>32</v>
      </c>
      <c r="H3" s="17">
        <v>41</v>
      </c>
      <c r="I3" s="17">
        <v>31</v>
      </c>
      <c r="J3" s="17">
        <v>94</v>
      </c>
      <c r="K3" s="19"/>
      <c r="L3" s="19"/>
    </row>
    <row r="4" spans="4:12" x14ac:dyDescent="0.25">
      <c r="E4" s="16" t="s">
        <v>16</v>
      </c>
      <c r="F4" s="19">
        <v>0.43790000000000001</v>
      </c>
      <c r="G4" s="19">
        <v>0.37919999999999998</v>
      </c>
      <c r="H4" s="19">
        <v>0.4446</v>
      </c>
      <c r="I4" s="19">
        <v>0.65010000000000001</v>
      </c>
      <c r="J4" s="19">
        <v>0.38500000000000001</v>
      </c>
      <c r="K4" s="19">
        <f>AVERAGE(F4:J4)</f>
        <v>0.45936000000000005</v>
      </c>
      <c r="L4" s="19">
        <f>F3*(K4-F4)^2+G3*(K4-G4)^2+H3*(K4-H4)^2+I3*(K4-I4)^2+J3*(K4-J4)^2</f>
        <v>1.9533361156000009</v>
      </c>
    </row>
    <row r="5" spans="4:12" x14ac:dyDescent="0.25">
      <c r="E5" s="16" t="s">
        <v>17</v>
      </c>
      <c r="F5" s="19">
        <v>0.50870000000000004</v>
      </c>
      <c r="G5" s="19">
        <v>0.70140000000000002</v>
      </c>
      <c r="H5" s="19">
        <v>0.43540000000000001</v>
      </c>
      <c r="I5" s="19">
        <v>0.60199999999999998</v>
      </c>
      <c r="J5" s="19">
        <v>0.44429999999999997</v>
      </c>
      <c r="K5" s="19">
        <f>AVERAGE(F5:J5)</f>
        <v>0.53836000000000006</v>
      </c>
      <c r="L5" s="19">
        <f>F3*(K5-F5)^2+G3*(K5-G5)^2+H3*(K5-H5)^2+I3*(K5-I5)^2+J3*(K5-J5)^2</f>
        <v>2.4166364416000015</v>
      </c>
    </row>
    <row r="6" spans="4:12" x14ac:dyDescent="0.25">
      <c r="E6" s="16" t="s">
        <v>18</v>
      </c>
      <c r="F6" s="19">
        <v>0.63780000000000003</v>
      </c>
      <c r="G6" s="19">
        <v>2.9899999999999999E-2</v>
      </c>
      <c r="H6" s="19">
        <v>0.73860000000000003</v>
      </c>
      <c r="I6" s="19">
        <v>0.72919999999999996</v>
      </c>
      <c r="J6" s="19">
        <v>0.77070000000000005</v>
      </c>
      <c r="K6" s="19">
        <f>AVERAGE(F6:J6)</f>
        <v>0.58123999999999998</v>
      </c>
      <c r="L6" s="19">
        <f>F3*(K6-F6)^2+G3*(K6-G6)^2+H3*(K6-H6)^2+I3*(K6-I6)^2+J3*(K6-J6)^2</f>
        <v>15.428678685600003</v>
      </c>
    </row>
    <row r="7" spans="4:12" x14ac:dyDescent="0.25">
      <c r="E7" s="16" t="s">
        <v>19</v>
      </c>
      <c r="F7" s="19">
        <v>0.44140000000000001</v>
      </c>
      <c r="G7" s="19">
        <v>0.66590000000000005</v>
      </c>
      <c r="H7" s="19">
        <v>0.38529999999999998</v>
      </c>
      <c r="I7" s="19">
        <v>0.28860000000000002</v>
      </c>
      <c r="J7" s="19">
        <v>0.43990000000000001</v>
      </c>
      <c r="K7" s="19">
        <f>AVERAGE(F7:J7)</f>
        <v>0.44421999999999995</v>
      </c>
      <c r="L7" s="19">
        <f>F3*(K7-F7)^2+G3*(K7-G7)^2+H3*(K7-H7)^2+I3*(K7-I7)^2+J3*(K7-J7)^2</f>
        <v>2.4689528964000003</v>
      </c>
    </row>
    <row r="8" spans="4:12" x14ac:dyDescent="0.25">
      <c r="E8" s="16" t="s">
        <v>20</v>
      </c>
      <c r="F8" s="19">
        <v>0.57120000000000004</v>
      </c>
      <c r="G8" s="19">
        <v>0.70240000000000002</v>
      </c>
      <c r="H8" s="19">
        <v>0.57169999999999999</v>
      </c>
      <c r="I8" s="19">
        <v>0.38229999999999997</v>
      </c>
      <c r="J8" s="19">
        <v>0.5887</v>
      </c>
      <c r="K8" s="19">
        <f>AVERAGE(F8:J8)</f>
        <v>0.56325999999999998</v>
      </c>
      <c r="L8" s="19">
        <f>F3*(K8-F8)^2+G3*(K8-G8)^2+H3*(K8-H8)^2+I3*(K8-I8)^2+J3*(K8-J8)^2</f>
        <v>1.7108996456000005</v>
      </c>
    </row>
    <row r="9" spans="4:12" x14ac:dyDescent="0.25">
      <c r="E9" s="16" t="s">
        <v>21</v>
      </c>
      <c r="F9" s="19">
        <v>0.2477</v>
      </c>
      <c r="G9" s="19">
        <v>6.6799999999999998E-2</v>
      </c>
      <c r="H9" s="19">
        <v>0.28760000000000002</v>
      </c>
      <c r="I9" s="19">
        <v>9.2399999999999996E-2</v>
      </c>
      <c r="J9" s="19">
        <v>0.34310000000000002</v>
      </c>
      <c r="K9" s="19">
        <f>AVERAGE(F9:J9)</f>
        <v>0.20752000000000001</v>
      </c>
      <c r="L9" s="19">
        <f>F3*(K9-F9)^2+G3*(K9-G9)^2+H3*(K9-H9)^2+I3*(K9-I9)^2+J3*(K9-J9)^2</f>
        <v>3.3549835344000005</v>
      </c>
    </row>
    <row r="10" spans="4:12" x14ac:dyDescent="0.25">
      <c r="E10" s="16" t="s">
        <v>22</v>
      </c>
      <c r="F10" s="19">
        <v>0.53849999999999998</v>
      </c>
      <c r="G10" s="19">
        <v>0.60740000000000005</v>
      </c>
      <c r="H10" s="19">
        <v>0.54720000000000002</v>
      </c>
      <c r="I10" s="19">
        <v>0.66390000000000005</v>
      </c>
      <c r="J10" s="19">
        <v>0.46989999999999998</v>
      </c>
      <c r="K10" s="19">
        <f>AVERAGE(F10:J10)</f>
        <v>0.56537999999999999</v>
      </c>
      <c r="L10" s="19">
        <f>F3*(K10-F10)^2+G3*(K10-G10)^2+H3*(K10-H10)^2+I3*(K10-I10)^2+J3*(K10-J10)^2</f>
        <v>1.3709509524000008</v>
      </c>
    </row>
    <row r="11" spans="4:12" x14ac:dyDescent="0.25">
      <c r="E11" s="16" t="s">
        <v>23</v>
      </c>
      <c r="F11" s="19">
        <v>5.5899999999999998E-2</v>
      </c>
      <c r="G11" s="19">
        <v>0.27839999999999998</v>
      </c>
      <c r="H11" s="19">
        <v>6.4999999999999997E-3</v>
      </c>
      <c r="I11" s="19">
        <v>2.7799999999999998E-2</v>
      </c>
      <c r="J11" s="19">
        <v>1.09E-2</v>
      </c>
      <c r="K11" s="19">
        <f>AVERAGE(F11:J11)</f>
        <v>7.5899999999999995E-2</v>
      </c>
      <c r="L11" s="19">
        <f>F3*(K11-F11)^2+G3*(K11-G11)^2+H3*(K11-H11)^2+I3*(K11-I11)^2+J3*(K11-J11)^2</f>
        <v>2.0577426699999997</v>
      </c>
    </row>
    <row r="12" spans="4:12" x14ac:dyDescent="0.25">
      <c r="E12" s="16" t="s">
        <v>24</v>
      </c>
      <c r="F12" s="19">
        <v>0.14649999999999999</v>
      </c>
      <c r="G12" s="19">
        <v>3.9699999999999999E-2</v>
      </c>
      <c r="H12" s="19">
        <v>0.57089999999999996</v>
      </c>
      <c r="I12" s="19">
        <v>4.1000000000000002E-2</v>
      </c>
      <c r="J12" s="19">
        <v>3.2500000000000001E-2</v>
      </c>
      <c r="K12" s="19">
        <f>AVERAGE(F12:J12)</f>
        <v>0.16611999999999999</v>
      </c>
      <c r="L12" s="19">
        <f>F3*(K12-F12)^2+G3*(K12-G12)^2+H3*(K12-H12)^2+I3*(K12-I12)^2+J3*(K12-J12)^2</f>
        <v>9.468974360399999</v>
      </c>
    </row>
    <row r="14" spans="4:12" x14ac:dyDescent="0.25">
      <c r="L14" s="20" t="s">
        <v>27</v>
      </c>
    </row>
    <row r="15" spans="4:12" x14ac:dyDescent="0.25">
      <c r="L15" s="15">
        <f>SUM(L4:L12)</f>
        <v>40.231155302000012</v>
      </c>
    </row>
    <row r="20" spans="4:12" x14ac:dyDescent="0.25">
      <c r="D20" t="s">
        <v>15</v>
      </c>
      <c r="E20" s="16"/>
      <c r="F20" s="16" t="s">
        <v>25</v>
      </c>
      <c r="G20" s="16">
        <v>0</v>
      </c>
      <c r="H20" s="16">
        <v>1</v>
      </c>
      <c r="I20" s="16">
        <v>2</v>
      </c>
      <c r="J20" s="16">
        <v>3</v>
      </c>
      <c r="K20" s="16" t="s">
        <v>26</v>
      </c>
      <c r="L20" s="16" t="s">
        <v>15</v>
      </c>
    </row>
    <row r="21" spans="4:12" x14ac:dyDescent="0.25">
      <c r="E21" s="16" t="s">
        <v>10</v>
      </c>
      <c r="F21" s="17">
        <v>198</v>
      </c>
      <c r="G21" s="17">
        <v>32</v>
      </c>
      <c r="H21" s="17">
        <v>41</v>
      </c>
      <c r="I21" s="17">
        <v>31</v>
      </c>
      <c r="J21" s="17">
        <v>94</v>
      </c>
      <c r="K21" s="19"/>
      <c r="L21" s="19"/>
    </row>
    <row r="22" spans="4:12" x14ac:dyDescent="0.25">
      <c r="E22" s="16" t="s">
        <v>16</v>
      </c>
      <c r="F22" s="19">
        <v>0.43790000000000001</v>
      </c>
      <c r="G22" s="19">
        <v>0.37919999999999998</v>
      </c>
      <c r="H22" s="19">
        <v>0.4446</v>
      </c>
      <c r="I22" s="19">
        <v>0.65010000000000001</v>
      </c>
      <c r="J22" s="19">
        <v>0.38500000000000001</v>
      </c>
      <c r="K22" s="19">
        <f>AVERAGE(F22:J22)</f>
        <v>0.45936000000000005</v>
      </c>
      <c r="L22" s="19">
        <f>F21*(K22-F22)^2+G21*(K22-G22)^2+H21*(K22-H22)^2+I21*(K22-I22)^2+J21*(K22-J22)^2</f>
        <v>1.9533361156000009</v>
      </c>
    </row>
    <row r="23" spans="4:12" x14ac:dyDescent="0.25">
      <c r="E23" s="16" t="s">
        <v>17</v>
      </c>
      <c r="F23" s="19">
        <v>0.50870000000000004</v>
      </c>
      <c r="G23" s="19">
        <v>0.70140000000000002</v>
      </c>
      <c r="H23" s="19">
        <v>0.43540000000000001</v>
      </c>
      <c r="I23" s="19">
        <v>0.60199999999999998</v>
      </c>
      <c r="J23" s="19">
        <v>0.44429999999999997</v>
      </c>
      <c r="K23" s="19">
        <f>AVERAGE(F23:J23)</f>
        <v>0.53836000000000006</v>
      </c>
      <c r="L23" s="19">
        <f>F21*(K23-F23)^2+G21*(K23-G23)^2+H21*(K23-H23)^2+I21*(K23-I23)^2+J21*(K23-J23)^2</f>
        <v>2.4166364416000015</v>
      </c>
    </row>
    <row r="24" spans="4:12" x14ac:dyDescent="0.25">
      <c r="E24" s="16" t="s">
        <v>18</v>
      </c>
      <c r="F24" s="19">
        <v>0.63780000000000003</v>
      </c>
      <c r="G24" s="19">
        <v>2.9899999999999999E-2</v>
      </c>
      <c r="H24" s="19">
        <v>0.73860000000000003</v>
      </c>
      <c r="I24" s="19">
        <v>0.72919999999999996</v>
      </c>
      <c r="J24" s="19">
        <v>0.77070000000000005</v>
      </c>
      <c r="K24" s="19">
        <f>AVERAGE(F24:J24)</f>
        <v>0.58123999999999998</v>
      </c>
      <c r="L24" s="19">
        <f>F21*(K24-F24)^2+G21*(K24-G24)^2+H21*(K24-H24)^2+I21*(K24-I24)^2+J21*(K24-J24)^2</f>
        <v>15.428678685600003</v>
      </c>
    </row>
    <row r="25" spans="4:12" x14ac:dyDescent="0.25">
      <c r="E25" s="16" t="s">
        <v>19</v>
      </c>
      <c r="F25" s="19">
        <v>0.44140000000000001</v>
      </c>
      <c r="G25" s="19">
        <v>0.66590000000000005</v>
      </c>
      <c r="H25" s="19">
        <v>0.38529999999999998</v>
      </c>
      <c r="I25" s="19">
        <v>0.28860000000000002</v>
      </c>
      <c r="J25" s="19">
        <v>0.43990000000000001</v>
      </c>
      <c r="K25" s="19">
        <f>AVERAGE(F25:J25)</f>
        <v>0.44421999999999995</v>
      </c>
      <c r="L25" s="19">
        <f>F21*(K25-F25)^2+G21*(K25-G25)^2+H21*(K25-H25)^2+I21*(K25-I25)^2+J21*(K25-J25)^2</f>
        <v>2.4689528964000003</v>
      </c>
    </row>
    <row r="26" spans="4:12" x14ac:dyDescent="0.25">
      <c r="E26" s="16" t="s">
        <v>20</v>
      </c>
      <c r="F26" s="19">
        <v>0.57120000000000004</v>
      </c>
      <c r="G26" s="19">
        <v>0.70240000000000002</v>
      </c>
      <c r="H26" s="19">
        <v>0.57169999999999999</v>
      </c>
      <c r="I26" s="19">
        <v>0.38229999999999997</v>
      </c>
      <c r="J26" s="19">
        <v>0.5887</v>
      </c>
      <c r="K26" s="19">
        <f>AVERAGE(F26:J26)</f>
        <v>0.56325999999999998</v>
      </c>
      <c r="L26" s="19">
        <f>F21*(K26-F26)^2+G21*(K26-G26)^2+H21*(K26-H26)^2+I21*(K26-I26)^2+J21*(K26-J26)^2</f>
        <v>1.7108996456000005</v>
      </c>
    </row>
    <row r="27" spans="4:12" x14ac:dyDescent="0.25">
      <c r="E27" s="16" t="s">
        <v>21</v>
      </c>
      <c r="F27" s="19">
        <v>0.2477</v>
      </c>
      <c r="G27" s="19">
        <v>6.6799999999999998E-2</v>
      </c>
      <c r="H27" s="19">
        <v>0.28760000000000002</v>
      </c>
      <c r="I27" s="19">
        <v>9.2399999999999996E-2</v>
      </c>
      <c r="J27" s="19">
        <v>0.34310000000000002</v>
      </c>
      <c r="K27" s="19">
        <f>AVERAGE(F27:J27)</f>
        <v>0.20752000000000001</v>
      </c>
      <c r="L27" s="19">
        <f>F21*(K27-F27)^2+G21*(K27-G27)^2+H21*(K27-H27)^2+I21*(K27-I27)^2+J21*(K27-J27)^2</f>
        <v>3.3549835344000005</v>
      </c>
    </row>
    <row r="28" spans="4:12" x14ac:dyDescent="0.25">
      <c r="E28" s="16" t="s">
        <v>22</v>
      </c>
      <c r="F28" s="19">
        <v>0.53849999999999998</v>
      </c>
      <c r="G28" s="19">
        <v>0.60740000000000005</v>
      </c>
      <c r="H28" s="19">
        <v>0.54720000000000002</v>
      </c>
      <c r="I28" s="19">
        <v>0.66390000000000005</v>
      </c>
      <c r="J28" s="19">
        <v>0.46989999999999998</v>
      </c>
      <c r="K28" s="19">
        <f>AVERAGE(F28:J28)</f>
        <v>0.56537999999999999</v>
      </c>
      <c r="L28" s="19">
        <f>F21*(K28-F28)^2+G21*(K28-G28)^2+H21*(K28-H28)^2+I21*(K28-I28)^2+J21*(K28-J28)^2</f>
        <v>1.3709509524000008</v>
      </c>
    </row>
    <row r="29" spans="4:12" x14ac:dyDescent="0.25">
      <c r="E29" s="16" t="s">
        <v>23</v>
      </c>
      <c r="F29" s="19">
        <v>5.5899999999999998E-2</v>
      </c>
      <c r="G29" s="19">
        <v>0.27839999999999998</v>
      </c>
      <c r="H29" s="19">
        <v>6.4999999999999997E-3</v>
      </c>
      <c r="I29" s="19">
        <v>2.7799999999999998E-2</v>
      </c>
      <c r="J29" s="19">
        <v>1.09E-2</v>
      </c>
      <c r="K29" s="19">
        <f>AVERAGE(F29:J29)</f>
        <v>7.5899999999999995E-2</v>
      </c>
      <c r="L29" s="19">
        <f>F21*(K29-F29)^2+G21*(K29-G29)^2+H21*(K29-H29)^2+I21*(K29-I29)^2+J21*(K29-J29)^2</f>
        <v>2.0577426699999997</v>
      </c>
    </row>
    <row r="30" spans="4:12" x14ac:dyDescent="0.25">
      <c r="E30" s="16" t="s">
        <v>24</v>
      </c>
      <c r="F30" s="19">
        <v>0.14649999999999999</v>
      </c>
      <c r="G30" s="19">
        <v>3.9699999999999999E-2</v>
      </c>
      <c r="H30" s="19">
        <v>0.57089999999999996</v>
      </c>
      <c r="I30" s="19">
        <v>4.1000000000000002E-2</v>
      </c>
      <c r="J30" s="19">
        <v>3.2500000000000001E-2</v>
      </c>
      <c r="K30" s="19">
        <f>AVERAGE(F30:J30)</f>
        <v>0.16611999999999999</v>
      </c>
      <c r="L30" s="19">
        <f>F21*(K30-F30)^2+G21*(K30-G30)^2+H21*(K30-H30)^2+I21*(K30-I30)^2+J21*(K30-J30)^2</f>
        <v>9.468974360399999</v>
      </c>
    </row>
    <row r="32" spans="4:12" x14ac:dyDescent="0.25">
      <c r="L32" s="20" t="s">
        <v>27</v>
      </c>
    </row>
    <row r="33" spans="12:12" x14ac:dyDescent="0.25">
      <c r="L33" s="15">
        <f>SUM(L22:L30)</f>
        <v>40.231155302000012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Nonni</dc:creator>
  <cp:lastModifiedBy>Nonni</cp:lastModifiedBy>
  <dcterms:created xsi:type="dcterms:W3CDTF">2020-11-15T16:26:41Z</dcterms:created>
  <dcterms:modified xsi:type="dcterms:W3CDTF">2020-11-16T14:18:21Z</dcterms:modified>
</cp:coreProperties>
</file>