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95" yWindow="600" windowWidth="21435" windowHeight="10020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제2작업!$B$18:$H$18</definedName>
    <definedName name="사용요금">제1작업!$G$5:$G$12</definedName>
  </definedNames>
  <calcPr calcId="124519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5"/>
  <c r="E14"/>
  <c r="J6"/>
  <c r="J7"/>
  <c r="J8"/>
  <c r="J9"/>
  <c r="J10"/>
  <c r="J11"/>
  <c r="J12"/>
  <c r="J5"/>
  <c r="H17" i="3"/>
  <c r="H13"/>
  <c r="H7"/>
  <c r="H4"/>
  <c r="H19" s="1"/>
  <c r="B18"/>
  <c r="B14"/>
  <c r="B8"/>
  <c r="B5"/>
  <c r="B20" s="1"/>
  <c r="H11" i="2"/>
  <c r="J14" i="1"/>
  <c r="J13"/>
  <c r="E13"/>
</calcChain>
</file>

<file path=xl/sharedStrings.xml><?xml version="1.0" encoding="utf-8"?>
<sst xmlns="http://schemas.openxmlformats.org/spreadsheetml/2006/main" count="129" uniqueCount="43">
  <si>
    <t>직영점</t>
  </si>
  <si>
    <t>건축일자</t>
  </si>
  <si>
    <t>지역</t>
  </si>
  <si>
    <t>휴양지</t>
  </si>
  <si>
    <t>사용요금
(단위:원)</t>
  </si>
  <si>
    <t>직원 무료
사용 횟수</t>
  </si>
  <si>
    <t>전남</t>
  </si>
  <si>
    <t>바다</t>
  </si>
  <si>
    <t>산</t>
  </si>
  <si>
    <t>양양콘도</t>
  </si>
  <si>
    <t>강원</t>
  </si>
  <si>
    <t>충남</t>
  </si>
  <si>
    <t>속초콘도</t>
  </si>
  <si>
    <t>충주콘도</t>
  </si>
  <si>
    <t>충북</t>
  </si>
  <si>
    <t xml:space="preserve">일 사용인원이 200명 이상인 직영점 수 </t>
  </si>
  <si>
    <t>사용인원
(기준:일)</t>
    <phoneticPr fontId="2" type="noConversion"/>
  </si>
  <si>
    <t>사용요금
(단위:원)</t>
    <phoneticPr fontId="2" type="noConversion"/>
  </si>
  <si>
    <t>사용요금(단위:원)  최저요금</t>
    <phoneticPr fontId="2" type="noConversion"/>
  </si>
  <si>
    <t>여수호텔</t>
    <phoneticPr fontId="2" type="noConversion"/>
  </si>
  <si>
    <t>보령콘도</t>
    <phoneticPr fontId="2" type="noConversion"/>
  </si>
  <si>
    <t>홍도호텔</t>
    <phoneticPr fontId="2" type="noConversion"/>
  </si>
  <si>
    <t>화순콘도</t>
    <phoneticPr fontId="2" type="noConversion"/>
  </si>
  <si>
    <t>전남</t>
    <phoneticPr fontId="2" type="noConversion"/>
  </si>
  <si>
    <t>담양콘도</t>
    <phoneticPr fontId="2" type="noConversion"/>
  </si>
  <si>
    <t>건축연도</t>
    <phoneticPr fontId="2" type="noConversion"/>
  </si>
  <si>
    <t>전남지역의 사용인원(기준:일) 평균</t>
    <phoneticPr fontId="2" type="noConversion"/>
  </si>
  <si>
    <t>CHECK IN</t>
    <phoneticPr fontId="2" type="noConversion"/>
  </si>
  <si>
    <t>화순콘도</t>
  </si>
  <si>
    <t>바다 휴양지의 사용인원(기준:일) 평균</t>
    <phoneticPr fontId="2" type="noConversion"/>
  </si>
  <si>
    <t>바다</t>
    <phoneticPr fontId="2" type="noConversion"/>
  </si>
  <si>
    <t>&gt;=80000</t>
    <phoneticPr fontId="2" type="noConversion"/>
  </si>
  <si>
    <t>직영점</t>
    <phoneticPr fontId="2" type="noConversion"/>
  </si>
  <si>
    <t>충북 개수</t>
  </si>
  <si>
    <t>충남 개수</t>
  </si>
  <si>
    <t>전남 개수</t>
  </si>
  <si>
    <t>강원 개수</t>
  </si>
  <si>
    <t>전체 개수</t>
  </si>
  <si>
    <t>충북 최대값</t>
  </si>
  <si>
    <t>충남 최대값</t>
  </si>
  <si>
    <t>전남 최대값</t>
  </si>
  <si>
    <t>강원 최대값</t>
  </si>
  <si>
    <t>전체 최대값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</si>
</sst>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General&quot;개&quot;&quot;월&quot;"/>
    <numFmt numFmtId="177" formatCode="h:mm;@"/>
    <numFmt numFmtId="178" formatCode="#,##0&quot;명&quot;"/>
    <numFmt numFmtId="179" formatCode="General&quot;명&quot;"/>
  </numFmts>
  <fonts count="5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77" fontId="3" fillId="0" borderId="0" xfId="1" applyNumberFormat="1" applyFont="1" applyFill="1" applyBorder="1" applyAlignment="1">
      <alignment vertical="center"/>
    </xf>
    <xf numFmtId="41" fontId="3" fillId="0" borderId="0" xfId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177" fontId="3" fillId="0" borderId="4" xfId="1" applyNumberFormat="1" applyFont="1" applyFill="1" applyBorder="1" applyAlignment="1">
      <alignment vertical="center"/>
    </xf>
    <xf numFmtId="41" fontId="3" fillId="0" borderId="4" xfId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41" fontId="3" fillId="0" borderId="6" xfId="1" applyFont="1" applyFill="1" applyBorder="1" applyAlignment="1">
      <alignment vertical="center"/>
    </xf>
    <xf numFmtId="177" fontId="3" fillId="0" borderId="8" xfId="1" applyNumberFormat="1" applyFont="1" applyFill="1" applyBorder="1" applyAlignment="1">
      <alignment vertical="center"/>
    </xf>
    <xf numFmtId="41" fontId="3" fillId="0" borderId="8" xfId="1" applyFont="1" applyFill="1" applyBorder="1" applyAlignment="1">
      <alignment vertical="center"/>
    </xf>
    <xf numFmtId="0" fontId="3" fillId="0" borderId="10" xfId="1" applyNumberFormat="1" applyFont="1" applyFill="1" applyBorder="1" applyAlignment="1">
      <alignment vertical="center"/>
    </xf>
    <xf numFmtId="177" fontId="3" fillId="0" borderId="10" xfId="1" applyNumberFormat="1" applyFont="1" applyFill="1" applyBorder="1" applyAlignment="1">
      <alignment vertical="center"/>
    </xf>
    <xf numFmtId="41" fontId="3" fillId="0" borderId="10" xfId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41" fontId="3" fillId="0" borderId="2" xfId="2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178" fontId="3" fillId="0" borderId="10" xfId="2" applyNumberFormat="1" applyFont="1" applyFill="1" applyBorder="1" applyAlignment="1">
      <alignment vertical="center"/>
    </xf>
    <xf numFmtId="178" fontId="3" fillId="0" borderId="4" xfId="2" applyNumberFormat="1" applyFont="1" applyFill="1" applyBorder="1" applyAlignment="1">
      <alignment vertical="center"/>
    </xf>
    <xf numFmtId="178" fontId="3" fillId="0" borderId="8" xfId="2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178" fontId="3" fillId="0" borderId="0" xfId="2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179" fontId="3" fillId="0" borderId="10" xfId="2" applyNumberFormat="1" applyFont="1" applyFill="1" applyBorder="1" applyAlignment="1">
      <alignment vertical="center"/>
    </xf>
    <xf numFmtId="179" fontId="3" fillId="0" borderId="4" xfId="2" applyNumberFormat="1" applyFont="1" applyFill="1" applyBorder="1" applyAlignment="1">
      <alignment vertical="center"/>
    </xf>
    <xf numFmtId="179" fontId="3" fillId="0" borderId="8" xfId="2" applyNumberFormat="1" applyFont="1" applyFill="1" applyBorder="1" applyAlignment="1">
      <alignment vertical="center"/>
    </xf>
    <xf numFmtId="178" fontId="3" fillId="0" borderId="11" xfId="2" applyNumberFormat="1" applyFont="1" applyFill="1" applyBorder="1" applyAlignment="1">
      <alignment vertical="center"/>
    </xf>
    <xf numFmtId="178" fontId="3" fillId="0" borderId="23" xfId="2" applyNumberFormat="1" applyFont="1" applyFill="1" applyBorder="1" applyAlignment="1">
      <alignment vertical="center"/>
    </xf>
    <xf numFmtId="0" fontId="3" fillId="0" borderId="24" xfId="0" applyNumberFormat="1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177" fontId="3" fillId="0" borderId="5" xfId="1" applyNumberFormat="1" applyFont="1" applyFill="1" applyBorder="1" applyAlignment="1">
      <alignment vertical="center"/>
    </xf>
    <xf numFmtId="41" fontId="3" fillId="0" borderId="5" xfId="1" applyFont="1" applyFill="1" applyBorder="1" applyAlignment="1">
      <alignment vertical="center"/>
    </xf>
    <xf numFmtId="178" fontId="3" fillId="0" borderId="6" xfId="2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3" fillId="0" borderId="18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 applyAlignment="1">
      <alignment horizontal="center" vertical="center"/>
    </xf>
    <xf numFmtId="0" fontId="3" fillId="0" borderId="21" xfId="0" applyNumberFormat="1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4"/>
  <c:chart>
    <c:title>
      <c:tx>
        <c:rich>
          <a:bodyPr/>
          <a:lstStyle/>
          <a:p>
            <a:pPr>
              <a:defRPr/>
            </a:pPr>
            <a:r>
              <a:rPr lang="ko-KR" altLang="en-US" sz="2000">
                <a:solidFill>
                  <a:schemeClr val="tx1"/>
                </a:solidFill>
              </a:rPr>
              <a:t>전남지역 휴양지 현황</a:t>
            </a:r>
            <a:endParaRPr lang="ko-KR" sz="2000">
              <a:solidFill>
                <a:schemeClr val="tx1"/>
              </a:solidFill>
            </a:endParaRPr>
          </a:p>
        </c:rich>
      </c:tx>
      <c:spPr>
        <a:solidFill>
          <a:schemeClr val="bg1"/>
        </a:solidFill>
        <a:ln>
          <a:solidFill>
            <a:schemeClr val="tx1"/>
          </a:solidFill>
        </a:ln>
      </c:spPr>
    </c:title>
    <c:plotArea>
      <c:layout/>
      <c:barChart>
        <c:barDir val="col"/>
        <c:grouping val="clustered"/>
        <c:ser>
          <c:idx val="1"/>
          <c:order val="1"/>
          <c:tx>
            <c:v>사용인원(기준:일)</c:v>
          </c:tx>
          <c:dLbls>
            <c:dLbl>
              <c:idx val="1"/>
              <c:showVal val="1"/>
            </c:dLbl>
            <c:delete val="1"/>
          </c:dLbls>
          <c:cat>
            <c:strRef>
              <c:f>(제1작업!$B$5,제1작업!$B$6,제1작업!$B$8,제1작업!$B$9)</c:f>
              <c:strCache>
                <c:ptCount val="4"/>
                <c:pt idx="0">
                  <c:v>홍도호텔</c:v>
                </c:pt>
                <c:pt idx="1">
                  <c:v>화순콘도</c:v>
                </c:pt>
                <c:pt idx="2">
                  <c:v>여수호텔</c:v>
                </c:pt>
                <c:pt idx="3">
                  <c:v>담양콘도</c:v>
                </c:pt>
              </c:strCache>
            </c:strRef>
          </c:cat>
          <c:val>
            <c:numRef>
              <c:f>(제1작업!$H$5,제1작업!$H$6,제1작업!$H$8,제1작업!$H$9)</c:f>
              <c:numCache>
                <c:formatCode>General"명"</c:formatCode>
                <c:ptCount val="4"/>
                <c:pt idx="0">
                  <c:v>110</c:v>
                </c:pt>
                <c:pt idx="1">
                  <c:v>370</c:v>
                </c:pt>
                <c:pt idx="2">
                  <c:v>120</c:v>
                </c:pt>
                <c:pt idx="3">
                  <c:v>150</c:v>
                </c:pt>
              </c:numCache>
            </c:numRef>
          </c:val>
        </c:ser>
        <c:gapWidth val="75"/>
        <c:overlap val="-25"/>
        <c:axId val="96324992"/>
        <c:axId val="96334976"/>
      </c:barChart>
      <c:lineChart>
        <c:grouping val="standard"/>
        <c:ser>
          <c:idx val="0"/>
          <c:order val="0"/>
          <c:tx>
            <c:v>사용요금(단위:원)</c:v>
          </c:tx>
          <c:cat>
            <c:strRef>
              <c:f>(제1작업!$B$5,제1작업!$B$6,제1작업!$B$8,제1작업!$B$9)</c:f>
              <c:strCache>
                <c:ptCount val="4"/>
                <c:pt idx="0">
                  <c:v>홍도호텔</c:v>
                </c:pt>
                <c:pt idx="1">
                  <c:v>화순콘도</c:v>
                </c:pt>
                <c:pt idx="2">
                  <c:v>여수호텔</c:v>
                </c:pt>
                <c:pt idx="3">
                  <c:v>담양콘도</c:v>
                </c:pt>
              </c:strCache>
            </c:strRef>
          </c:cat>
          <c:val>
            <c:numRef>
              <c:f>(제1작업!$G$5,제1작업!$G$6,제1작업!$G$8,제1작업!$G$9)</c:f>
              <c:numCache>
                <c:formatCode>_-* #,##0_-;\-* #,##0_-;_-* "-"_-;_-@_-</c:formatCode>
                <c:ptCount val="4"/>
                <c:pt idx="0">
                  <c:v>95000</c:v>
                </c:pt>
                <c:pt idx="1">
                  <c:v>40000</c:v>
                </c:pt>
                <c:pt idx="2">
                  <c:v>55000</c:v>
                </c:pt>
                <c:pt idx="3">
                  <c:v>80000</c:v>
                </c:pt>
              </c:numCache>
            </c:numRef>
          </c:val>
        </c:ser>
        <c:marker val="1"/>
        <c:axId val="96338304"/>
        <c:axId val="96336512"/>
      </c:lineChart>
      <c:catAx>
        <c:axId val="96324992"/>
        <c:scaling>
          <c:orientation val="minMax"/>
        </c:scaling>
        <c:axPos val="b"/>
        <c:majorTickMark val="none"/>
        <c:tickLblPos val="nextTo"/>
        <c:crossAx val="96334976"/>
        <c:crosses val="autoZero"/>
        <c:auto val="1"/>
        <c:lblAlgn val="ctr"/>
        <c:lblOffset val="100"/>
      </c:catAx>
      <c:valAx>
        <c:axId val="96334976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General&quot;명&quot;" sourceLinked="1"/>
        <c:majorTickMark val="none"/>
        <c:tickLblPos val="nextTo"/>
        <c:crossAx val="96324992"/>
        <c:crosses val="autoZero"/>
        <c:crossBetween val="between"/>
      </c:valAx>
      <c:valAx>
        <c:axId val="96336512"/>
        <c:scaling>
          <c:orientation val="minMax"/>
        </c:scaling>
        <c:axPos val="r"/>
        <c:numFmt formatCode="_-* #,##0_-;\-* #,##0_-;_-* &quot;-&quot;_-;_-@_-" sourceLinked="1"/>
        <c:tickLblPos val="nextTo"/>
        <c:crossAx val="96338304"/>
        <c:crosses val="max"/>
        <c:crossBetween val="between"/>
      </c:valAx>
      <c:catAx>
        <c:axId val="96338304"/>
        <c:scaling>
          <c:orientation val="minMax"/>
        </c:scaling>
        <c:delete val="1"/>
        <c:axPos val="b"/>
        <c:tickLblPos val="none"/>
        <c:crossAx val="96336512"/>
        <c:crosses val="autoZero"/>
        <c:auto val="1"/>
        <c:lblAlgn val="ctr"/>
        <c:lblOffset val="100"/>
      </c:catAx>
      <c:spPr>
        <a:solidFill>
          <a:sysClr val="window" lastClr="FFFFFF"/>
        </a:solidFill>
      </c:spPr>
    </c:plotArea>
    <c:legend>
      <c:legendPos val="b"/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104776</xdr:rowOff>
    </xdr:from>
    <xdr:to>
      <xdr:col>6</xdr:col>
      <xdr:colOff>771525</xdr:colOff>
      <xdr:row>2</xdr:row>
      <xdr:rowOff>123825</xdr:rowOff>
    </xdr:to>
    <xdr:sp macro="" textlink="">
      <xdr:nvSpPr>
        <xdr:cNvPr id="2" name="모서리가 둥근 직사각형 1"/>
        <xdr:cNvSpPr/>
      </xdr:nvSpPr>
      <xdr:spPr>
        <a:xfrm>
          <a:off x="76200" y="104776"/>
          <a:ext cx="5381625" cy="809624"/>
        </a:xfrm>
        <a:prstGeom prst="round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여름 휴양지 콘도와 호텔 현황</a:t>
          </a:r>
        </a:p>
      </xdr:txBody>
    </xdr:sp>
    <xdr:clientData/>
  </xdr:twoCellAnchor>
  <xdr:twoCellAnchor editAs="oneCell">
    <xdr:from>
      <xdr:col>6</xdr:col>
      <xdr:colOff>942975</xdr:colOff>
      <xdr:row>0</xdr:row>
      <xdr:rowOff>104775</xdr:rowOff>
    </xdr:from>
    <xdr:to>
      <xdr:col>9</xdr:col>
      <xdr:colOff>828675</xdr:colOff>
      <xdr:row>2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29275" y="104775"/>
          <a:ext cx="2619375" cy="781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9000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0.52941</cdr:x>
      <cdr:y>0.11946</cdr:y>
    </cdr:from>
    <cdr:to>
      <cdr:x>0.68332</cdr:x>
      <cdr:y>0.24754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4927500" y="727500"/>
          <a:ext cx="1432500" cy="780000"/>
        </a:xfrm>
        <a:prstGeom xmlns:a="http://schemas.openxmlformats.org/drawingml/2006/main" prst="wedgeEllipseCallout">
          <a:avLst>
            <a:gd name="adj1" fmla="val -76847"/>
            <a:gd name="adj2" fmla="val 15385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인기 지역</a:t>
          </a:r>
          <a:endParaRPr lang="ko-KR">
            <a:solidFill>
              <a:schemeClr val="tx1"/>
            </a:solidFill>
            <a:latin typeface="굴림" pitchFamily="50" charset="-127"/>
            <a:ea typeface="굴림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0"/>
  <sheetViews>
    <sheetView showGridLines="0" tabSelected="1" workbookViewId="0">
      <selection activeCell="I5" sqref="I5:I12"/>
    </sheetView>
  </sheetViews>
  <sheetFormatPr defaultRowHeight="13.5"/>
  <cols>
    <col min="1" max="1" width="1.625" style="1" customWidth="1"/>
    <col min="2" max="4" width="11.875" style="1" customWidth="1"/>
    <col min="5" max="6" width="12.125" style="1" customWidth="1"/>
    <col min="7" max="7" width="13.125" style="1" customWidth="1"/>
    <col min="8" max="8" width="10.875" style="1" customWidth="1"/>
    <col min="9" max="9" width="11.875" style="1" bestFit="1" customWidth="1"/>
    <col min="10" max="10" width="11.125" style="1" bestFit="1" customWidth="1"/>
    <col min="11" max="11" width="7.625" style="1" customWidth="1"/>
    <col min="12" max="15" width="8.625" style="1" customWidth="1"/>
    <col min="16" max="16384" width="9" style="1"/>
  </cols>
  <sheetData>
    <row r="1" spans="1:15" ht="24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8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24" customHeight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27.75" thickBot="1">
      <c r="A4" s="2"/>
      <c r="B4" s="20" t="s">
        <v>0</v>
      </c>
      <c r="C4" s="21" t="s">
        <v>1</v>
      </c>
      <c r="D4" s="21" t="s">
        <v>2</v>
      </c>
      <c r="E4" s="21" t="s">
        <v>3</v>
      </c>
      <c r="F4" s="22" t="s">
        <v>27</v>
      </c>
      <c r="G4" s="22" t="s">
        <v>4</v>
      </c>
      <c r="H4" s="22" t="s">
        <v>16</v>
      </c>
      <c r="I4" s="22" t="s">
        <v>5</v>
      </c>
      <c r="J4" s="23" t="s">
        <v>25</v>
      </c>
      <c r="K4" s="2"/>
      <c r="L4" s="2"/>
      <c r="M4" s="2"/>
      <c r="N4" s="2"/>
      <c r="O4" s="2"/>
    </row>
    <row r="5" spans="1:15" ht="21" customHeight="1">
      <c r="A5" s="2"/>
      <c r="B5" s="27" t="s">
        <v>21</v>
      </c>
      <c r="C5" s="36">
        <v>35481</v>
      </c>
      <c r="D5" s="30" t="s">
        <v>6</v>
      </c>
      <c r="E5" s="33" t="s">
        <v>7</v>
      </c>
      <c r="F5" s="15">
        <v>0.5</v>
      </c>
      <c r="G5" s="16">
        <v>95000</v>
      </c>
      <c r="H5" s="50">
        <v>110</v>
      </c>
      <c r="I5" s="14" t="str">
        <f>IF(RIGHT(B5,2)="호텔","연1회","연2회")</f>
        <v>연1회</v>
      </c>
      <c r="J5" s="17">
        <f>YEAR(C5)</f>
        <v>1997</v>
      </c>
      <c r="K5" s="2"/>
      <c r="L5" s="2"/>
      <c r="M5" s="2"/>
      <c r="N5" s="2"/>
      <c r="O5" s="2"/>
    </row>
    <row r="6" spans="1:15" ht="21" customHeight="1">
      <c r="A6" s="2"/>
      <c r="B6" s="28" t="s">
        <v>22</v>
      </c>
      <c r="C6" s="37">
        <v>35657</v>
      </c>
      <c r="D6" s="31" t="s">
        <v>6</v>
      </c>
      <c r="E6" s="34" t="s">
        <v>8</v>
      </c>
      <c r="F6" s="8">
        <v>0.58333333333333337</v>
      </c>
      <c r="G6" s="9">
        <v>40000</v>
      </c>
      <c r="H6" s="51">
        <v>370</v>
      </c>
      <c r="I6" s="14" t="str">
        <f t="shared" ref="I6:I12" si="0">IF(RIGHT(B6,2)="호텔","연1회","연2회")</f>
        <v>연2회</v>
      </c>
      <c r="J6" s="17">
        <f t="shared" ref="J6:J12" si="1">YEAR(C6)</f>
        <v>1997</v>
      </c>
      <c r="K6" s="2"/>
      <c r="L6" s="2"/>
      <c r="M6" s="5"/>
      <c r="N6" s="2"/>
      <c r="O6" s="2"/>
    </row>
    <row r="7" spans="1:15" ht="21" customHeight="1">
      <c r="A7" s="2"/>
      <c r="B7" s="28" t="s">
        <v>9</v>
      </c>
      <c r="C7" s="37">
        <v>26898</v>
      </c>
      <c r="D7" s="31" t="s">
        <v>10</v>
      </c>
      <c r="E7" s="34" t="s">
        <v>8</v>
      </c>
      <c r="F7" s="8">
        <v>0.58333333333333337</v>
      </c>
      <c r="G7" s="9">
        <v>60000</v>
      </c>
      <c r="H7" s="51">
        <v>170</v>
      </c>
      <c r="I7" s="14" t="str">
        <f t="shared" si="0"/>
        <v>연2회</v>
      </c>
      <c r="J7" s="17">
        <f t="shared" si="1"/>
        <v>1973</v>
      </c>
      <c r="K7" s="2"/>
      <c r="L7" s="2"/>
      <c r="M7" s="2"/>
      <c r="N7" s="2"/>
      <c r="O7" s="2"/>
    </row>
    <row r="8" spans="1:15" ht="21" customHeight="1">
      <c r="A8" s="2"/>
      <c r="B8" s="28" t="s">
        <v>19</v>
      </c>
      <c r="C8" s="37">
        <v>38249</v>
      </c>
      <c r="D8" s="31" t="s">
        <v>6</v>
      </c>
      <c r="E8" s="34" t="s">
        <v>7</v>
      </c>
      <c r="F8" s="8">
        <v>0.58333333333333337</v>
      </c>
      <c r="G8" s="9">
        <v>55000</v>
      </c>
      <c r="H8" s="51">
        <v>120</v>
      </c>
      <c r="I8" s="14" t="str">
        <f t="shared" si="0"/>
        <v>연1회</v>
      </c>
      <c r="J8" s="17">
        <f t="shared" si="1"/>
        <v>2004</v>
      </c>
      <c r="K8" s="2"/>
      <c r="L8" s="2"/>
      <c r="M8" s="2"/>
      <c r="N8" s="2"/>
      <c r="O8" s="2"/>
    </row>
    <row r="9" spans="1:15" ht="21" customHeight="1">
      <c r="A9" s="2"/>
      <c r="B9" s="28" t="s">
        <v>24</v>
      </c>
      <c r="C9" s="37">
        <v>30960</v>
      </c>
      <c r="D9" s="31" t="s">
        <v>23</v>
      </c>
      <c r="E9" s="34" t="s">
        <v>8</v>
      </c>
      <c r="F9" s="8">
        <v>0.58333333333333337</v>
      </c>
      <c r="G9" s="9">
        <v>80000</v>
      </c>
      <c r="H9" s="51">
        <v>150</v>
      </c>
      <c r="I9" s="14" t="str">
        <f t="shared" si="0"/>
        <v>연2회</v>
      </c>
      <c r="J9" s="17">
        <f t="shared" si="1"/>
        <v>1984</v>
      </c>
      <c r="K9" s="2"/>
      <c r="L9" s="2"/>
      <c r="M9" s="2"/>
      <c r="N9" s="2"/>
      <c r="O9" s="2"/>
    </row>
    <row r="10" spans="1:15" ht="21" customHeight="1">
      <c r="A10" s="2"/>
      <c r="B10" s="28" t="s">
        <v>20</v>
      </c>
      <c r="C10" s="37">
        <v>33062</v>
      </c>
      <c r="D10" s="31" t="s">
        <v>11</v>
      </c>
      <c r="E10" s="34" t="s">
        <v>7</v>
      </c>
      <c r="F10" s="8">
        <v>0.58333333333333337</v>
      </c>
      <c r="G10" s="9">
        <v>70000</v>
      </c>
      <c r="H10" s="51">
        <v>300</v>
      </c>
      <c r="I10" s="14" t="str">
        <f t="shared" si="0"/>
        <v>연2회</v>
      </c>
      <c r="J10" s="17">
        <f t="shared" si="1"/>
        <v>1990</v>
      </c>
      <c r="K10" s="2"/>
      <c r="L10" s="2"/>
      <c r="M10" s="2"/>
      <c r="N10" s="2"/>
      <c r="O10" s="2"/>
    </row>
    <row r="11" spans="1:15" ht="21" customHeight="1">
      <c r="A11" s="2"/>
      <c r="B11" s="28" t="s">
        <v>12</v>
      </c>
      <c r="C11" s="37">
        <v>39232</v>
      </c>
      <c r="D11" s="31" t="s">
        <v>10</v>
      </c>
      <c r="E11" s="34" t="s">
        <v>7</v>
      </c>
      <c r="F11" s="8">
        <v>0.58333333333333337</v>
      </c>
      <c r="G11" s="9">
        <v>90000</v>
      </c>
      <c r="H11" s="51">
        <v>180</v>
      </c>
      <c r="I11" s="14" t="str">
        <f t="shared" si="0"/>
        <v>연2회</v>
      </c>
      <c r="J11" s="17">
        <f t="shared" si="1"/>
        <v>2007</v>
      </c>
      <c r="K11" s="2"/>
      <c r="L11" s="2"/>
      <c r="M11" s="2"/>
      <c r="N11" s="2"/>
      <c r="O11" s="2"/>
    </row>
    <row r="12" spans="1:15" ht="21" customHeight="1" thickBot="1">
      <c r="A12" s="2"/>
      <c r="B12" s="29" t="s">
        <v>13</v>
      </c>
      <c r="C12" s="38">
        <v>35481</v>
      </c>
      <c r="D12" s="32" t="s">
        <v>14</v>
      </c>
      <c r="E12" s="35" t="s">
        <v>8</v>
      </c>
      <c r="F12" s="12">
        <v>0.58333333333333337</v>
      </c>
      <c r="G12" s="13">
        <v>75000</v>
      </c>
      <c r="H12" s="52">
        <v>260</v>
      </c>
      <c r="I12" s="14" t="str">
        <f t="shared" si="0"/>
        <v>연2회</v>
      </c>
      <c r="J12" s="17">
        <f t="shared" si="1"/>
        <v>1997</v>
      </c>
      <c r="K12" s="2"/>
      <c r="L12" s="2"/>
      <c r="M12" s="2"/>
      <c r="N12" s="2"/>
      <c r="O12" s="2"/>
    </row>
    <row r="13" spans="1:15" ht="21" customHeight="1">
      <c r="A13" s="2"/>
      <c r="B13" s="64" t="s">
        <v>26</v>
      </c>
      <c r="C13" s="65"/>
      <c r="D13" s="65"/>
      <c r="E13" s="7">
        <f>ROUNDUP(DAVERAGE(D4:H12,H4,D4:D5),0)</f>
        <v>188</v>
      </c>
      <c r="F13" s="68"/>
      <c r="G13" s="61" t="s">
        <v>18</v>
      </c>
      <c r="H13" s="62"/>
      <c r="I13" s="63"/>
      <c r="J13" s="18">
        <f>MIN(사용요금)</f>
        <v>40000</v>
      </c>
      <c r="K13" s="2"/>
      <c r="L13" s="2"/>
      <c r="M13" s="2"/>
      <c r="N13" s="2"/>
      <c r="O13" s="2"/>
    </row>
    <row r="14" spans="1:15" ht="27.75" thickBot="1">
      <c r="A14" s="2"/>
      <c r="B14" s="66" t="s">
        <v>15</v>
      </c>
      <c r="C14" s="67"/>
      <c r="D14" s="67"/>
      <c r="E14" s="19" t="str">
        <f>COUNTIF(H5:H12,"&gt;=200")&amp;"곳"</f>
        <v>3곳</v>
      </c>
      <c r="F14" s="69"/>
      <c r="G14" s="24" t="s">
        <v>0</v>
      </c>
      <c r="H14" s="10" t="s">
        <v>28</v>
      </c>
      <c r="I14" s="25" t="s">
        <v>17</v>
      </c>
      <c r="J14" s="11">
        <f>VLOOKUP(H14,B4:G12,6,0)</f>
        <v>40000</v>
      </c>
      <c r="K14" s="2"/>
    </row>
    <row r="15" spans="1: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5">
      <c r="A16" s="2"/>
      <c r="B16" s="2"/>
      <c r="C16" s="2"/>
      <c r="D16" s="2"/>
      <c r="E16" s="2"/>
      <c r="F16" s="2"/>
      <c r="G16" s="6"/>
      <c r="H16" s="2"/>
      <c r="I16" s="2"/>
      <c r="J16" s="2"/>
    </row>
    <row r="17" spans="1:1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</sheetData>
  <sortState ref="A5:N12">
    <sortCondition ref="A5"/>
  </sortState>
  <mergeCells count="4">
    <mergeCell ref="G13:I13"/>
    <mergeCell ref="B13:D13"/>
    <mergeCell ref="B14:D14"/>
    <mergeCell ref="F13:F14"/>
  </mergeCells>
  <phoneticPr fontId="2" type="noConversion"/>
  <conditionalFormatting sqref="G5:G12">
    <cfRule type="dataBar" priority="1">
      <dataBar>
        <cfvo type="min" val="0"/>
        <cfvo type="max" val="0"/>
        <color rgb="FFFF555A"/>
      </dataBar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F7" sqref="F7"/>
    </sheetView>
  </sheetViews>
  <sheetFormatPr defaultRowHeight="13.5"/>
  <cols>
    <col min="1" max="1" width="1.625" style="43" customWidth="1"/>
    <col min="2" max="2" width="9" style="43"/>
    <col min="3" max="3" width="11.625" style="43" bestFit="1" customWidth="1"/>
    <col min="4" max="16384" width="9" style="43"/>
  </cols>
  <sheetData>
    <row r="1" spans="2:8" ht="14.25" thickBot="1"/>
    <row r="2" spans="2:8" ht="27.75" thickBot="1">
      <c r="B2" s="20" t="s">
        <v>0</v>
      </c>
      <c r="C2" s="21" t="s">
        <v>1</v>
      </c>
      <c r="D2" s="21" t="s">
        <v>2</v>
      </c>
      <c r="E2" s="21" t="s">
        <v>3</v>
      </c>
      <c r="F2" s="22" t="s">
        <v>27</v>
      </c>
      <c r="G2" s="22" t="s">
        <v>4</v>
      </c>
      <c r="H2" s="22" t="s">
        <v>16</v>
      </c>
    </row>
    <row r="3" spans="2:8">
      <c r="B3" s="27" t="s">
        <v>21</v>
      </c>
      <c r="C3" s="36">
        <v>35481</v>
      </c>
      <c r="D3" s="30" t="s">
        <v>6</v>
      </c>
      <c r="E3" s="33" t="s">
        <v>7</v>
      </c>
      <c r="F3" s="15">
        <v>0.5</v>
      </c>
      <c r="G3" s="16">
        <v>95000</v>
      </c>
      <c r="H3" s="39">
        <v>120</v>
      </c>
    </row>
    <row r="4" spans="2:8">
      <c r="B4" s="28" t="s">
        <v>22</v>
      </c>
      <c r="C4" s="37">
        <v>35657</v>
      </c>
      <c r="D4" s="31" t="s">
        <v>6</v>
      </c>
      <c r="E4" s="34" t="s">
        <v>8</v>
      </c>
      <c r="F4" s="8">
        <v>0.58333333333333337</v>
      </c>
      <c r="G4" s="9">
        <v>40000</v>
      </c>
      <c r="H4" s="40">
        <v>370</v>
      </c>
    </row>
    <row r="5" spans="2:8">
      <c r="B5" s="28" t="s">
        <v>9</v>
      </c>
      <c r="C5" s="37">
        <v>26898</v>
      </c>
      <c r="D5" s="31" t="s">
        <v>10</v>
      </c>
      <c r="E5" s="34" t="s">
        <v>8</v>
      </c>
      <c r="F5" s="8">
        <v>0.58333333333333337</v>
      </c>
      <c r="G5" s="9">
        <v>60000</v>
      </c>
      <c r="H5" s="40">
        <v>170</v>
      </c>
    </row>
    <row r="6" spans="2:8">
      <c r="B6" s="28" t="s">
        <v>19</v>
      </c>
      <c r="C6" s="37">
        <v>38249</v>
      </c>
      <c r="D6" s="31" t="s">
        <v>6</v>
      </c>
      <c r="E6" s="34" t="s">
        <v>7</v>
      </c>
      <c r="F6" s="8">
        <v>0.58333333333333337</v>
      </c>
      <c r="G6" s="9">
        <v>55000</v>
      </c>
      <c r="H6" s="40">
        <v>120</v>
      </c>
    </row>
    <row r="7" spans="2:8">
      <c r="B7" s="28" t="s">
        <v>24</v>
      </c>
      <c r="C7" s="37">
        <v>30960</v>
      </c>
      <c r="D7" s="31" t="s">
        <v>23</v>
      </c>
      <c r="E7" s="34" t="s">
        <v>8</v>
      </c>
      <c r="F7" s="8">
        <v>0.58333333333333337</v>
      </c>
      <c r="G7" s="9">
        <v>80000</v>
      </c>
      <c r="H7" s="40">
        <v>150</v>
      </c>
    </row>
    <row r="8" spans="2:8">
      <c r="B8" s="28" t="s">
        <v>20</v>
      </c>
      <c r="C8" s="37">
        <v>33062</v>
      </c>
      <c r="D8" s="31" t="s">
        <v>11</v>
      </c>
      <c r="E8" s="34" t="s">
        <v>7</v>
      </c>
      <c r="F8" s="8">
        <v>0.58333333333333337</v>
      </c>
      <c r="G8" s="9">
        <v>70000</v>
      </c>
      <c r="H8" s="40">
        <v>300</v>
      </c>
    </row>
    <row r="9" spans="2:8">
      <c r="B9" s="28" t="s">
        <v>12</v>
      </c>
      <c r="C9" s="37">
        <v>39232</v>
      </c>
      <c r="D9" s="31" t="s">
        <v>10</v>
      </c>
      <c r="E9" s="34" t="s">
        <v>7</v>
      </c>
      <c r="F9" s="8">
        <v>0.58333333333333337</v>
      </c>
      <c r="G9" s="9">
        <v>90000</v>
      </c>
      <c r="H9" s="40">
        <v>180</v>
      </c>
    </row>
    <row r="10" spans="2:8">
      <c r="B10" s="29" t="s">
        <v>13</v>
      </c>
      <c r="C10" s="38">
        <v>35481</v>
      </c>
      <c r="D10" s="32" t="s">
        <v>14</v>
      </c>
      <c r="E10" s="35" t="s">
        <v>8</v>
      </c>
      <c r="F10" s="12">
        <v>0.58333333333333337</v>
      </c>
      <c r="G10" s="13">
        <v>75000</v>
      </c>
      <c r="H10" s="41">
        <v>260</v>
      </c>
    </row>
    <row r="11" spans="2:8">
      <c r="B11" s="70" t="s">
        <v>29</v>
      </c>
      <c r="C11" s="70"/>
      <c r="D11" s="70"/>
      <c r="E11" s="70"/>
      <c r="F11" s="70"/>
      <c r="G11" s="70"/>
      <c r="H11" s="42">
        <f>DAVERAGE(E2:H10,H2,E2:E3)</f>
        <v>180</v>
      </c>
    </row>
    <row r="13" spans="2:8" ht="14.25" thickBot="1"/>
    <row r="14" spans="2:8" ht="27.75" thickBot="1">
      <c r="B14" s="21" t="s">
        <v>3</v>
      </c>
      <c r="C14" s="22" t="s">
        <v>4</v>
      </c>
    </row>
    <row r="15" spans="2:8">
      <c r="B15" s="43" t="s">
        <v>30</v>
      </c>
      <c r="C15" s="43" t="s">
        <v>31</v>
      </c>
    </row>
    <row r="17" spans="2:8" ht="14.25" thickBot="1"/>
    <row r="18" spans="2:8" ht="27.75" thickBot="1">
      <c r="B18" s="20" t="s">
        <v>0</v>
      </c>
      <c r="C18" s="21" t="s">
        <v>1</v>
      </c>
      <c r="D18" s="21" t="s">
        <v>2</v>
      </c>
      <c r="E18" s="21" t="s">
        <v>3</v>
      </c>
      <c r="F18" s="22" t="s">
        <v>27</v>
      </c>
      <c r="G18" s="22" t="s">
        <v>4</v>
      </c>
      <c r="H18" s="22" t="s">
        <v>16</v>
      </c>
    </row>
    <row r="19" spans="2:8">
      <c r="B19" s="27" t="s">
        <v>21</v>
      </c>
      <c r="C19" s="36">
        <v>35481</v>
      </c>
      <c r="D19" s="30" t="s">
        <v>6</v>
      </c>
      <c r="E19" s="33" t="s">
        <v>7</v>
      </c>
      <c r="F19" s="15">
        <v>0.5</v>
      </c>
      <c r="G19" s="16">
        <v>95000</v>
      </c>
      <c r="H19" s="39">
        <v>120</v>
      </c>
    </row>
    <row r="20" spans="2:8">
      <c r="B20" s="28" t="s">
        <v>12</v>
      </c>
      <c r="C20" s="37">
        <v>39232</v>
      </c>
      <c r="D20" s="31" t="s">
        <v>10</v>
      </c>
      <c r="E20" s="34" t="s">
        <v>7</v>
      </c>
      <c r="F20" s="8">
        <v>0.58333333333333337</v>
      </c>
      <c r="G20" s="9">
        <v>90000</v>
      </c>
      <c r="H20" s="40">
        <v>180</v>
      </c>
    </row>
  </sheetData>
  <mergeCells count="1">
    <mergeCell ref="B11:G11"/>
  </mergeCells>
  <phoneticPr fontId="2" type="noConversion"/>
  <conditionalFormatting sqref="G3:G10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G22" sqref="G22"/>
    </sheetView>
  </sheetViews>
  <sheetFormatPr defaultRowHeight="13.5"/>
  <cols>
    <col min="1" max="1" width="1.625" style="43" customWidth="1"/>
    <col min="2" max="2" width="9" style="43"/>
    <col min="3" max="3" width="11.75" style="43" bestFit="1" customWidth="1"/>
    <col min="4" max="5" width="9" style="43"/>
    <col min="6" max="8" width="9.125" style="43" bestFit="1" customWidth="1"/>
    <col min="9" max="16384" width="9" style="43"/>
  </cols>
  <sheetData>
    <row r="1" spans="2:8" ht="14.25" thickBot="1"/>
    <row r="2" spans="2:8" ht="27.75" thickBot="1">
      <c r="B2" s="20" t="s">
        <v>32</v>
      </c>
      <c r="C2" s="21" t="s">
        <v>1</v>
      </c>
      <c r="D2" s="21" t="s">
        <v>2</v>
      </c>
      <c r="E2" s="21" t="s">
        <v>3</v>
      </c>
      <c r="F2" s="22" t="s">
        <v>27</v>
      </c>
      <c r="G2" s="22" t="s">
        <v>4</v>
      </c>
      <c r="H2" s="23" t="s">
        <v>16</v>
      </c>
    </row>
    <row r="3" spans="2:8">
      <c r="B3" s="27" t="s">
        <v>13</v>
      </c>
      <c r="C3" s="36">
        <v>35481</v>
      </c>
      <c r="D3" s="30" t="s">
        <v>14</v>
      </c>
      <c r="E3" s="33" t="s">
        <v>8</v>
      </c>
      <c r="F3" s="15">
        <v>0.58333333333333337</v>
      </c>
      <c r="G3" s="16">
        <v>75000</v>
      </c>
      <c r="H3" s="53">
        <v>260</v>
      </c>
    </row>
    <row r="4" spans="2:8">
      <c r="B4" s="27"/>
      <c r="C4" s="36"/>
      <c r="D4" s="44" t="s">
        <v>38</v>
      </c>
      <c r="E4" s="33"/>
      <c r="F4" s="15"/>
      <c r="G4" s="16"/>
      <c r="H4" s="53">
        <f>SUBTOTAL(4,H3:H3)</f>
        <v>260</v>
      </c>
    </row>
    <row r="5" spans="2:8">
      <c r="B5" s="27">
        <f>SUBTOTAL(3,B3:B3)</f>
        <v>1</v>
      </c>
      <c r="C5" s="36"/>
      <c r="D5" s="44" t="s">
        <v>33</v>
      </c>
      <c r="E5" s="33"/>
      <c r="F5" s="15"/>
      <c r="G5" s="16"/>
      <c r="H5" s="53"/>
    </row>
    <row r="6" spans="2:8">
      <c r="B6" s="28" t="s">
        <v>20</v>
      </c>
      <c r="C6" s="37">
        <v>33062</v>
      </c>
      <c r="D6" s="31" t="s">
        <v>11</v>
      </c>
      <c r="E6" s="34" t="s">
        <v>7</v>
      </c>
      <c r="F6" s="8">
        <v>0.58333333333333337</v>
      </c>
      <c r="G6" s="9">
        <v>70000</v>
      </c>
      <c r="H6" s="54">
        <v>300</v>
      </c>
    </row>
    <row r="7" spans="2:8">
      <c r="B7" s="28"/>
      <c r="C7" s="37"/>
      <c r="D7" s="45" t="s">
        <v>39</v>
      </c>
      <c r="E7" s="34"/>
      <c r="F7" s="8"/>
      <c r="G7" s="9"/>
      <c r="H7" s="54">
        <f>SUBTOTAL(4,H6:H6)</f>
        <v>300</v>
      </c>
    </row>
    <row r="8" spans="2:8">
      <c r="B8" s="28">
        <f>SUBTOTAL(3,B6:B6)</f>
        <v>1</v>
      </c>
      <c r="C8" s="37"/>
      <c r="D8" s="45" t="s">
        <v>34</v>
      </c>
      <c r="E8" s="34"/>
      <c r="F8" s="8"/>
      <c r="G8" s="9"/>
      <c r="H8" s="54"/>
    </row>
    <row r="9" spans="2:8">
      <c r="B9" s="28" t="s">
        <v>21</v>
      </c>
      <c r="C9" s="37">
        <v>35481</v>
      </c>
      <c r="D9" s="31" t="s">
        <v>6</v>
      </c>
      <c r="E9" s="34" t="s">
        <v>7</v>
      </c>
      <c r="F9" s="8">
        <v>0.5</v>
      </c>
      <c r="G9" s="9">
        <v>95000</v>
      </c>
      <c r="H9" s="54">
        <v>110</v>
      </c>
    </row>
    <row r="10" spans="2:8">
      <c r="B10" s="28" t="s">
        <v>22</v>
      </c>
      <c r="C10" s="37">
        <v>35657</v>
      </c>
      <c r="D10" s="31" t="s">
        <v>6</v>
      </c>
      <c r="E10" s="34" t="s">
        <v>8</v>
      </c>
      <c r="F10" s="8">
        <v>0.58333333333333337</v>
      </c>
      <c r="G10" s="9">
        <v>40000</v>
      </c>
      <c r="H10" s="54">
        <v>370</v>
      </c>
    </row>
    <row r="11" spans="2:8">
      <c r="B11" s="28" t="s">
        <v>19</v>
      </c>
      <c r="C11" s="37">
        <v>38249</v>
      </c>
      <c r="D11" s="31" t="s">
        <v>6</v>
      </c>
      <c r="E11" s="34" t="s">
        <v>7</v>
      </c>
      <c r="F11" s="8">
        <v>0.58333333333333337</v>
      </c>
      <c r="G11" s="9">
        <v>55000</v>
      </c>
      <c r="H11" s="54">
        <v>120</v>
      </c>
    </row>
    <row r="12" spans="2:8">
      <c r="B12" s="28" t="s">
        <v>24</v>
      </c>
      <c r="C12" s="37">
        <v>30960</v>
      </c>
      <c r="D12" s="31" t="s">
        <v>23</v>
      </c>
      <c r="E12" s="34" t="s">
        <v>8</v>
      </c>
      <c r="F12" s="8">
        <v>0.58333333333333337</v>
      </c>
      <c r="G12" s="9">
        <v>80000</v>
      </c>
      <c r="H12" s="54">
        <v>150</v>
      </c>
    </row>
    <row r="13" spans="2:8">
      <c r="B13" s="28"/>
      <c r="C13" s="37"/>
      <c r="D13" s="45" t="s">
        <v>40</v>
      </c>
      <c r="E13" s="34"/>
      <c r="F13" s="8"/>
      <c r="G13" s="9"/>
      <c r="H13" s="54">
        <f>SUBTOTAL(4,H9:H12)</f>
        <v>370</v>
      </c>
    </row>
    <row r="14" spans="2:8">
      <c r="B14" s="28">
        <f>SUBTOTAL(3,B9:B12)</f>
        <v>4</v>
      </c>
      <c r="C14" s="37"/>
      <c r="D14" s="45" t="s">
        <v>35</v>
      </c>
      <c r="E14" s="34"/>
      <c r="F14" s="8"/>
      <c r="G14" s="9"/>
      <c r="H14" s="54"/>
    </row>
    <row r="15" spans="2:8">
      <c r="B15" s="28" t="s">
        <v>9</v>
      </c>
      <c r="C15" s="37">
        <v>26898</v>
      </c>
      <c r="D15" s="31" t="s">
        <v>10</v>
      </c>
      <c r="E15" s="34" t="s">
        <v>8</v>
      </c>
      <c r="F15" s="8">
        <v>0.58333333333333337</v>
      </c>
      <c r="G15" s="9">
        <v>60000</v>
      </c>
      <c r="H15" s="54">
        <v>170</v>
      </c>
    </row>
    <row r="16" spans="2:8" ht="14.25" thickBot="1">
      <c r="B16" s="55" t="s">
        <v>12</v>
      </c>
      <c r="C16" s="56">
        <v>39232</v>
      </c>
      <c r="D16" s="19" t="s">
        <v>10</v>
      </c>
      <c r="E16" s="57" t="s">
        <v>7</v>
      </c>
      <c r="F16" s="58">
        <v>0.58333333333333337</v>
      </c>
      <c r="G16" s="59">
        <v>90000</v>
      </c>
      <c r="H16" s="60">
        <v>180</v>
      </c>
    </row>
    <row r="17" spans="2:8">
      <c r="B17" s="26"/>
      <c r="C17" s="46"/>
      <c r="D17" s="49" t="s">
        <v>41</v>
      </c>
      <c r="E17" s="47"/>
      <c r="F17" s="3"/>
      <c r="G17" s="4"/>
      <c r="H17" s="48">
        <f>SUBTOTAL(4,H15:H16)</f>
        <v>180</v>
      </c>
    </row>
    <row r="18" spans="2:8">
      <c r="B18" s="26">
        <f>SUBTOTAL(3,B15:B16)</f>
        <v>2</v>
      </c>
      <c r="C18" s="46"/>
      <c r="D18" s="49" t="s">
        <v>36</v>
      </c>
      <c r="E18" s="47"/>
      <c r="F18" s="3"/>
      <c r="G18" s="4"/>
      <c r="H18" s="48"/>
    </row>
    <row r="19" spans="2:8">
      <c r="B19" s="26"/>
      <c r="C19" s="46"/>
      <c r="D19" s="49" t="s">
        <v>42</v>
      </c>
      <c r="E19" s="47"/>
      <c r="F19" s="3"/>
      <c r="G19" s="4"/>
      <c r="H19" s="48">
        <f>SUBTOTAL(4,H3:H16)</f>
        <v>370</v>
      </c>
    </row>
    <row r="20" spans="2:8">
      <c r="B20" s="26">
        <f>SUBTOTAL(3,B3:B16)</f>
        <v>8</v>
      </c>
      <c r="C20" s="46"/>
      <c r="D20" s="49" t="s">
        <v>37</v>
      </c>
      <c r="E20" s="47"/>
      <c r="F20" s="3"/>
      <c r="G20" s="4"/>
      <c r="H20" s="48"/>
    </row>
  </sheetData>
  <sortState ref="B3:H10">
    <sortCondition descending="1" ref="D3"/>
  </sortState>
  <phoneticPr fontId="2" type="noConversion"/>
  <conditionalFormatting sqref="G3:G20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사용요금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302</dc:creator>
  <cp:lastModifiedBy>309</cp:lastModifiedBy>
  <cp:lastPrinted>2012-10-04T08:12:16Z</cp:lastPrinted>
  <dcterms:created xsi:type="dcterms:W3CDTF">2012-06-26T22:49:15Z</dcterms:created>
  <dcterms:modified xsi:type="dcterms:W3CDTF">2016-06-01T23:41:47Z</dcterms:modified>
</cp:coreProperties>
</file>