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"/>
    </mc:Choice>
  </mc:AlternateContent>
  <xr:revisionPtr revIDLastSave="0" documentId="13_ncr:1_{73AF9056-F1F6-48B1-A7CE-C04AE9955494}" xr6:coauthVersionLast="47" xr6:coauthVersionMax="47" xr10:uidLastSave="{00000000-0000-0000-0000-000000000000}"/>
  <bookViews>
    <workbookView xWindow="-108" yWindow="-108" windowWidth="23256" windowHeight="12576" activeTab="3" xr2:uid="{5A8D47E9-54E9-4502-88AB-50F693A6F463}"/>
  </bookViews>
  <sheets>
    <sheet name="24_25_26_27_28" sheetId="1" r:id="rId1"/>
    <sheet name="31" sheetId="2" r:id="rId2"/>
    <sheet name="L1-L12" sheetId="3" r:id="rId3"/>
    <sheet name="L13-L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I13" i="4"/>
  <c r="J13" i="4"/>
  <c r="K13" i="4"/>
  <c r="L12" i="4"/>
  <c r="L11" i="4"/>
  <c r="L10" i="4"/>
  <c r="L9" i="4"/>
  <c r="F12" i="4"/>
  <c r="F11" i="4"/>
  <c r="F10" i="4"/>
  <c r="F9" i="4"/>
  <c r="F39" i="1"/>
  <c r="L14" i="3"/>
  <c r="J14" i="3"/>
  <c r="K14" i="3"/>
  <c r="L13" i="3"/>
  <c r="L12" i="3"/>
  <c r="L11" i="3"/>
  <c r="L10" i="3"/>
  <c r="L9" i="3"/>
  <c r="C14" i="3"/>
  <c r="I14" i="3"/>
  <c r="F7" i="3"/>
  <c r="F9" i="3"/>
  <c r="F10" i="3"/>
  <c r="F11" i="3"/>
  <c r="F12" i="3"/>
  <c r="F13" i="3"/>
  <c r="E14" i="3"/>
  <c r="D14" i="3"/>
  <c r="F14" i="3" s="1"/>
  <c r="J14" i="2"/>
  <c r="K14" i="2"/>
  <c r="L14" i="2"/>
  <c r="F14" i="2"/>
  <c r="E14" i="2"/>
  <c r="D14" i="2"/>
  <c r="I14" i="2"/>
  <c r="C14" i="2"/>
  <c r="L9" i="2"/>
  <c r="L10" i="2"/>
  <c r="L11" i="2"/>
  <c r="L12" i="2"/>
  <c r="L13" i="2"/>
  <c r="F9" i="2"/>
  <c r="F10" i="2"/>
  <c r="F11" i="2"/>
  <c r="F12" i="2"/>
  <c r="F13" i="2"/>
  <c r="I39" i="1"/>
  <c r="C39" i="1"/>
  <c r="K39" i="1"/>
  <c r="J39" i="1"/>
  <c r="D39" i="1"/>
  <c r="E39" i="1"/>
  <c r="L3" i="1"/>
  <c r="L4" i="1"/>
  <c r="L5" i="1"/>
  <c r="L7" i="1"/>
  <c r="L8" i="1"/>
  <c r="L9" i="1"/>
  <c r="L10" i="1"/>
  <c r="L11" i="1"/>
  <c r="L12" i="1"/>
  <c r="L14" i="1"/>
  <c r="L15" i="1"/>
  <c r="L22" i="1"/>
  <c r="L23" i="1"/>
  <c r="L24" i="1"/>
  <c r="L33" i="1"/>
  <c r="L34" i="1"/>
  <c r="L35" i="1"/>
  <c r="L36" i="1"/>
  <c r="L37" i="1"/>
  <c r="L38" i="1"/>
  <c r="L2" i="1"/>
  <c r="F15" i="1"/>
  <c r="F24" i="1"/>
  <c r="F29" i="1"/>
  <c r="F32" i="1"/>
  <c r="F36" i="1"/>
  <c r="F37" i="1"/>
  <c r="F38" i="1"/>
  <c r="F3" i="1"/>
  <c r="F4" i="1"/>
  <c r="F5" i="1"/>
  <c r="F7" i="1"/>
  <c r="F8" i="1"/>
  <c r="F9" i="1"/>
  <c r="F10" i="1"/>
  <c r="F11" i="1"/>
  <c r="F2" i="1"/>
  <c r="C5" i="2"/>
  <c r="C7" i="2"/>
  <c r="C8" i="2"/>
  <c r="C9" i="2"/>
  <c r="C10" i="2"/>
  <c r="C11" i="2"/>
  <c r="C12" i="2"/>
  <c r="C13" i="2"/>
  <c r="C2" i="2"/>
  <c r="I8" i="4"/>
  <c r="I9" i="4"/>
  <c r="I10" i="4"/>
  <c r="I11" i="4"/>
  <c r="I12" i="4"/>
  <c r="I10" i="3"/>
  <c r="I11" i="3"/>
  <c r="I12" i="3"/>
  <c r="I13" i="3"/>
  <c r="I9" i="2"/>
  <c r="I10" i="2"/>
  <c r="I11" i="2"/>
  <c r="I12" i="2"/>
  <c r="I13" i="2"/>
  <c r="I2" i="1"/>
  <c r="I3" i="1"/>
  <c r="I4" i="1"/>
  <c r="I5" i="1"/>
  <c r="I7" i="1"/>
  <c r="I8" i="1"/>
  <c r="I9" i="1"/>
  <c r="I10" i="1"/>
  <c r="I11" i="1"/>
  <c r="I12" i="1"/>
  <c r="I14" i="1"/>
  <c r="I15" i="1"/>
  <c r="I22" i="1"/>
  <c r="I23" i="1"/>
  <c r="I24" i="1"/>
  <c r="I33" i="1"/>
  <c r="I34" i="1"/>
  <c r="I35" i="1"/>
  <c r="I36" i="1"/>
  <c r="I37" i="1"/>
  <c r="I38" i="1"/>
  <c r="C3" i="1"/>
  <c r="C4" i="1"/>
  <c r="C5" i="1"/>
  <c r="C7" i="1"/>
  <c r="C8" i="1"/>
  <c r="C9" i="1"/>
  <c r="C10" i="1"/>
  <c r="C11" i="1"/>
  <c r="C15" i="1"/>
  <c r="C20" i="1"/>
  <c r="C21" i="1"/>
  <c r="C24" i="1"/>
  <c r="C29" i="1"/>
  <c r="C32" i="1"/>
  <c r="C34" i="1"/>
  <c r="C36" i="1"/>
  <c r="C37" i="1"/>
  <c r="C38" i="1"/>
  <c r="C2" i="1"/>
  <c r="C12" i="4"/>
  <c r="C11" i="4"/>
  <c r="C10" i="4"/>
  <c r="C9" i="4"/>
  <c r="C8" i="4"/>
  <c r="C4" i="4"/>
  <c r="C3" i="4"/>
  <c r="C2" i="4"/>
  <c r="C9" i="3"/>
  <c r="C10" i="3"/>
  <c r="F13" i="4" l="1"/>
  <c r="L39" i="1"/>
  <c r="L13" i="4" l="1"/>
</calcChain>
</file>

<file path=xl/sharedStrings.xml><?xml version="1.0" encoding="utf-8"?>
<sst xmlns="http://schemas.openxmlformats.org/spreadsheetml/2006/main" count="427" uniqueCount="16">
  <si>
    <t>MST HUMAN LOAD</t>
  </si>
  <si>
    <t>MST ALGO LOAD</t>
  </si>
  <si>
    <t>MST HUMAN LASER</t>
  </si>
  <si>
    <t>%DIFF</t>
  </si>
  <si>
    <t>MST ALGO LASER</t>
  </si>
  <si>
    <t>% DIFF</t>
  </si>
  <si>
    <t xml:space="preserve"> 'no-data'</t>
  </si>
  <si>
    <t xml:space="preserve">Average </t>
  </si>
  <si>
    <t>F on LOAD (Human)</t>
  </si>
  <si>
    <t>F on LOAD (Algo)</t>
  </si>
  <si>
    <t xml:space="preserve">F on Laser (Human) </t>
  </si>
  <si>
    <t>F on Laser (Algo)</t>
  </si>
  <si>
    <t>'no-data'</t>
  </si>
  <si>
    <t>GOOD</t>
  </si>
  <si>
    <t>BAD</t>
  </si>
  <si>
    <t>Graph Condition ( LASER)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</si>
</sst>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0" fillId="7" borderId="1" xfId="0" applyFill="1" applyBorder="1"/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9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6D2C-054E-4D49-BF36-110C0D3C91FC}">
  <dimension ref="A1:M39"/>
  <sheetViews>
    <sheetView zoomScaleNormal="100" workbookViewId="0">
      <selection activeCell="C42" sqref="C42"/>
    </sheetView>
  </sheetViews>
  <sheetFormatPr defaultRowHeight="14.4" x14ac:dyDescent="0.3"/>
  <cols>
    <col min="1" max="1" width="16.77734375" bestFit="1" customWidth="1"/>
    <col min="2" max="2" width="14.6640625" bestFit="1" customWidth="1"/>
    <col min="3" max="3" width="12.6640625" bestFit="1" customWidth="1"/>
    <col min="4" max="4" width="17.88671875" bestFit="1" customWidth="1"/>
    <col min="5" max="5" width="15.5546875" bestFit="1" customWidth="1"/>
    <col min="6" max="6" width="12.6640625" bestFit="1" customWidth="1"/>
    <col min="7" max="7" width="17.33203125" bestFit="1" customWidth="1"/>
    <col min="8" max="8" width="18.44140625" customWidth="1"/>
    <col min="9" max="9" width="19" customWidth="1"/>
    <col min="10" max="10" width="18.33203125" bestFit="1" customWidth="1"/>
    <col min="11" max="11" width="15.5546875" bestFit="1" customWidth="1"/>
    <col min="12" max="12" width="12.6640625" bestFit="1" customWidth="1"/>
    <col min="13" max="13" width="21.5546875" bestFit="1" customWidth="1"/>
  </cols>
  <sheetData>
    <row r="1" spans="1:13" ht="24.6" customHeight="1" x14ac:dyDescent="0.3">
      <c r="A1" s="17" t="s">
        <v>2</v>
      </c>
      <c r="B1" s="1" t="s">
        <v>1</v>
      </c>
      <c r="C1" s="2" t="s">
        <v>3</v>
      </c>
      <c r="D1" s="18" t="s">
        <v>8</v>
      </c>
      <c r="E1" s="18" t="s">
        <v>9</v>
      </c>
      <c r="F1" s="18" t="s">
        <v>5</v>
      </c>
      <c r="G1" s="17" t="s">
        <v>2</v>
      </c>
      <c r="H1" s="17" t="s">
        <v>4</v>
      </c>
      <c r="I1" s="2" t="s">
        <v>3</v>
      </c>
      <c r="J1" s="18" t="s">
        <v>10</v>
      </c>
      <c r="K1" s="18" t="s">
        <v>11</v>
      </c>
      <c r="L1" s="18" t="s">
        <v>3</v>
      </c>
      <c r="M1" s="18" t="s">
        <v>15</v>
      </c>
    </row>
    <row r="2" spans="1:13" ht="23.4" x14ac:dyDescent="0.6">
      <c r="A2" s="11">
        <v>822</v>
      </c>
      <c r="B2" s="14">
        <v>787</v>
      </c>
      <c r="C2" s="13">
        <f>((B2-A2)/((A2+B2)/2))*100</f>
        <v>-4.35052827843381</v>
      </c>
      <c r="D2" s="4">
        <v>41.94</v>
      </c>
      <c r="E2" s="4">
        <v>40.453333333333298</v>
      </c>
      <c r="F2" s="4">
        <f>((D2-E2)/((E2+D2)/2))*100</f>
        <v>3.6087062060038053</v>
      </c>
      <c r="G2" s="15">
        <v>840</v>
      </c>
      <c r="H2" s="12">
        <v>809</v>
      </c>
      <c r="I2" s="13">
        <f>(H2-G2)/((G2+H2)/2)*100</f>
        <v>-3.7598544572468162</v>
      </c>
      <c r="J2" s="4">
        <v>19.66</v>
      </c>
      <c r="K2" s="4">
        <v>18.946666666666601</v>
      </c>
      <c r="L2" s="4">
        <f>((H2-G2)/((G2+H2)/2))*100</f>
        <v>-3.7598544572468162</v>
      </c>
      <c r="M2" s="22" t="s">
        <v>13</v>
      </c>
    </row>
    <row r="3" spans="1:13" ht="23.4" x14ac:dyDescent="0.6">
      <c r="A3" s="11">
        <v>1463</v>
      </c>
      <c r="B3" s="14">
        <v>1567</v>
      </c>
      <c r="C3" s="13">
        <f>((B3-A3)/((A3+B3)/2))*100</f>
        <v>6.8646864686468652</v>
      </c>
      <c r="D3" s="4">
        <v>39.76</v>
      </c>
      <c r="E3" s="4">
        <v>41.986666666666601</v>
      </c>
      <c r="F3" s="4">
        <f>((D3-E3)/((E3+D3)/2))*100</f>
        <v>-5.447724677866427</v>
      </c>
      <c r="G3" s="15">
        <v>1474</v>
      </c>
      <c r="H3" s="12">
        <v>1607</v>
      </c>
      <c r="I3" s="13">
        <f t="shared" ref="I3:I38" si="0">(H3-G3)/((G3+H3)/2)*100</f>
        <v>8.6335605322947089</v>
      </c>
      <c r="J3" s="4">
        <v>18.88</v>
      </c>
      <c r="K3" s="4">
        <v>21.57</v>
      </c>
      <c r="L3" s="4">
        <f t="shared" ref="L3:L38" si="1">((H3-G3)/((G3+H3)/2))*100</f>
        <v>8.6335605322947089</v>
      </c>
      <c r="M3" s="22" t="s">
        <v>13</v>
      </c>
    </row>
    <row r="4" spans="1:13" ht="23.4" x14ac:dyDescent="0.6">
      <c r="A4" s="11">
        <v>668</v>
      </c>
      <c r="B4" s="14">
        <v>551</v>
      </c>
      <c r="C4" s="13">
        <f>((B4-A4)/((A4+B4)/2))*100</f>
        <v>-19.196062346185396</v>
      </c>
      <c r="D4" s="4">
        <v>44.486666666666601</v>
      </c>
      <c r="E4" s="4">
        <v>39.159999999999997</v>
      </c>
      <c r="F4" s="4">
        <f>((D4-E4)/((E4+D4)/2))*100</f>
        <v>12.736112218059956</v>
      </c>
      <c r="G4" s="15">
        <v>652</v>
      </c>
      <c r="H4" s="12">
        <v>603</v>
      </c>
      <c r="I4" s="13">
        <f t="shared" si="0"/>
        <v>-7.808764940239044</v>
      </c>
      <c r="J4" s="4">
        <v>20.84</v>
      </c>
      <c r="K4" s="4">
        <v>18.8666666666666</v>
      </c>
      <c r="L4" s="4">
        <f t="shared" si="1"/>
        <v>-7.808764940239044</v>
      </c>
      <c r="M4" s="22" t="s">
        <v>13</v>
      </c>
    </row>
    <row r="5" spans="1:13" ht="23.4" x14ac:dyDescent="0.6">
      <c r="A5" s="11">
        <v>638</v>
      </c>
      <c r="B5" s="14">
        <v>564</v>
      </c>
      <c r="C5" s="13">
        <f>((B5-A5)/((A5+B5)/2))*100</f>
        <v>-12.312811980033278</v>
      </c>
      <c r="D5" s="4">
        <v>42.76</v>
      </c>
      <c r="E5" s="4">
        <v>39.619999999999997</v>
      </c>
      <c r="F5" s="4">
        <f>((D5-E5)/((E5+D5)/2))*100</f>
        <v>7.6232095168730289</v>
      </c>
      <c r="G5" s="15">
        <v>640</v>
      </c>
      <c r="H5" s="12">
        <v>634</v>
      </c>
      <c r="I5" s="13">
        <f t="shared" si="0"/>
        <v>-0.9419152276295133</v>
      </c>
      <c r="J5" s="4">
        <v>19.7766666666666</v>
      </c>
      <c r="K5" s="4">
        <v>19.473333333333301</v>
      </c>
      <c r="L5" s="4">
        <f t="shared" si="1"/>
        <v>-0.9419152276295133</v>
      </c>
      <c r="M5" s="22" t="s">
        <v>13</v>
      </c>
    </row>
    <row r="6" spans="1:13" ht="23.4" x14ac:dyDescent="0.6">
      <c r="A6" s="26">
        <v>876</v>
      </c>
      <c r="B6" s="27">
        <v>296</v>
      </c>
      <c r="C6" s="8" t="s">
        <v>6</v>
      </c>
      <c r="D6" s="8" t="s">
        <v>6</v>
      </c>
      <c r="E6" s="4">
        <v>34.8333333333333</v>
      </c>
      <c r="F6" s="8" t="s">
        <v>6</v>
      </c>
      <c r="G6" s="23">
        <v>890</v>
      </c>
      <c r="H6" s="24">
        <v>425</v>
      </c>
      <c r="I6" s="8" t="s">
        <v>6</v>
      </c>
      <c r="J6" s="4">
        <v>15.3633333333333</v>
      </c>
      <c r="K6" s="8" t="s">
        <v>6</v>
      </c>
      <c r="L6" s="8" t="s">
        <v>6</v>
      </c>
      <c r="M6" s="25" t="s">
        <v>14</v>
      </c>
    </row>
    <row r="7" spans="1:13" ht="23.4" x14ac:dyDescent="0.6">
      <c r="A7" s="11">
        <v>596</v>
      </c>
      <c r="B7" s="14">
        <v>569</v>
      </c>
      <c r="C7" s="13">
        <f>((B7-A7)/((A7+B7)/2))*100</f>
        <v>-4.6351931330472098</v>
      </c>
      <c r="D7" s="4">
        <v>40.746666666666599</v>
      </c>
      <c r="E7" s="4">
        <v>39.673333333333296</v>
      </c>
      <c r="F7" s="4">
        <f>((D7-E7)/((E7+D7)/2))*100</f>
        <v>2.6693194064493992</v>
      </c>
      <c r="G7" s="15">
        <v>614</v>
      </c>
      <c r="H7" s="12">
        <v>548</v>
      </c>
      <c r="I7" s="13">
        <f t="shared" si="0"/>
        <v>-11.359724612736661</v>
      </c>
      <c r="J7" s="4">
        <v>19.079999999999998</v>
      </c>
      <c r="K7" s="4">
        <v>17.623333333333299</v>
      </c>
      <c r="L7" s="4">
        <f t="shared" si="1"/>
        <v>-11.359724612736661</v>
      </c>
      <c r="M7" s="22" t="s">
        <v>13</v>
      </c>
    </row>
    <row r="8" spans="1:13" ht="23.4" x14ac:dyDescent="0.6">
      <c r="A8" s="11">
        <v>1479</v>
      </c>
      <c r="B8" s="14">
        <v>1583</v>
      </c>
      <c r="C8" s="13">
        <f>((B8-A8)/((A8+B8)/2))*100</f>
        <v>6.7929457870672767</v>
      </c>
      <c r="D8" s="4">
        <v>40.36</v>
      </c>
      <c r="E8" s="4">
        <v>42.566666666666599</v>
      </c>
      <c r="F8" s="4">
        <f>((D8-E8)/((E8+D8)/2))*100</f>
        <v>-5.3219712195512541</v>
      </c>
      <c r="G8" s="15">
        <v>1491</v>
      </c>
      <c r="H8" s="12">
        <v>1517</v>
      </c>
      <c r="I8" s="13">
        <f t="shared" si="0"/>
        <v>1.7287234042553192</v>
      </c>
      <c r="J8" s="4">
        <v>18.663333333333298</v>
      </c>
      <c r="K8" s="4">
        <v>20.356666666666602</v>
      </c>
      <c r="L8" s="4">
        <f t="shared" si="1"/>
        <v>1.7287234042553192</v>
      </c>
      <c r="M8" s="22" t="s">
        <v>13</v>
      </c>
    </row>
    <row r="9" spans="1:13" ht="23.4" x14ac:dyDescent="0.6">
      <c r="A9" s="11">
        <v>1450</v>
      </c>
      <c r="B9" s="14">
        <v>1579</v>
      </c>
      <c r="C9" s="13">
        <f>((B9-A9)/((A9+B9)/2))*100</f>
        <v>8.517662594915814</v>
      </c>
      <c r="D9" s="4">
        <v>39.82</v>
      </c>
      <c r="E9" s="4">
        <v>42.486666666666601</v>
      </c>
      <c r="F9" s="4">
        <f>((D9-E9)/((E9+D9)/2))*100</f>
        <v>-6.4798315243802103</v>
      </c>
      <c r="G9" s="15">
        <v>1457</v>
      </c>
      <c r="H9" s="12">
        <v>1499</v>
      </c>
      <c r="I9" s="13">
        <f t="shared" si="0"/>
        <v>2.8416779431664412</v>
      </c>
      <c r="J9" s="4">
        <v>18.033333333333299</v>
      </c>
      <c r="K9" s="4">
        <v>19.073333333333299</v>
      </c>
      <c r="L9" s="4">
        <f t="shared" si="1"/>
        <v>2.8416779431664412</v>
      </c>
      <c r="M9" s="22" t="s">
        <v>13</v>
      </c>
    </row>
    <row r="10" spans="1:13" ht="23.4" x14ac:dyDescent="0.6">
      <c r="A10" s="11">
        <v>795</v>
      </c>
      <c r="B10" s="14">
        <v>782</v>
      </c>
      <c r="C10" s="13">
        <f>((B10-A10)/((A10+B10)/2))*100</f>
        <v>-1.6487000634115407</v>
      </c>
      <c r="D10" s="4">
        <v>40.64</v>
      </c>
      <c r="E10" s="4">
        <v>39.979999999999997</v>
      </c>
      <c r="F10" s="4">
        <f>((D10-E10)/((E10+D10)/2))*100</f>
        <v>1.6373108409823958</v>
      </c>
      <c r="G10" s="15">
        <v>788</v>
      </c>
      <c r="H10" s="12">
        <v>795</v>
      </c>
      <c r="I10" s="13">
        <f t="shared" si="0"/>
        <v>0.8843967150979154</v>
      </c>
      <c r="J10" s="4">
        <v>18.706666666666599</v>
      </c>
      <c r="K10" s="4">
        <v>19.11</v>
      </c>
      <c r="L10" s="4">
        <f t="shared" si="1"/>
        <v>0.8843967150979154</v>
      </c>
      <c r="M10" s="22" t="s">
        <v>13</v>
      </c>
    </row>
    <row r="11" spans="1:13" ht="23.4" x14ac:dyDescent="0.6">
      <c r="A11" s="11">
        <v>782</v>
      </c>
      <c r="B11" s="14">
        <v>736</v>
      </c>
      <c r="C11" s="13">
        <f>((B11-A11)/((A11+B11)/2))*100</f>
        <v>-6.0606060606060606</v>
      </c>
      <c r="D11" s="4">
        <v>41.06</v>
      </c>
      <c r="E11" s="4">
        <v>40.233333333333299</v>
      </c>
      <c r="F11" s="4">
        <f>((D11-E11)/((E11+D11)/2))*100</f>
        <v>2.0337871084140655</v>
      </c>
      <c r="G11" s="15">
        <v>770</v>
      </c>
      <c r="H11" s="12">
        <v>803</v>
      </c>
      <c r="I11" s="13">
        <f t="shared" si="0"/>
        <v>4.1958041958041958</v>
      </c>
      <c r="J11" s="4">
        <v>16.96</v>
      </c>
      <c r="K11" s="4">
        <v>18.626666666666601</v>
      </c>
      <c r="L11" s="4">
        <f t="shared" si="1"/>
        <v>4.1958041958041958</v>
      </c>
      <c r="M11" s="22" t="s">
        <v>13</v>
      </c>
    </row>
    <row r="12" spans="1:13" ht="23.4" x14ac:dyDescent="0.6">
      <c r="A12" s="26">
        <v>1471</v>
      </c>
      <c r="B12" s="27">
        <v>571</v>
      </c>
      <c r="C12" s="8" t="s">
        <v>6</v>
      </c>
      <c r="D12" s="4">
        <v>41.386666666666599</v>
      </c>
      <c r="E12" s="4">
        <v>35.92</v>
      </c>
      <c r="F12" s="8" t="s">
        <v>6</v>
      </c>
      <c r="G12" s="15">
        <v>1483</v>
      </c>
      <c r="H12" s="12">
        <v>1491</v>
      </c>
      <c r="I12" s="13">
        <f t="shared" si="0"/>
        <v>0.53799596503026226</v>
      </c>
      <c r="J12" s="4">
        <v>19.213333333333299</v>
      </c>
      <c r="K12" s="4">
        <v>19.1666666666666</v>
      </c>
      <c r="L12" s="4">
        <f t="shared" si="1"/>
        <v>0.53799596503026226</v>
      </c>
      <c r="M12" s="22" t="s">
        <v>13</v>
      </c>
    </row>
    <row r="13" spans="1:13" ht="23.4" x14ac:dyDescent="0.6">
      <c r="A13" s="26">
        <v>1362</v>
      </c>
      <c r="B13" s="27">
        <v>0</v>
      </c>
      <c r="C13" s="8" t="s">
        <v>6</v>
      </c>
      <c r="D13" s="8" t="s">
        <v>6</v>
      </c>
      <c r="E13" s="4">
        <v>23.553333333333299</v>
      </c>
      <c r="F13" s="8" t="s">
        <v>6</v>
      </c>
      <c r="G13" s="23">
        <v>1375</v>
      </c>
      <c r="H13" s="24">
        <v>0</v>
      </c>
      <c r="I13" s="8" t="s">
        <v>6</v>
      </c>
      <c r="J13" s="8" t="s">
        <v>6</v>
      </c>
      <c r="K13" s="8" t="s">
        <v>6</v>
      </c>
      <c r="L13" s="8" t="s">
        <v>6</v>
      </c>
      <c r="M13" s="25" t="s">
        <v>14</v>
      </c>
    </row>
    <row r="14" spans="1:13" ht="23.4" x14ac:dyDescent="0.6">
      <c r="A14" s="26">
        <v>818</v>
      </c>
      <c r="B14" s="27">
        <v>276</v>
      </c>
      <c r="C14" s="8" t="s">
        <v>6</v>
      </c>
      <c r="D14" s="8" t="s">
        <v>6</v>
      </c>
      <c r="E14" s="4">
        <v>35.18</v>
      </c>
      <c r="F14" s="8" t="s">
        <v>6</v>
      </c>
      <c r="G14" s="15">
        <v>846</v>
      </c>
      <c r="H14" s="12">
        <v>852</v>
      </c>
      <c r="I14" s="13">
        <f t="shared" si="0"/>
        <v>0.70671378091872794</v>
      </c>
      <c r="J14" s="4">
        <v>18.563333333333301</v>
      </c>
      <c r="K14" s="4">
        <v>18.7766666666666</v>
      </c>
      <c r="L14" s="4">
        <f t="shared" si="1"/>
        <v>0.70671378091872794</v>
      </c>
      <c r="M14" s="22" t="s">
        <v>13</v>
      </c>
    </row>
    <row r="15" spans="1:13" ht="23.4" x14ac:dyDescent="0.6">
      <c r="A15" s="11">
        <v>636</v>
      </c>
      <c r="B15" s="14">
        <v>602</v>
      </c>
      <c r="C15" s="13">
        <f>((B15-A15)/((A15+B15)/2))*100</f>
        <v>-5.4927302100161546</v>
      </c>
      <c r="D15" s="4">
        <v>40.700000000000003</v>
      </c>
      <c r="E15" s="4">
        <v>39.299999999999997</v>
      </c>
      <c r="F15" s="4">
        <f>((D15-E15)/((E15+D15)/2))*100</f>
        <v>3.5000000000000142</v>
      </c>
      <c r="G15" s="15">
        <v>643</v>
      </c>
      <c r="H15" s="12">
        <v>680</v>
      </c>
      <c r="I15" s="13">
        <f t="shared" si="0"/>
        <v>5.5933484504913071</v>
      </c>
      <c r="J15" s="4">
        <v>18.896666666666601</v>
      </c>
      <c r="K15" s="4">
        <v>20.149999999999999</v>
      </c>
      <c r="L15" s="4">
        <f t="shared" si="1"/>
        <v>5.5933484504913071</v>
      </c>
      <c r="M15" s="22" t="s">
        <v>13</v>
      </c>
    </row>
    <row r="16" spans="1:13" ht="23.4" x14ac:dyDescent="0.6">
      <c r="A16" s="26">
        <v>814</v>
      </c>
      <c r="B16" s="27">
        <v>278</v>
      </c>
      <c r="C16" s="8" t="s">
        <v>6</v>
      </c>
      <c r="D16" s="8" t="s">
        <v>6</v>
      </c>
      <c r="E16" s="4">
        <v>35.046666666666603</v>
      </c>
      <c r="F16" s="8" t="s">
        <v>6</v>
      </c>
      <c r="G16" s="23">
        <v>0</v>
      </c>
      <c r="H16" s="24">
        <v>0</v>
      </c>
      <c r="I16" s="8" t="s">
        <v>6</v>
      </c>
      <c r="J16" s="8" t="s">
        <v>6</v>
      </c>
      <c r="K16" s="8" t="s">
        <v>6</v>
      </c>
      <c r="L16" s="8" t="s">
        <v>6</v>
      </c>
      <c r="M16" s="25" t="s">
        <v>14</v>
      </c>
    </row>
    <row r="17" spans="1:13" ht="23.4" x14ac:dyDescent="0.6">
      <c r="A17" s="26">
        <v>1505</v>
      </c>
      <c r="B17" s="27">
        <v>0</v>
      </c>
      <c r="C17" s="8" t="s">
        <v>6</v>
      </c>
      <c r="D17" s="8" t="s">
        <v>6</v>
      </c>
      <c r="E17" s="4">
        <v>24.5066666666666</v>
      </c>
      <c r="F17" s="8" t="s">
        <v>6</v>
      </c>
      <c r="G17" s="23">
        <v>0</v>
      </c>
      <c r="H17" s="24">
        <v>0</v>
      </c>
      <c r="I17" s="8" t="s">
        <v>6</v>
      </c>
      <c r="J17" s="8" t="s">
        <v>6</v>
      </c>
      <c r="K17" s="8" t="s">
        <v>6</v>
      </c>
      <c r="L17" s="8" t="s">
        <v>6</v>
      </c>
      <c r="M17" s="25" t="s">
        <v>14</v>
      </c>
    </row>
    <row r="18" spans="1:13" ht="23.4" x14ac:dyDescent="0.6">
      <c r="A18" s="26">
        <v>1463</v>
      </c>
      <c r="B18" s="27">
        <v>0</v>
      </c>
      <c r="C18" s="8" t="s">
        <v>6</v>
      </c>
      <c r="D18" s="8" t="s">
        <v>6</v>
      </c>
      <c r="E18" s="4">
        <v>24.66</v>
      </c>
      <c r="F18" s="8" t="s">
        <v>6</v>
      </c>
      <c r="G18" s="23">
        <v>0</v>
      </c>
      <c r="H18" s="24">
        <v>0</v>
      </c>
      <c r="I18" s="8" t="s">
        <v>6</v>
      </c>
      <c r="J18" s="8" t="s">
        <v>6</v>
      </c>
      <c r="K18" s="8" t="s">
        <v>6</v>
      </c>
      <c r="L18" s="8" t="s">
        <v>6</v>
      </c>
      <c r="M18" s="25" t="s">
        <v>14</v>
      </c>
    </row>
    <row r="19" spans="1:13" ht="23.4" x14ac:dyDescent="0.6">
      <c r="A19" s="26">
        <v>835</v>
      </c>
      <c r="B19" s="27">
        <v>290</v>
      </c>
      <c r="C19" s="8" t="s">
        <v>6</v>
      </c>
      <c r="D19" s="8" t="s">
        <v>6</v>
      </c>
      <c r="E19" s="4">
        <v>35.1</v>
      </c>
      <c r="F19" s="8" t="s">
        <v>6</v>
      </c>
      <c r="G19" s="23">
        <v>0</v>
      </c>
      <c r="H19" s="24">
        <v>753</v>
      </c>
      <c r="I19" s="8" t="s">
        <v>6</v>
      </c>
      <c r="J19" s="8" t="s">
        <v>6</v>
      </c>
      <c r="K19" s="8" t="s">
        <v>6</v>
      </c>
      <c r="L19" s="8" t="s">
        <v>6</v>
      </c>
      <c r="M19" s="22" t="s">
        <v>13</v>
      </c>
    </row>
    <row r="20" spans="1:13" ht="23.4" x14ac:dyDescent="0.6">
      <c r="A20" s="11">
        <v>661</v>
      </c>
      <c r="B20" s="14">
        <v>541</v>
      </c>
      <c r="C20" s="13">
        <f>((B20-A20)/((A20+B20)/2))*100</f>
        <v>-19.966722129783694</v>
      </c>
      <c r="D20" s="8" t="s">
        <v>6</v>
      </c>
      <c r="E20" s="4">
        <v>38.24</v>
      </c>
      <c r="F20" s="8" t="s">
        <v>6</v>
      </c>
      <c r="G20" s="23">
        <v>0</v>
      </c>
      <c r="H20" s="24">
        <v>582</v>
      </c>
      <c r="I20" s="8" t="s">
        <v>6</v>
      </c>
      <c r="J20" s="8" t="s">
        <v>6</v>
      </c>
      <c r="K20" s="8" t="s">
        <v>6</v>
      </c>
      <c r="L20" s="8" t="s">
        <v>6</v>
      </c>
      <c r="M20" s="22" t="s">
        <v>13</v>
      </c>
    </row>
    <row r="21" spans="1:13" ht="23.4" x14ac:dyDescent="0.6">
      <c r="A21" s="11">
        <v>683</v>
      </c>
      <c r="B21" s="14">
        <v>588</v>
      </c>
      <c r="C21" s="13">
        <f>((B21-A21)/((A21+B21)/2))*100</f>
        <v>-14.948859166011013</v>
      </c>
      <c r="D21" s="8" t="s">
        <v>6</v>
      </c>
      <c r="E21" s="4">
        <v>39.64</v>
      </c>
      <c r="F21" s="8" t="s">
        <v>6</v>
      </c>
      <c r="G21" s="23">
        <v>0</v>
      </c>
      <c r="H21" s="24">
        <v>280</v>
      </c>
      <c r="I21" s="8" t="s">
        <v>6</v>
      </c>
      <c r="J21" s="8" t="s">
        <v>6</v>
      </c>
      <c r="K21" s="8" t="s">
        <v>6</v>
      </c>
      <c r="L21" s="8" t="s">
        <v>6</v>
      </c>
      <c r="M21" s="25" t="s">
        <v>14</v>
      </c>
    </row>
    <row r="22" spans="1:13" ht="23.4" x14ac:dyDescent="0.6">
      <c r="A22" s="26">
        <v>1494</v>
      </c>
      <c r="B22" s="27">
        <v>743</v>
      </c>
      <c r="C22" s="8" t="s">
        <v>6</v>
      </c>
      <c r="D22" s="8" t="s">
        <v>6</v>
      </c>
      <c r="E22" s="4">
        <v>31.74</v>
      </c>
      <c r="F22" s="8" t="s">
        <v>6</v>
      </c>
      <c r="G22" s="15">
        <v>1480</v>
      </c>
      <c r="H22" s="12">
        <v>1614</v>
      </c>
      <c r="I22" s="13">
        <f t="shared" si="0"/>
        <v>8.6619263089851319</v>
      </c>
      <c r="J22" s="4">
        <v>17.726666666666599</v>
      </c>
      <c r="K22" s="4">
        <v>20.563333333333301</v>
      </c>
      <c r="L22" s="4">
        <f t="shared" si="1"/>
        <v>8.6619263089851319</v>
      </c>
      <c r="M22" s="22" t="s">
        <v>13</v>
      </c>
    </row>
    <row r="23" spans="1:13" ht="23.4" x14ac:dyDescent="0.6">
      <c r="A23" s="26">
        <v>831</v>
      </c>
      <c r="B23" s="27">
        <v>264</v>
      </c>
      <c r="C23" s="8" t="s">
        <v>6</v>
      </c>
      <c r="D23" s="8" t="s">
        <v>6</v>
      </c>
      <c r="E23" s="4">
        <v>34.046666666666603</v>
      </c>
      <c r="F23" s="8" t="s">
        <v>6</v>
      </c>
      <c r="G23" s="15">
        <v>841</v>
      </c>
      <c r="H23" s="12">
        <v>802</v>
      </c>
      <c r="I23" s="13">
        <f t="shared" si="0"/>
        <v>-4.7474132684114423</v>
      </c>
      <c r="J23" s="4">
        <v>21.3266666666666</v>
      </c>
      <c r="K23" s="4">
        <v>19.663333333333298</v>
      </c>
      <c r="L23" s="4">
        <f t="shared" si="1"/>
        <v>-4.7474132684114423</v>
      </c>
      <c r="M23" s="22" t="s">
        <v>13</v>
      </c>
    </row>
    <row r="24" spans="1:13" ht="23.4" x14ac:dyDescent="0.6">
      <c r="A24" s="11">
        <v>883</v>
      </c>
      <c r="B24" s="14">
        <v>879</v>
      </c>
      <c r="C24" s="13">
        <f>((B24-A24)/((A24+B24)/2))*100</f>
        <v>-0.45402951191827468</v>
      </c>
      <c r="D24" s="4">
        <v>39.28</v>
      </c>
      <c r="E24" s="4">
        <v>39.159999999999997</v>
      </c>
      <c r="F24" s="4">
        <f>((D24-E24)/((E24+D24)/2))*100</f>
        <v>0.30596634370220438</v>
      </c>
      <c r="G24" s="15">
        <v>872</v>
      </c>
      <c r="H24" s="12">
        <v>958</v>
      </c>
      <c r="I24" s="13">
        <f t="shared" si="0"/>
        <v>9.3989071038251364</v>
      </c>
      <c r="J24" s="4">
        <v>15.6766666666666</v>
      </c>
      <c r="K24" s="4">
        <v>18.676666666666598</v>
      </c>
      <c r="L24" s="4">
        <f t="shared" si="1"/>
        <v>9.3989071038251364</v>
      </c>
      <c r="M24" s="22" t="s">
        <v>13</v>
      </c>
    </row>
    <row r="25" spans="1:13" ht="23.4" x14ac:dyDescent="0.6">
      <c r="A25" s="26">
        <v>669</v>
      </c>
      <c r="B25" s="27">
        <v>828</v>
      </c>
      <c r="C25" s="8" t="s">
        <v>6</v>
      </c>
      <c r="D25" s="8" t="s">
        <v>6</v>
      </c>
      <c r="E25" s="4">
        <v>35.533333333333303</v>
      </c>
      <c r="F25" s="8" t="s">
        <v>6</v>
      </c>
      <c r="G25" s="23">
        <v>681</v>
      </c>
      <c r="H25" s="24">
        <v>0</v>
      </c>
      <c r="I25" s="8" t="s">
        <v>6</v>
      </c>
      <c r="J25" s="4">
        <v>13.68</v>
      </c>
      <c r="K25" s="8" t="s">
        <v>6</v>
      </c>
      <c r="L25" s="8" t="s">
        <v>6</v>
      </c>
      <c r="M25" s="25" t="s">
        <v>14</v>
      </c>
    </row>
    <row r="26" spans="1:13" ht="23.4" x14ac:dyDescent="0.6">
      <c r="A26" s="26">
        <v>675</v>
      </c>
      <c r="B26" s="27">
        <v>225</v>
      </c>
      <c r="C26" s="8" t="s">
        <v>6</v>
      </c>
      <c r="D26" s="8" t="s">
        <v>6</v>
      </c>
      <c r="E26" s="4">
        <v>35.033333333333303</v>
      </c>
      <c r="F26" s="8" t="s">
        <v>6</v>
      </c>
      <c r="G26" s="23">
        <v>688</v>
      </c>
      <c r="H26" s="24">
        <v>0</v>
      </c>
      <c r="I26" s="8" t="s">
        <v>6</v>
      </c>
      <c r="J26" s="8" t="s">
        <v>6</v>
      </c>
      <c r="K26" s="8" t="s">
        <v>6</v>
      </c>
      <c r="L26" s="8" t="s">
        <v>6</v>
      </c>
      <c r="M26" s="25" t="s">
        <v>14</v>
      </c>
    </row>
    <row r="27" spans="1:13" ht="23.4" x14ac:dyDescent="0.6">
      <c r="A27" s="26">
        <v>1462</v>
      </c>
      <c r="B27" s="27">
        <v>0</v>
      </c>
      <c r="C27" s="8" t="s">
        <v>6</v>
      </c>
      <c r="D27" s="8" t="s">
        <v>6</v>
      </c>
      <c r="E27" s="4">
        <v>24.573333333333299</v>
      </c>
      <c r="F27" s="8" t="s">
        <v>6</v>
      </c>
      <c r="G27" s="23">
        <v>0</v>
      </c>
      <c r="H27" s="24">
        <v>0</v>
      </c>
      <c r="I27" s="8" t="s">
        <v>6</v>
      </c>
      <c r="J27" s="8" t="s">
        <v>6</v>
      </c>
      <c r="K27" s="8" t="s">
        <v>6</v>
      </c>
      <c r="L27" s="8" t="s">
        <v>6</v>
      </c>
      <c r="M27" s="25" t="s">
        <v>14</v>
      </c>
    </row>
    <row r="28" spans="1:13" ht="23.4" x14ac:dyDescent="0.6">
      <c r="A28" s="26">
        <v>560</v>
      </c>
      <c r="B28" s="27">
        <v>714</v>
      </c>
      <c r="C28" s="8" t="s">
        <v>6</v>
      </c>
      <c r="D28" s="8" t="s">
        <v>6</v>
      </c>
      <c r="E28" s="4">
        <v>35.880000000000003</v>
      </c>
      <c r="F28" s="8" t="s">
        <v>6</v>
      </c>
      <c r="G28" s="23">
        <v>0</v>
      </c>
      <c r="H28" s="24">
        <v>0</v>
      </c>
      <c r="I28" s="8" t="s">
        <v>6</v>
      </c>
      <c r="J28" s="8" t="s">
        <v>6</v>
      </c>
      <c r="K28" s="8" t="s">
        <v>6</v>
      </c>
      <c r="L28" s="8" t="s">
        <v>6</v>
      </c>
      <c r="M28" s="25" t="s">
        <v>14</v>
      </c>
    </row>
    <row r="29" spans="1:13" ht="23.4" x14ac:dyDescent="0.6">
      <c r="A29" s="11">
        <v>522</v>
      </c>
      <c r="B29" s="14">
        <v>555</v>
      </c>
      <c r="C29" s="13">
        <f>((B29-A29)/((A29+B29)/2))*100</f>
        <v>6.1281337047353759</v>
      </c>
      <c r="D29" s="4">
        <v>27.633333333333301</v>
      </c>
      <c r="E29" s="4">
        <v>33.206666666666599</v>
      </c>
      <c r="F29" s="4">
        <f>((D29-E29)/((E29+D29)/2))*100</f>
        <v>-18.321279859741313</v>
      </c>
      <c r="G29" s="23">
        <v>0</v>
      </c>
      <c r="H29" s="24">
        <v>452</v>
      </c>
      <c r="I29" s="8" t="s">
        <v>6</v>
      </c>
      <c r="J29" s="8" t="s">
        <v>6</v>
      </c>
      <c r="K29" s="8" t="s">
        <v>6</v>
      </c>
      <c r="L29" s="8" t="s">
        <v>6</v>
      </c>
      <c r="M29" s="25" t="s">
        <v>14</v>
      </c>
    </row>
    <row r="30" spans="1:13" ht="23.4" x14ac:dyDescent="0.6">
      <c r="A30" s="26">
        <v>1498</v>
      </c>
      <c r="B30" s="27">
        <v>441</v>
      </c>
      <c r="C30" s="8" t="s">
        <v>6</v>
      </c>
      <c r="D30" s="8" t="s">
        <v>6</v>
      </c>
      <c r="E30" s="4">
        <v>34.68</v>
      </c>
      <c r="F30" s="8" t="s">
        <v>6</v>
      </c>
      <c r="G30" s="23">
        <v>0</v>
      </c>
      <c r="H30" s="24">
        <v>0</v>
      </c>
      <c r="I30" s="8" t="s">
        <v>6</v>
      </c>
      <c r="J30" s="8" t="s">
        <v>6</v>
      </c>
      <c r="K30" s="8" t="s">
        <v>6</v>
      </c>
      <c r="L30" s="8" t="s">
        <v>6</v>
      </c>
      <c r="M30" s="25" t="s">
        <v>14</v>
      </c>
    </row>
    <row r="31" spans="1:13" ht="23.4" x14ac:dyDescent="0.6">
      <c r="A31" s="26">
        <v>766</v>
      </c>
      <c r="B31" s="27">
        <v>538</v>
      </c>
      <c r="C31" s="8" t="s">
        <v>6</v>
      </c>
      <c r="D31" s="8" t="s">
        <v>6</v>
      </c>
      <c r="E31" s="4">
        <v>35.946666666666601</v>
      </c>
      <c r="F31" s="8" t="s">
        <v>6</v>
      </c>
      <c r="G31" s="23">
        <v>0</v>
      </c>
      <c r="H31" s="24">
        <v>713</v>
      </c>
      <c r="I31" s="8" t="s">
        <v>6</v>
      </c>
      <c r="J31" s="8" t="s">
        <v>6</v>
      </c>
      <c r="K31" s="8" t="s">
        <v>6</v>
      </c>
      <c r="L31" s="8" t="s">
        <v>6</v>
      </c>
      <c r="M31" s="25" t="s">
        <v>14</v>
      </c>
    </row>
    <row r="32" spans="1:13" ht="23.4" x14ac:dyDescent="0.6">
      <c r="A32" s="11">
        <v>789</v>
      </c>
      <c r="B32" s="14">
        <v>545</v>
      </c>
      <c r="C32" s="13">
        <f>((B32-A32)/((A32+B32)/2))*100</f>
        <v>-36.58170914542729</v>
      </c>
      <c r="D32" s="4">
        <v>36.633333333333297</v>
      </c>
      <c r="E32" s="4">
        <v>35.853333333333303</v>
      </c>
      <c r="F32" s="4">
        <f>((D32-E32)/((E32+D32)/2))*100</f>
        <v>2.1521199301020735</v>
      </c>
      <c r="G32" s="23">
        <v>0</v>
      </c>
      <c r="H32" s="24">
        <v>1153</v>
      </c>
      <c r="I32" s="8" t="s">
        <v>6</v>
      </c>
      <c r="J32" s="8" t="s">
        <v>6</v>
      </c>
      <c r="K32" s="8" t="s">
        <v>6</v>
      </c>
      <c r="L32" s="8" t="s">
        <v>6</v>
      </c>
      <c r="M32" s="25" t="s">
        <v>14</v>
      </c>
    </row>
    <row r="33" spans="1:13" ht="23.4" x14ac:dyDescent="0.6">
      <c r="A33" s="26">
        <v>1151</v>
      </c>
      <c r="B33" s="27">
        <v>281</v>
      </c>
      <c r="C33" s="8" t="s">
        <v>6</v>
      </c>
      <c r="D33" s="8" t="s">
        <v>6</v>
      </c>
      <c r="E33" s="4">
        <v>35.020000000000003</v>
      </c>
      <c r="F33" s="8" t="s">
        <v>6</v>
      </c>
      <c r="G33" s="15">
        <v>1175</v>
      </c>
      <c r="H33" s="12">
        <v>743</v>
      </c>
      <c r="I33" s="13">
        <f t="shared" si="0"/>
        <v>-45.046923879040669</v>
      </c>
      <c r="J33" s="4">
        <v>29.053333333333299</v>
      </c>
      <c r="K33" s="4">
        <v>15.9266666666666</v>
      </c>
      <c r="L33" s="4">
        <f t="shared" si="1"/>
        <v>-45.046923879040669</v>
      </c>
      <c r="M33" s="25" t="s">
        <v>14</v>
      </c>
    </row>
    <row r="34" spans="1:13" ht="23.4" x14ac:dyDescent="0.6">
      <c r="A34" s="11">
        <v>1162</v>
      </c>
      <c r="B34" s="14">
        <v>600</v>
      </c>
      <c r="C34" s="13">
        <f>((B34-A34)/((A34+B34)/2))*100</f>
        <v>-63.791146424517599</v>
      </c>
      <c r="D34" s="8" t="s">
        <v>6</v>
      </c>
      <c r="E34" s="4">
        <v>38.799999999999997</v>
      </c>
      <c r="F34" s="8" t="s">
        <v>6</v>
      </c>
      <c r="G34" s="15">
        <v>1173</v>
      </c>
      <c r="H34" s="12">
        <v>532</v>
      </c>
      <c r="I34" s="13">
        <f t="shared" si="0"/>
        <v>-75.190615835777123</v>
      </c>
      <c r="J34" s="8" t="s">
        <v>6</v>
      </c>
      <c r="K34" s="4">
        <v>16.466666666666601</v>
      </c>
      <c r="L34" s="4">
        <f t="shared" si="1"/>
        <v>-75.190615835777123</v>
      </c>
      <c r="M34" s="22" t="s">
        <v>13</v>
      </c>
    </row>
    <row r="35" spans="1:13" ht="23.4" x14ac:dyDescent="0.6">
      <c r="A35" s="26">
        <v>770</v>
      </c>
      <c r="B35" s="27">
        <v>237</v>
      </c>
      <c r="C35" s="8" t="s">
        <v>6</v>
      </c>
      <c r="D35" s="8" t="s">
        <v>6</v>
      </c>
      <c r="E35" s="4">
        <v>33.926666666666598</v>
      </c>
      <c r="F35" s="8" t="s">
        <v>6</v>
      </c>
      <c r="G35" s="15">
        <v>784</v>
      </c>
      <c r="H35" s="12">
        <v>615</v>
      </c>
      <c r="I35" s="13">
        <f t="shared" si="0"/>
        <v>-24.160114367405289</v>
      </c>
      <c r="J35" s="4">
        <v>25.396666666666601</v>
      </c>
      <c r="K35" s="4">
        <v>18.11</v>
      </c>
      <c r="L35" s="4">
        <f t="shared" si="1"/>
        <v>-24.160114367405289</v>
      </c>
      <c r="M35" s="22" t="s">
        <v>13</v>
      </c>
    </row>
    <row r="36" spans="1:13" ht="23.4" x14ac:dyDescent="0.6">
      <c r="A36" s="11">
        <v>754</v>
      </c>
      <c r="B36" s="14">
        <v>306</v>
      </c>
      <c r="C36" s="13">
        <f>((B36-A36)/((A36+B36)/2))*100</f>
        <v>-84.528301886792462</v>
      </c>
      <c r="D36" s="4">
        <v>39.3333333333333</v>
      </c>
      <c r="E36" s="4">
        <v>35.306666666666601</v>
      </c>
      <c r="F36" s="4">
        <f>((D36-E36)/((E36+D36)/2))*100</f>
        <v>10.789567702751084</v>
      </c>
      <c r="G36" s="15">
        <v>763</v>
      </c>
      <c r="H36" s="12">
        <v>837</v>
      </c>
      <c r="I36" s="13">
        <f t="shared" si="0"/>
        <v>9.25</v>
      </c>
      <c r="J36" s="4">
        <v>17.190000000000001</v>
      </c>
      <c r="K36" s="4">
        <v>19.989999999999998</v>
      </c>
      <c r="L36" s="4">
        <f t="shared" si="1"/>
        <v>9.25</v>
      </c>
      <c r="M36" s="22" t="s">
        <v>13</v>
      </c>
    </row>
    <row r="37" spans="1:13" ht="23.4" x14ac:dyDescent="0.6">
      <c r="A37" s="11">
        <v>641</v>
      </c>
      <c r="B37" s="14">
        <v>603</v>
      </c>
      <c r="C37" s="13">
        <f>((B37-A37)/((A37+B37)/2))*100</f>
        <v>-6.109324758842444</v>
      </c>
      <c r="D37" s="4">
        <v>41.5133333333333</v>
      </c>
      <c r="E37" s="4">
        <v>40.073333333333302</v>
      </c>
      <c r="F37" s="4">
        <f>((D37-E37)/((E37+D37)/2))*100</f>
        <v>3.529988560222256</v>
      </c>
      <c r="G37" s="15">
        <v>650</v>
      </c>
      <c r="H37" s="12">
        <v>611</v>
      </c>
      <c r="I37" s="13">
        <f t="shared" si="0"/>
        <v>-6.1855670103092786</v>
      </c>
      <c r="J37" s="4">
        <v>17.899999999999999</v>
      </c>
      <c r="K37" s="4">
        <v>15.9599999999999</v>
      </c>
      <c r="L37" s="4">
        <f t="shared" si="1"/>
        <v>-6.1855670103092786</v>
      </c>
      <c r="M37" s="22" t="s">
        <v>13</v>
      </c>
    </row>
    <row r="38" spans="1:13" ht="23.4" x14ac:dyDescent="0.6">
      <c r="A38" s="11">
        <v>656</v>
      </c>
      <c r="B38" s="14">
        <v>582</v>
      </c>
      <c r="C38" s="13">
        <f>((B38-A38)/((A38+B38)/2))*100</f>
        <v>-11.954765751211632</v>
      </c>
      <c r="D38" s="4">
        <v>35.453333333333298</v>
      </c>
      <c r="E38" s="4">
        <v>34.066666666666599</v>
      </c>
      <c r="F38" s="4">
        <f>((D38-E38)/((E38+D38)/2))*100</f>
        <v>3.989259685462315</v>
      </c>
      <c r="G38" s="15">
        <v>678</v>
      </c>
      <c r="H38" s="12">
        <v>584</v>
      </c>
      <c r="I38" s="13">
        <f t="shared" si="0"/>
        <v>-14.896988906497624</v>
      </c>
      <c r="J38" s="4">
        <v>21.306666666666601</v>
      </c>
      <c r="K38" s="4">
        <v>15.7</v>
      </c>
      <c r="L38" s="4">
        <f t="shared" si="1"/>
        <v>-14.896988906497624</v>
      </c>
      <c r="M38" s="22" t="s">
        <v>13</v>
      </c>
    </row>
    <row r="39" spans="1:13" ht="27.6" customHeight="1" x14ac:dyDescent="0.3">
      <c r="A39" s="19" t="s">
        <v>7</v>
      </c>
      <c r="B39" s="21"/>
      <c r="C39" s="20">
        <f>SUM(C2:C38)/19</f>
        <v>-13.880424331098553</v>
      </c>
      <c r="D39" s="20">
        <f>SUM(D2:D38)/(17)</f>
        <v>39.618039215686245</v>
      </c>
      <c r="E39" s="20">
        <f>SUM(E2:E38)/(38-2)</f>
        <v>36.805185185185145</v>
      </c>
      <c r="F39" s="20">
        <f t="shared" ref="F39" si="2">((E39-D39)/((D39+E39)/2))*100</f>
        <v>-7.361254520606245</v>
      </c>
      <c r="G39" s="21"/>
      <c r="H39" s="21"/>
      <c r="I39" s="20">
        <f>SUM(I2:I38)/21</f>
        <v>-6.7459441954963966</v>
      </c>
      <c r="J39" s="20">
        <f>SUM(J2:J38)/22</f>
        <v>19.176969696969664</v>
      </c>
      <c r="K39" s="20">
        <f>SUM(K2:K38)/21</f>
        <v>18.704603174603136</v>
      </c>
      <c r="L39" s="20">
        <f t="shared" ref="L39" si="3">((K39-J39)/((J39+K39)/2))*100</f>
        <v>-2.4939118761935175</v>
      </c>
      <c r="M39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A147-EA86-4077-919C-EC6C7D66A329}">
  <dimension ref="A1:M14"/>
  <sheetViews>
    <sheetView workbookViewId="0">
      <selection activeCell="M1" sqref="M1"/>
    </sheetView>
  </sheetViews>
  <sheetFormatPr defaultRowHeight="14.4" x14ac:dyDescent="0.3"/>
  <cols>
    <col min="1" max="1" width="16.77734375" bestFit="1" customWidth="1"/>
    <col min="2" max="2" width="14.6640625" bestFit="1" customWidth="1"/>
    <col min="3" max="3" width="12" customWidth="1"/>
    <col min="4" max="4" width="16.88671875" bestFit="1" customWidth="1"/>
    <col min="5" max="5" width="14.6640625" bestFit="1" customWidth="1"/>
    <col min="6" max="6" width="11.44140625" customWidth="1"/>
    <col min="7" max="7" width="17.33203125" bestFit="1" customWidth="1"/>
    <col min="8" max="8" width="15.109375" bestFit="1" customWidth="1"/>
    <col min="9" max="9" width="12.6640625" bestFit="1" customWidth="1"/>
    <col min="10" max="10" width="17.21875" bestFit="1" customWidth="1"/>
    <col min="11" max="11" width="14.44140625" bestFit="1" customWidth="1"/>
    <col min="12" max="12" width="12.6640625" bestFit="1" customWidth="1"/>
    <col min="13" max="13" width="21.5546875" bestFit="1" customWidth="1"/>
  </cols>
  <sheetData>
    <row r="1" spans="1:13" ht="31.8" customHeight="1" x14ac:dyDescent="0.3">
      <c r="A1" s="1" t="s">
        <v>0</v>
      </c>
      <c r="B1" s="17" t="s">
        <v>1</v>
      </c>
      <c r="C1" s="2" t="s">
        <v>3</v>
      </c>
      <c r="D1" s="18" t="s">
        <v>8</v>
      </c>
      <c r="E1" s="18" t="s">
        <v>9</v>
      </c>
      <c r="F1" s="18" t="s">
        <v>5</v>
      </c>
      <c r="G1" s="17" t="s">
        <v>2</v>
      </c>
      <c r="H1" s="17" t="s">
        <v>4</v>
      </c>
      <c r="I1" s="2" t="s">
        <v>3</v>
      </c>
      <c r="J1" s="18" t="s">
        <v>10</v>
      </c>
      <c r="K1" s="18" t="s">
        <v>11</v>
      </c>
      <c r="L1" s="18" t="s">
        <v>3</v>
      </c>
      <c r="M1" s="18" t="s">
        <v>15</v>
      </c>
    </row>
    <row r="2" spans="1:13" ht="23.4" x14ac:dyDescent="0.3">
      <c r="A2" s="11">
        <v>768</v>
      </c>
      <c r="B2" s="14">
        <v>228</v>
      </c>
      <c r="C2" s="13">
        <f>((B2-A2)/((A2+B2)/2))*100</f>
        <v>-108.43373493975903</v>
      </c>
      <c r="D2" s="8" t="s">
        <v>6</v>
      </c>
      <c r="E2" s="8" t="s">
        <v>6</v>
      </c>
      <c r="F2" s="8" t="s">
        <v>6</v>
      </c>
      <c r="G2" s="8" t="s">
        <v>6</v>
      </c>
      <c r="H2" s="12">
        <v>0</v>
      </c>
      <c r="I2" s="8" t="s">
        <v>6</v>
      </c>
      <c r="J2" s="8" t="s">
        <v>6</v>
      </c>
      <c r="K2" s="8" t="s">
        <v>6</v>
      </c>
      <c r="L2" s="8" t="s">
        <v>6</v>
      </c>
      <c r="M2" s="25" t="s">
        <v>14</v>
      </c>
    </row>
    <row r="3" spans="1:13" ht="23.4" x14ac:dyDescent="0.3">
      <c r="A3" s="11">
        <v>1164</v>
      </c>
      <c r="B3" s="8" t="s">
        <v>6</v>
      </c>
      <c r="C3" s="8" t="s">
        <v>6</v>
      </c>
      <c r="D3" s="8" t="s">
        <v>6</v>
      </c>
      <c r="E3" s="8" t="s">
        <v>6</v>
      </c>
      <c r="F3" s="8" t="s">
        <v>6</v>
      </c>
      <c r="G3" s="8" t="s">
        <v>6</v>
      </c>
      <c r="H3" s="12">
        <v>0</v>
      </c>
      <c r="I3" s="8" t="s">
        <v>6</v>
      </c>
      <c r="J3" s="8" t="s">
        <v>6</v>
      </c>
      <c r="K3" s="8" t="s">
        <v>6</v>
      </c>
      <c r="L3" s="8" t="s">
        <v>6</v>
      </c>
      <c r="M3" s="25" t="s">
        <v>14</v>
      </c>
    </row>
    <row r="4" spans="1:13" ht="23.4" x14ac:dyDescent="0.3">
      <c r="A4" s="11">
        <v>612</v>
      </c>
      <c r="B4" s="8" t="s">
        <v>6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12">
        <v>0</v>
      </c>
      <c r="I4" s="8" t="s">
        <v>6</v>
      </c>
      <c r="J4" s="8" t="s">
        <v>6</v>
      </c>
      <c r="K4" s="8" t="s">
        <v>6</v>
      </c>
      <c r="L4" s="8" t="s">
        <v>6</v>
      </c>
      <c r="M4" s="25" t="s">
        <v>14</v>
      </c>
    </row>
    <row r="5" spans="1:13" ht="23.4" x14ac:dyDescent="0.3">
      <c r="A5" s="11">
        <v>622</v>
      </c>
      <c r="B5" s="14">
        <v>351</v>
      </c>
      <c r="C5" s="13">
        <f t="shared" ref="C3:C13" si="0">((B5-A5)/((A5+B5)/2))*100</f>
        <v>-55.704008221993831</v>
      </c>
      <c r="D5" s="8" t="s">
        <v>6</v>
      </c>
      <c r="E5" s="8" t="s">
        <v>6</v>
      </c>
      <c r="F5" s="8" t="s">
        <v>6</v>
      </c>
      <c r="G5" s="8" t="s">
        <v>6</v>
      </c>
      <c r="H5" s="12">
        <v>601</v>
      </c>
      <c r="I5" s="8" t="s">
        <v>6</v>
      </c>
      <c r="J5" s="8" t="s">
        <v>6</v>
      </c>
      <c r="K5" s="8" t="s">
        <v>6</v>
      </c>
      <c r="L5" s="8" t="s">
        <v>6</v>
      </c>
      <c r="M5" s="22" t="s">
        <v>13</v>
      </c>
    </row>
    <row r="6" spans="1:13" ht="23.4" x14ac:dyDescent="0.3">
      <c r="A6" s="11">
        <v>1072</v>
      </c>
      <c r="B6" s="8" t="s">
        <v>6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12">
        <v>0</v>
      </c>
      <c r="I6" s="8" t="s">
        <v>6</v>
      </c>
      <c r="J6" s="8" t="s">
        <v>6</v>
      </c>
      <c r="K6" s="8" t="s">
        <v>6</v>
      </c>
      <c r="L6" s="8" t="s">
        <v>6</v>
      </c>
      <c r="M6" s="25" t="s">
        <v>14</v>
      </c>
    </row>
    <row r="7" spans="1:13" ht="23.4" x14ac:dyDescent="0.3">
      <c r="A7" s="11">
        <v>688</v>
      </c>
      <c r="B7" s="14">
        <v>436</v>
      </c>
      <c r="C7" s="13">
        <f t="shared" si="0"/>
        <v>-44.839857651245552</v>
      </c>
      <c r="D7" s="8" t="s">
        <v>6</v>
      </c>
      <c r="E7" s="8" t="s">
        <v>6</v>
      </c>
      <c r="F7" s="8" t="s">
        <v>6</v>
      </c>
      <c r="G7" s="8" t="s">
        <v>6</v>
      </c>
      <c r="H7" s="12">
        <v>598</v>
      </c>
      <c r="I7" s="8" t="s">
        <v>6</v>
      </c>
      <c r="J7" s="8" t="s">
        <v>6</v>
      </c>
      <c r="K7" s="8" t="s">
        <v>6</v>
      </c>
      <c r="L7" s="8" t="s">
        <v>6</v>
      </c>
      <c r="M7" s="22" t="s">
        <v>13</v>
      </c>
    </row>
    <row r="8" spans="1:13" ht="23.4" x14ac:dyDescent="0.6">
      <c r="A8" s="11">
        <v>1050</v>
      </c>
      <c r="B8" s="14">
        <v>647</v>
      </c>
      <c r="C8" s="13">
        <f t="shared" si="0"/>
        <v>-47.495580436063641</v>
      </c>
      <c r="D8" s="8" t="s">
        <v>6</v>
      </c>
      <c r="E8" s="8" t="s">
        <v>6</v>
      </c>
      <c r="F8" s="8" t="s">
        <v>6</v>
      </c>
      <c r="G8" s="15">
        <v>1069</v>
      </c>
      <c r="H8" s="12">
        <v>0</v>
      </c>
      <c r="I8" s="8" t="s">
        <v>6</v>
      </c>
      <c r="J8" s="8" t="s">
        <v>6</v>
      </c>
      <c r="K8" s="8" t="s">
        <v>6</v>
      </c>
      <c r="L8" s="8" t="s">
        <v>6</v>
      </c>
      <c r="M8" s="25" t="s">
        <v>14</v>
      </c>
    </row>
    <row r="9" spans="1:13" ht="23.4" x14ac:dyDescent="0.6">
      <c r="A9" s="11">
        <v>1130</v>
      </c>
      <c r="B9" s="14">
        <v>743</v>
      </c>
      <c r="C9" s="13">
        <f t="shared" si="0"/>
        <v>-41.324079017618793</v>
      </c>
      <c r="D9" s="4">
        <v>37.119999999999997</v>
      </c>
      <c r="E9" s="4">
        <v>36.24</v>
      </c>
      <c r="F9" s="13">
        <f t="shared" ref="F3:F14" si="1">((E9-D9)/((D9+E9)/2))*100</f>
        <v>-2.3991275899672719</v>
      </c>
      <c r="G9" s="15">
        <v>1145</v>
      </c>
      <c r="H9" s="12">
        <v>1263</v>
      </c>
      <c r="I9" s="13">
        <f t="shared" ref="I3:I13" si="2">(H9-G9)/((G9+H9)/2)*100</f>
        <v>9.8006644518272434</v>
      </c>
      <c r="J9" s="4">
        <v>15.26</v>
      </c>
      <c r="K9" s="4">
        <v>17.7566666666666</v>
      </c>
      <c r="L9" s="13">
        <f t="shared" ref="L3:L13" si="3">(K9-J9)/((J9+K9)/2)*100</f>
        <v>15.123674911660407</v>
      </c>
      <c r="M9" s="22" t="s">
        <v>13</v>
      </c>
    </row>
    <row r="10" spans="1:13" ht="23.4" x14ac:dyDescent="0.6">
      <c r="A10" s="11">
        <v>690</v>
      </c>
      <c r="B10" s="14">
        <v>295</v>
      </c>
      <c r="C10" s="13">
        <f t="shared" si="0"/>
        <v>-80.203045685279179</v>
      </c>
      <c r="D10" s="4">
        <v>39.619999999999997</v>
      </c>
      <c r="E10" s="4">
        <v>35.646666666666597</v>
      </c>
      <c r="F10" s="13">
        <f t="shared" si="1"/>
        <v>-10.558015943312855</v>
      </c>
      <c r="G10" s="15">
        <v>703</v>
      </c>
      <c r="H10" s="12">
        <v>662</v>
      </c>
      <c r="I10" s="13">
        <f t="shared" si="2"/>
        <v>-6.0073260073260073</v>
      </c>
      <c r="J10" s="4">
        <v>21.22</v>
      </c>
      <c r="K10" s="4">
        <v>20.0133333333333</v>
      </c>
      <c r="L10" s="13">
        <f t="shared" si="3"/>
        <v>-5.8528698464027489</v>
      </c>
      <c r="M10" s="22" t="s">
        <v>13</v>
      </c>
    </row>
    <row r="11" spans="1:13" ht="23.4" x14ac:dyDescent="0.6">
      <c r="A11" s="11">
        <v>687</v>
      </c>
      <c r="B11" s="14">
        <v>315</v>
      </c>
      <c r="C11" s="13">
        <f t="shared" si="0"/>
        <v>-74.251497005988014</v>
      </c>
      <c r="D11" s="4">
        <v>37.793333333333301</v>
      </c>
      <c r="E11" s="4">
        <v>35.173333333333296</v>
      </c>
      <c r="F11" s="13">
        <f t="shared" si="1"/>
        <v>-7.1813613522156423</v>
      </c>
      <c r="G11" s="15">
        <v>695</v>
      </c>
      <c r="H11" s="12">
        <v>735</v>
      </c>
      <c r="I11" s="13">
        <f t="shared" si="2"/>
        <v>5.5944055944055942</v>
      </c>
      <c r="J11" s="4">
        <v>14.73</v>
      </c>
      <c r="K11" s="4">
        <v>17.043333333333301</v>
      </c>
      <c r="L11" s="13">
        <f t="shared" si="3"/>
        <v>14.561477129668294</v>
      </c>
      <c r="M11" s="22" t="s">
        <v>13</v>
      </c>
    </row>
    <row r="12" spans="1:13" ht="23.4" x14ac:dyDescent="0.6">
      <c r="A12" s="11">
        <v>620</v>
      </c>
      <c r="B12" s="14">
        <v>289</v>
      </c>
      <c r="C12" s="13">
        <f t="shared" si="0"/>
        <v>-72.82728272827282</v>
      </c>
      <c r="D12" s="4">
        <v>38.773333333333298</v>
      </c>
      <c r="E12" s="4">
        <v>34.32</v>
      </c>
      <c r="F12" s="13">
        <f t="shared" si="1"/>
        <v>-12.185333819773712</v>
      </c>
      <c r="G12" s="15">
        <v>629</v>
      </c>
      <c r="H12" s="12">
        <v>622</v>
      </c>
      <c r="I12" s="13">
        <f t="shared" si="2"/>
        <v>-1.1191047162270185</v>
      </c>
      <c r="J12" s="4">
        <v>16.926666666666598</v>
      </c>
      <c r="K12" s="4">
        <v>16.946666666666601</v>
      </c>
      <c r="L12" s="13">
        <f t="shared" si="3"/>
        <v>0.11808699074987131</v>
      </c>
      <c r="M12" s="22" t="s">
        <v>13</v>
      </c>
    </row>
    <row r="13" spans="1:13" ht="23.4" x14ac:dyDescent="0.6">
      <c r="A13" s="11">
        <v>610</v>
      </c>
      <c r="B13" s="14">
        <v>251</v>
      </c>
      <c r="C13" s="13">
        <f t="shared" si="0"/>
        <v>-83.391405342624864</v>
      </c>
      <c r="D13" s="4">
        <v>38.6</v>
      </c>
      <c r="E13" s="4">
        <v>34.353333333333303</v>
      </c>
      <c r="F13" s="13">
        <f t="shared" si="1"/>
        <v>-11.642145663894818</v>
      </c>
      <c r="G13" s="15">
        <v>618</v>
      </c>
      <c r="H13" s="12">
        <v>636</v>
      </c>
      <c r="I13" s="13">
        <f t="shared" si="2"/>
        <v>2.8708133971291865</v>
      </c>
      <c r="J13" s="4">
        <v>13.36</v>
      </c>
      <c r="K13" s="4">
        <v>14.49</v>
      </c>
      <c r="L13" s="13">
        <f t="shared" si="3"/>
        <v>8.1149012567325016</v>
      </c>
      <c r="M13" s="22" t="s">
        <v>13</v>
      </c>
    </row>
    <row r="14" spans="1:13" ht="34.799999999999997" customHeight="1" x14ac:dyDescent="0.3">
      <c r="A14" s="19" t="s">
        <v>7</v>
      </c>
      <c r="B14" s="21"/>
      <c r="C14" s="21">
        <f>SUM(C2:C13)/9</f>
        <v>-67.607832336538422</v>
      </c>
      <c r="D14" s="21">
        <f>SUM(D2:D13)/5</f>
        <v>38.381333333333323</v>
      </c>
      <c r="E14" s="21">
        <f>SUM(E2:E13)/5</f>
        <v>35.146666666666633</v>
      </c>
      <c r="F14" s="21">
        <f t="shared" si="1"/>
        <v>-8.798462263808867</v>
      </c>
      <c r="G14" s="21"/>
      <c r="H14" s="21"/>
      <c r="I14" s="21">
        <f>SUM(I2:I13)/5</f>
        <v>2.2278905439617995</v>
      </c>
      <c r="J14" s="21">
        <f t="shared" ref="J14:L14" si="4">SUM(J2:J13)/5</f>
        <v>16.299333333333319</v>
      </c>
      <c r="K14" s="21">
        <f t="shared" si="4"/>
        <v>17.249999999999957</v>
      </c>
      <c r="L14" s="21">
        <f t="shared" si="4"/>
        <v>6.4130540884816636</v>
      </c>
      <c r="M1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4BF8-AAC4-4837-A155-0855EC2BDA56}">
  <dimension ref="A1:M14"/>
  <sheetViews>
    <sheetView workbookViewId="0">
      <selection activeCell="F18" sqref="F18"/>
    </sheetView>
  </sheetViews>
  <sheetFormatPr defaultRowHeight="14.4" x14ac:dyDescent="0.3"/>
  <cols>
    <col min="1" max="1" width="16.77734375" bestFit="1" customWidth="1"/>
    <col min="2" max="2" width="14.6640625" bestFit="1" customWidth="1"/>
    <col min="3" max="3" width="12.6640625" bestFit="1" customWidth="1"/>
    <col min="4" max="4" width="17.33203125" bestFit="1" customWidth="1"/>
    <col min="5" max="5" width="15.109375" bestFit="1" customWidth="1"/>
    <col min="6" max="6" width="10.6640625" customWidth="1"/>
    <col min="7" max="7" width="17.33203125" bestFit="1" customWidth="1"/>
    <col min="8" max="8" width="15.109375" bestFit="1" customWidth="1"/>
    <col min="9" max="9" width="12" bestFit="1" customWidth="1"/>
    <col min="10" max="10" width="16.88671875" bestFit="1" customWidth="1"/>
    <col min="11" max="11" width="14.6640625" bestFit="1" customWidth="1"/>
    <col min="12" max="12" width="12.6640625" bestFit="1" customWidth="1"/>
    <col min="13" max="13" width="21.5546875" bestFit="1" customWidth="1"/>
  </cols>
  <sheetData>
    <row r="1" spans="1:13" ht="24.6" customHeight="1" x14ac:dyDescent="0.3">
      <c r="A1" s="1" t="s">
        <v>0</v>
      </c>
      <c r="B1" s="17" t="s">
        <v>1</v>
      </c>
      <c r="C1" s="2" t="s">
        <v>3</v>
      </c>
      <c r="D1" s="18" t="s">
        <v>8</v>
      </c>
      <c r="E1" s="18" t="s">
        <v>9</v>
      </c>
      <c r="F1" s="18" t="s">
        <v>5</v>
      </c>
      <c r="G1" s="17" t="s">
        <v>2</v>
      </c>
      <c r="H1" s="17" t="s">
        <v>4</v>
      </c>
      <c r="I1" s="2" t="s">
        <v>3</v>
      </c>
      <c r="J1" s="18" t="s">
        <v>10</v>
      </c>
      <c r="K1" s="18" t="s">
        <v>11</v>
      </c>
      <c r="L1" s="18" t="s">
        <v>3</v>
      </c>
      <c r="M1" s="18" t="s">
        <v>15</v>
      </c>
    </row>
    <row r="2" spans="1:13" ht="27.6" customHeight="1" x14ac:dyDescent="0.3">
      <c r="A2" s="11">
        <v>549</v>
      </c>
      <c r="B2" s="8" t="s">
        <v>12</v>
      </c>
      <c r="C2" s="8" t="s">
        <v>12</v>
      </c>
      <c r="D2" s="8" t="s">
        <v>12</v>
      </c>
      <c r="E2" s="3">
        <v>35.446666666666601</v>
      </c>
      <c r="F2" s="8" t="s">
        <v>12</v>
      </c>
      <c r="G2" s="8" t="s">
        <v>12</v>
      </c>
      <c r="H2" s="12">
        <v>521</v>
      </c>
      <c r="I2" s="8" t="s">
        <v>12</v>
      </c>
      <c r="J2" s="8" t="s">
        <v>12</v>
      </c>
      <c r="K2" s="3">
        <v>16.024000000000001</v>
      </c>
      <c r="L2" s="8" t="s">
        <v>12</v>
      </c>
      <c r="M2" s="9" t="s">
        <v>13</v>
      </c>
    </row>
    <row r="3" spans="1:13" ht="26.4" customHeight="1" x14ac:dyDescent="0.3">
      <c r="A3" s="11">
        <v>662</v>
      </c>
      <c r="B3" s="8" t="s">
        <v>12</v>
      </c>
      <c r="C3" s="8" t="s">
        <v>12</v>
      </c>
      <c r="D3" s="8" t="s">
        <v>6</v>
      </c>
      <c r="E3" s="3">
        <v>32.24</v>
      </c>
      <c r="F3" s="8" t="s">
        <v>12</v>
      </c>
      <c r="G3" s="8" t="s">
        <v>12</v>
      </c>
      <c r="H3" s="12">
        <v>629</v>
      </c>
      <c r="I3" s="8" t="s">
        <v>12</v>
      </c>
      <c r="J3" s="8" t="s">
        <v>12</v>
      </c>
      <c r="K3" s="3">
        <v>18.851724137931001</v>
      </c>
      <c r="L3" s="8" t="s">
        <v>12</v>
      </c>
      <c r="M3" s="9" t="s">
        <v>13</v>
      </c>
    </row>
    <row r="4" spans="1:13" ht="28.8" customHeight="1" x14ac:dyDescent="0.3">
      <c r="A4" s="11">
        <v>816</v>
      </c>
      <c r="B4" s="8" t="s">
        <v>12</v>
      </c>
      <c r="C4" s="8" t="s">
        <v>12</v>
      </c>
      <c r="D4" s="8" t="s">
        <v>6</v>
      </c>
      <c r="E4" s="3">
        <v>32.913333333333298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3">
        <v>7.89333333333333</v>
      </c>
      <c r="L4" s="8" t="s">
        <v>12</v>
      </c>
      <c r="M4" s="10" t="s">
        <v>14</v>
      </c>
    </row>
    <row r="5" spans="1:13" ht="22.2" customHeight="1" x14ac:dyDescent="0.3">
      <c r="A5" s="11">
        <v>777</v>
      </c>
      <c r="B5" s="8" t="s">
        <v>12</v>
      </c>
      <c r="C5" s="8" t="s">
        <v>12</v>
      </c>
      <c r="D5" s="8" t="s">
        <v>6</v>
      </c>
      <c r="E5" s="3">
        <v>35.413333333333298</v>
      </c>
      <c r="F5" s="8" t="s">
        <v>12</v>
      </c>
      <c r="G5" s="8" t="s">
        <v>12</v>
      </c>
      <c r="H5" s="12">
        <v>768</v>
      </c>
      <c r="I5" s="8" t="s">
        <v>12</v>
      </c>
      <c r="J5" s="8" t="s">
        <v>12</v>
      </c>
      <c r="K5" s="3">
        <v>15.02</v>
      </c>
      <c r="L5" s="8" t="s">
        <v>12</v>
      </c>
      <c r="M5" s="10" t="s">
        <v>14</v>
      </c>
    </row>
    <row r="6" spans="1:13" ht="22.8" customHeight="1" x14ac:dyDescent="0.3">
      <c r="A6" s="11">
        <v>1229</v>
      </c>
      <c r="B6" s="8" t="s">
        <v>12</v>
      </c>
      <c r="C6" s="8" t="s">
        <v>12</v>
      </c>
      <c r="D6" s="8" t="s">
        <v>6</v>
      </c>
      <c r="E6" s="3">
        <v>35.946666666666601</v>
      </c>
      <c r="F6" s="8" t="s">
        <v>12</v>
      </c>
      <c r="G6" s="8" t="s">
        <v>12</v>
      </c>
      <c r="H6" s="12">
        <v>1219</v>
      </c>
      <c r="I6" s="8" t="s">
        <v>12</v>
      </c>
      <c r="J6" s="8" t="s">
        <v>12</v>
      </c>
      <c r="K6" s="3">
        <v>18.66</v>
      </c>
      <c r="L6" s="8" t="s">
        <v>12</v>
      </c>
      <c r="M6" s="10" t="s">
        <v>14</v>
      </c>
    </row>
    <row r="7" spans="1:13" ht="20.399999999999999" customHeight="1" x14ac:dyDescent="0.3">
      <c r="A7" s="11">
        <v>1156</v>
      </c>
      <c r="B7" s="8" t="s">
        <v>12</v>
      </c>
      <c r="C7" s="8" t="s">
        <v>12</v>
      </c>
      <c r="D7" s="3">
        <v>38.073333333333302</v>
      </c>
      <c r="E7" s="3">
        <v>24.56</v>
      </c>
      <c r="F7" s="13">
        <f t="shared" ref="F3:F13" si="0">((E7-D7)/((D7+E7)/2))*100</f>
        <v>-43.150612027674221</v>
      </c>
      <c r="G7" s="8" t="s">
        <v>12</v>
      </c>
      <c r="H7" s="12">
        <v>1203</v>
      </c>
      <c r="I7" s="8" t="s">
        <v>12</v>
      </c>
      <c r="J7" s="8" t="s">
        <v>12</v>
      </c>
      <c r="K7" s="3">
        <v>18.05</v>
      </c>
      <c r="L7" s="8" t="s">
        <v>12</v>
      </c>
      <c r="M7" s="10" t="s">
        <v>14</v>
      </c>
    </row>
    <row r="8" spans="1:13" ht="23.4" x14ac:dyDescent="0.3">
      <c r="A8" s="11">
        <v>598</v>
      </c>
      <c r="B8" s="8" t="s">
        <v>12</v>
      </c>
      <c r="C8" s="8" t="s">
        <v>12</v>
      </c>
      <c r="D8" s="8" t="s">
        <v>12</v>
      </c>
      <c r="E8" s="3">
        <v>35.746666666666599</v>
      </c>
      <c r="F8" s="8" t="s">
        <v>12</v>
      </c>
      <c r="G8" s="8" t="s">
        <v>12</v>
      </c>
      <c r="H8" s="12">
        <v>565</v>
      </c>
      <c r="I8" s="8" t="s">
        <v>12</v>
      </c>
      <c r="J8" s="8" t="s">
        <v>12</v>
      </c>
      <c r="K8" s="3">
        <v>16.396666666666601</v>
      </c>
      <c r="L8" s="8" t="s">
        <v>12</v>
      </c>
      <c r="M8" s="10" t="s">
        <v>14</v>
      </c>
    </row>
    <row r="9" spans="1:13" ht="23.4" x14ac:dyDescent="0.6">
      <c r="A9" s="11">
        <v>1237</v>
      </c>
      <c r="B9" s="14">
        <v>1524</v>
      </c>
      <c r="C9" s="13">
        <f t="shared" ref="C3:C13" si="1">((B9-A9)/((A9+B9)/2))*100</f>
        <v>20.789568996740311</v>
      </c>
      <c r="D9" s="4">
        <v>38.973333333333301</v>
      </c>
      <c r="E9" s="4">
        <v>43.486666666666601</v>
      </c>
      <c r="F9" s="13">
        <f t="shared" si="0"/>
        <v>10.946721642816652</v>
      </c>
      <c r="G9" s="15">
        <v>1249</v>
      </c>
      <c r="H9" s="8" t="s">
        <v>12</v>
      </c>
      <c r="I9" s="8" t="s">
        <v>12</v>
      </c>
      <c r="J9" s="16">
        <v>16.483333333333299</v>
      </c>
      <c r="K9" s="4">
        <v>15.1533333333333</v>
      </c>
      <c r="L9" s="13">
        <f t="shared" ref="L9:L13" si="2">((K9-J9)/((J9+K9)/2))*100</f>
        <v>-8.407965440944059</v>
      </c>
      <c r="M9" s="10" t="s">
        <v>14</v>
      </c>
    </row>
    <row r="10" spans="1:13" ht="23.4" x14ac:dyDescent="0.6">
      <c r="A10" s="11">
        <v>1163</v>
      </c>
      <c r="B10" s="14">
        <v>1425</v>
      </c>
      <c r="C10" s="13">
        <f t="shared" si="1"/>
        <v>20.247295208655334</v>
      </c>
      <c r="D10" s="4">
        <v>38.200000000000003</v>
      </c>
      <c r="E10" s="4">
        <v>42.726666666666603</v>
      </c>
      <c r="F10" s="13">
        <f t="shared" si="0"/>
        <v>11.187082955762262</v>
      </c>
      <c r="G10" s="15">
        <v>1177</v>
      </c>
      <c r="H10" s="12">
        <v>1478</v>
      </c>
      <c r="I10" s="13">
        <f t="shared" ref="I3:I13" si="3">(H10-G10)/((G10+H10)/2)*100</f>
        <v>22.674199623352166</v>
      </c>
      <c r="J10" s="16">
        <v>13.4933333333333</v>
      </c>
      <c r="K10" s="4">
        <v>18.726666666666599</v>
      </c>
      <c r="L10" s="13">
        <f t="shared" si="2"/>
        <v>32.484998965445776</v>
      </c>
      <c r="M10" s="9" t="s">
        <v>13</v>
      </c>
    </row>
    <row r="11" spans="1:13" ht="23.4" x14ac:dyDescent="0.6">
      <c r="A11" s="11">
        <v>772</v>
      </c>
      <c r="B11" s="8" t="s">
        <v>12</v>
      </c>
      <c r="C11" s="8" t="s">
        <v>12</v>
      </c>
      <c r="D11" s="4">
        <v>39.380000000000003</v>
      </c>
      <c r="E11" s="4">
        <v>36.0133333333333</v>
      </c>
      <c r="F11" s="13">
        <f t="shared" si="0"/>
        <v>-8.9309399593245313</v>
      </c>
      <c r="G11" s="15">
        <v>782</v>
      </c>
      <c r="H11" s="12">
        <v>840</v>
      </c>
      <c r="I11" s="13">
        <f t="shared" si="3"/>
        <v>7.1516646115906291</v>
      </c>
      <c r="J11" s="16">
        <v>14.6166666666666</v>
      </c>
      <c r="K11" s="4">
        <v>15.7633333333333</v>
      </c>
      <c r="L11" s="13">
        <f t="shared" si="2"/>
        <v>7.548825982005952</v>
      </c>
      <c r="M11" s="9" t="s">
        <v>13</v>
      </c>
    </row>
    <row r="12" spans="1:13" ht="23.4" x14ac:dyDescent="0.6">
      <c r="A12" s="11">
        <v>867</v>
      </c>
      <c r="B12" s="8" t="s">
        <v>12</v>
      </c>
      <c r="C12" s="8" t="s">
        <v>12</v>
      </c>
      <c r="D12" s="4">
        <v>41.38</v>
      </c>
      <c r="E12" s="4">
        <v>35.753333333333302</v>
      </c>
      <c r="F12" s="13">
        <f t="shared" si="0"/>
        <v>-14.589455488331987</v>
      </c>
      <c r="G12" s="15">
        <v>878</v>
      </c>
      <c r="H12" s="12">
        <v>945</v>
      </c>
      <c r="I12" s="13">
        <f t="shared" si="3"/>
        <v>7.3505211190345587</v>
      </c>
      <c r="J12" s="16">
        <v>16.7</v>
      </c>
      <c r="K12" s="4">
        <v>19.716666666666601</v>
      </c>
      <c r="L12" s="13">
        <f t="shared" si="2"/>
        <v>16.567505720823473</v>
      </c>
      <c r="M12" s="9" t="s">
        <v>13</v>
      </c>
    </row>
    <row r="13" spans="1:13" ht="23.4" x14ac:dyDescent="0.6">
      <c r="A13" s="11">
        <v>627</v>
      </c>
      <c r="B13" s="8" t="s">
        <v>12</v>
      </c>
      <c r="C13" s="8" t="s">
        <v>12</v>
      </c>
      <c r="D13" s="4">
        <v>41.1933333333333</v>
      </c>
      <c r="E13" s="4">
        <v>35.700000000000003</v>
      </c>
      <c r="F13" s="13">
        <f t="shared" si="0"/>
        <v>-14.288191434021066</v>
      </c>
      <c r="G13" s="15">
        <v>633</v>
      </c>
      <c r="H13" s="12">
        <v>655</v>
      </c>
      <c r="I13" s="13">
        <f t="shared" si="3"/>
        <v>3.4161490683229814</v>
      </c>
      <c r="J13" s="16">
        <v>11.77</v>
      </c>
      <c r="K13" s="4">
        <v>12.81</v>
      </c>
      <c r="L13" s="13">
        <f t="shared" si="2"/>
        <v>8.4621643612693322</v>
      </c>
      <c r="M13" s="10" t="s">
        <v>14</v>
      </c>
    </row>
    <row r="14" spans="1:13" ht="33" customHeight="1" x14ac:dyDescent="0.3">
      <c r="A14" s="19" t="s">
        <v>7</v>
      </c>
      <c r="B14" s="2"/>
      <c r="C14" s="20">
        <f>SUM(C9:C10)/2</f>
        <v>20.518432102697822</v>
      </c>
      <c r="D14" s="20">
        <f>SUM(D2:D13)/6</f>
        <v>39.533333333333317</v>
      </c>
      <c r="E14" s="20">
        <f>SUM(E2:E13)/13</f>
        <v>32.765128205128178</v>
      </c>
      <c r="F14" s="20">
        <f>((E14-D14)/((D14+E14)/2))*100</f>
        <v>-18.722957540678991</v>
      </c>
      <c r="G14" s="20"/>
      <c r="H14" s="20"/>
      <c r="I14" s="20">
        <f>SUM(I10:I13)/4</f>
        <v>10.148133605575083</v>
      </c>
      <c r="J14" s="20">
        <f>SUM(J2:J13)/5</f>
        <v>14.612666666666637</v>
      </c>
      <c r="K14" s="20">
        <f>SUM(K2:K13)/13</f>
        <v>14.851209549071596</v>
      </c>
      <c r="L14" s="20">
        <f>((K14-J14)/((J14+K14)/2))*100</f>
        <v>1.61922267564741</v>
      </c>
      <c r="M1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6440-B718-4B8E-97C3-93717204CE34}">
  <dimension ref="A1:M13"/>
  <sheetViews>
    <sheetView tabSelected="1" workbookViewId="0">
      <selection activeCell="B15" sqref="B15"/>
    </sheetView>
  </sheetViews>
  <sheetFormatPr defaultRowHeight="14.4" x14ac:dyDescent="0.3"/>
  <cols>
    <col min="1" max="1" width="16.77734375" bestFit="1" customWidth="1"/>
    <col min="2" max="2" width="14.6640625" bestFit="1" customWidth="1"/>
    <col min="4" max="4" width="17.33203125" bestFit="1" customWidth="1"/>
    <col min="5" max="5" width="15.109375" bestFit="1" customWidth="1"/>
    <col min="7" max="7" width="17.33203125" bestFit="1" customWidth="1"/>
    <col min="8" max="8" width="15.109375" bestFit="1" customWidth="1"/>
    <col min="10" max="10" width="17.21875" bestFit="1" customWidth="1"/>
    <col min="11" max="11" width="14.44140625" bestFit="1" customWidth="1"/>
    <col min="12" max="12" width="12.6640625" bestFit="1" customWidth="1"/>
    <col min="13" max="13" width="21.5546875" bestFit="1" customWidth="1"/>
  </cols>
  <sheetData>
    <row r="1" spans="1:13" ht="26.4" customHeight="1" x14ac:dyDescent="0.3">
      <c r="A1" s="1" t="s">
        <v>0</v>
      </c>
      <c r="B1" s="17" t="s">
        <v>1</v>
      </c>
      <c r="C1" s="2" t="s">
        <v>3</v>
      </c>
      <c r="D1" s="18" t="s">
        <v>8</v>
      </c>
      <c r="E1" s="18" t="s">
        <v>9</v>
      </c>
      <c r="F1" s="18" t="s">
        <v>5</v>
      </c>
      <c r="G1" s="17" t="s">
        <v>2</v>
      </c>
      <c r="H1" s="17" t="s">
        <v>4</v>
      </c>
      <c r="I1" s="2" t="s">
        <v>3</v>
      </c>
      <c r="J1" s="18" t="s">
        <v>10</v>
      </c>
      <c r="K1" s="18" t="s">
        <v>11</v>
      </c>
      <c r="L1" s="18" t="s">
        <v>3</v>
      </c>
      <c r="M1" s="18" t="s">
        <v>15</v>
      </c>
    </row>
    <row r="2" spans="1:13" ht="23.4" x14ac:dyDescent="0.3">
      <c r="A2" s="11">
        <v>621</v>
      </c>
      <c r="B2" s="14">
        <v>206</v>
      </c>
      <c r="C2" s="13">
        <f>((B2-A2)/((A2+B2)/2))*100</f>
        <v>-100.36275695284161</v>
      </c>
      <c r="D2" s="8" t="s">
        <v>12</v>
      </c>
      <c r="E2" s="3">
        <v>34.799999999999997</v>
      </c>
      <c r="F2" s="8" t="s">
        <v>12</v>
      </c>
      <c r="G2" s="8" t="s">
        <v>12</v>
      </c>
      <c r="H2" s="8" t="s">
        <v>12</v>
      </c>
      <c r="I2" s="8" t="s">
        <v>12</v>
      </c>
      <c r="J2" s="8" t="s">
        <v>12</v>
      </c>
      <c r="K2" s="8" t="s">
        <v>12</v>
      </c>
      <c r="L2" s="8" t="s">
        <v>12</v>
      </c>
      <c r="M2" s="10" t="s">
        <v>14</v>
      </c>
    </row>
    <row r="3" spans="1:13" ht="23.4" x14ac:dyDescent="0.3">
      <c r="A3" s="11">
        <v>614</v>
      </c>
      <c r="B3" s="14">
        <v>257</v>
      </c>
      <c r="C3" s="13">
        <f t="shared" ref="C3:C13" si="0">((B3-A3)/((A3+B3)/2))*100</f>
        <v>-81.974741676234203</v>
      </c>
      <c r="D3" s="8" t="s">
        <v>6</v>
      </c>
      <c r="E3" s="3">
        <v>35.173333333333296</v>
      </c>
      <c r="F3" s="8" t="s">
        <v>12</v>
      </c>
      <c r="G3" s="8" t="s">
        <v>12</v>
      </c>
      <c r="H3" s="8" t="s">
        <v>12</v>
      </c>
      <c r="I3" s="8" t="s">
        <v>12</v>
      </c>
      <c r="J3" s="8" t="s">
        <v>12</v>
      </c>
      <c r="K3" s="8" t="s">
        <v>12</v>
      </c>
      <c r="L3" s="8" t="s">
        <v>12</v>
      </c>
      <c r="M3" s="10" t="s">
        <v>14</v>
      </c>
    </row>
    <row r="4" spans="1:13" ht="23.4" x14ac:dyDescent="0.3">
      <c r="A4" s="11">
        <v>778</v>
      </c>
      <c r="B4" s="14">
        <v>358</v>
      </c>
      <c r="C4" s="13">
        <f t="shared" si="0"/>
        <v>-73.943661971830991</v>
      </c>
      <c r="D4" s="8" t="s">
        <v>6</v>
      </c>
      <c r="E4" s="3">
        <v>35.813333333333297</v>
      </c>
      <c r="F4" s="8" t="s">
        <v>12</v>
      </c>
      <c r="G4" s="8" t="s">
        <v>12</v>
      </c>
      <c r="H4" s="12">
        <v>568</v>
      </c>
      <c r="I4" s="8" t="s">
        <v>12</v>
      </c>
      <c r="J4" s="8" t="s">
        <v>12</v>
      </c>
      <c r="K4" s="8" t="s">
        <v>12</v>
      </c>
      <c r="L4" s="8" t="s">
        <v>12</v>
      </c>
      <c r="M4" s="9" t="s">
        <v>13</v>
      </c>
    </row>
    <row r="5" spans="1:13" ht="23.4" x14ac:dyDescent="0.3">
      <c r="A5" s="11">
        <v>1308</v>
      </c>
      <c r="B5" s="8" t="s">
        <v>12</v>
      </c>
      <c r="C5" s="8" t="s">
        <v>12</v>
      </c>
      <c r="D5" s="8" t="s">
        <v>6</v>
      </c>
      <c r="E5" s="3">
        <v>24.726666666666599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  <c r="L5" s="8" t="s">
        <v>12</v>
      </c>
      <c r="M5" s="10" t="s">
        <v>14</v>
      </c>
    </row>
    <row r="6" spans="1:13" ht="23.4" x14ac:dyDescent="0.3">
      <c r="A6" s="11">
        <v>1339</v>
      </c>
      <c r="B6" s="8" t="s">
        <v>12</v>
      </c>
      <c r="C6" s="8" t="s">
        <v>12</v>
      </c>
      <c r="D6" s="8" t="s">
        <v>6</v>
      </c>
      <c r="E6" s="3">
        <v>24.5</v>
      </c>
      <c r="F6" s="8" t="s">
        <v>12</v>
      </c>
      <c r="G6" s="8" t="s">
        <v>12</v>
      </c>
      <c r="H6" s="12">
        <v>1011</v>
      </c>
      <c r="I6" s="8" t="s">
        <v>12</v>
      </c>
      <c r="J6" s="8" t="s">
        <v>12</v>
      </c>
      <c r="K6" s="8" t="s">
        <v>12</v>
      </c>
      <c r="L6" s="8" t="s">
        <v>12</v>
      </c>
      <c r="M6" s="10" t="s">
        <v>14</v>
      </c>
    </row>
    <row r="7" spans="1:13" ht="23.4" x14ac:dyDescent="0.3">
      <c r="A7" s="11">
        <v>794</v>
      </c>
      <c r="B7" s="8" t="s">
        <v>12</v>
      </c>
      <c r="C7" s="8" t="s">
        <v>12</v>
      </c>
      <c r="D7" s="8" t="s">
        <v>12</v>
      </c>
      <c r="E7" s="3">
        <v>25.0133333333333</v>
      </c>
      <c r="F7" s="8" t="s">
        <v>12</v>
      </c>
      <c r="G7" s="8" t="s">
        <v>12</v>
      </c>
      <c r="H7" s="12">
        <v>765</v>
      </c>
      <c r="I7" s="8" t="s">
        <v>12</v>
      </c>
      <c r="J7" s="8" t="s">
        <v>12</v>
      </c>
      <c r="K7" s="8" t="s">
        <v>12</v>
      </c>
      <c r="L7" s="8" t="s">
        <v>12</v>
      </c>
      <c r="M7" s="9" t="s">
        <v>13</v>
      </c>
    </row>
    <row r="8" spans="1:13" ht="23.4" x14ac:dyDescent="0.6">
      <c r="A8" s="11">
        <v>1258</v>
      </c>
      <c r="B8" s="14">
        <v>812</v>
      </c>
      <c r="C8" s="13">
        <f t="shared" si="0"/>
        <v>-43.091787439613526</v>
      </c>
      <c r="D8" s="3">
        <v>38.799999999999997</v>
      </c>
      <c r="E8" s="3">
        <v>36.54</v>
      </c>
      <c r="F8" s="8" t="s">
        <v>12</v>
      </c>
      <c r="G8" s="15">
        <v>1248</v>
      </c>
      <c r="H8" s="12">
        <v>1278</v>
      </c>
      <c r="I8" s="13">
        <f t="shared" ref="I3:I13" si="1">(H8-G8)/((G8+H8)/2)*100</f>
        <v>2.3752969121140142</v>
      </c>
      <c r="J8" s="5">
        <v>16.3466666666666</v>
      </c>
      <c r="K8" s="6">
        <v>17.8</v>
      </c>
      <c r="L8" s="8" t="s">
        <v>12</v>
      </c>
      <c r="M8" s="9" t="s">
        <v>13</v>
      </c>
    </row>
    <row r="9" spans="1:13" ht="23.4" x14ac:dyDescent="0.6">
      <c r="A9" s="11">
        <v>662</v>
      </c>
      <c r="B9" s="14">
        <v>233</v>
      </c>
      <c r="C9" s="13">
        <f t="shared" si="0"/>
        <v>-95.865921787709496</v>
      </c>
      <c r="D9" s="4">
        <v>42.726666666666603</v>
      </c>
      <c r="E9" s="4">
        <v>35.286666666666598</v>
      </c>
      <c r="F9" s="13">
        <f t="shared" ref="F7:F13" si="2">((E9-D9)/((D9+E9)/2))*100</f>
        <v>-19.073662621774098</v>
      </c>
      <c r="G9" s="15">
        <v>656</v>
      </c>
      <c r="H9" s="12">
        <v>593</v>
      </c>
      <c r="I9" s="13">
        <f t="shared" si="1"/>
        <v>-10.088070456365092</v>
      </c>
      <c r="J9" s="5">
        <v>21.05</v>
      </c>
      <c r="K9" s="7">
        <v>16.86</v>
      </c>
      <c r="L9" s="13">
        <f t="shared" ref="L9:L13" si="3">((K9-J9)/((J9+K9)/2))*100</f>
        <v>-22.104985491954636</v>
      </c>
      <c r="M9" s="9" t="s">
        <v>13</v>
      </c>
    </row>
    <row r="10" spans="1:13" ht="23.4" x14ac:dyDescent="0.6">
      <c r="A10" s="11">
        <v>1315</v>
      </c>
      <c r="B10" s="14">
        <v>1455</v>
      </c>
      <c r="C10" s="13">
        <f t="shared" si="0"/>
        <v>10.108303249097473</v>
      </c>
      <c r="D10" s="4">
        <v>39.04</v>
      </c>
      <c r="E10" s="4">
        <v>42.126666666666601</v>
      </c>
      <c r="F10" s="13">
        <f t="shared" si="2"/>
        <v>7.6057494866528241</v>
      </c>
      <c r="G10" s="15">
        <v>1306</v>
      </c>
      <c r="H10" s="12">
        <v>1304</v>
      </c>
      <c r="I10" s="13">
        <f t="shared" si="1"/>
        <v>-0.15325670498084293</v>
      </c>
      <c r="J10" s="5">
        <v>17.063333333333301</v>
      </c>
      <c r="K10" s="7">
        <v>17.156666666666599</v>
      </c>
      <c r="L10" s="13">
        <f t="shared" si="3"/>
        <v>0.54548996688076246</v>
      </c>
      <c r="M10" s="9" t="s">
        <v>13</v>
      </c>
    </row>
    <row r="11" spans="1:13" ht="23.4" x14ac:dyDescent="0.6">
      <c r="A11" s="11">
        <v>785</v>
      </c>
      <c r="B11" s="14">
        <v>426</v>
      </c>
      <c r="C11" s="13">
        <f t="shared" si="0"/>
        <v>-59.289843104872006</v>
      </c>
      <c r="D11" s="4">
        <v>39.1533333333333</v>
      </c>
      <c r="E11" s="4">
        <v>35.26</v>
      </c>
      <c r="F11" s="13">
        <f t="shared" si="2"/>
        <v>-10.464074538613072</v>
      </c>
      <c r="G11" s="15">
        <v>793</v>
      </c>
      <c r="H11" s="12">
        <v>819</v>
      </c>
      <c r="I11" s="13">
        <f t="shared" si="1"/>
        <v>3.225806451612903</v>
      </c>
      <c r="J11" s="5">
        <v>16.46</v>
      </c>
      <c r="K11" s="7">
        <v>18.1033333333333</v>
      </c>
      <c r="L11" s="13">
        <f t="shared" si="3"/>
        <v>9.5091137043107352</v>
      </c>
      <c r="M11" s="9" t="s">
        <v>13</v>
      </c>
    </row>
    <row r="12" spans="1:13" ht="23.4" x14ac:dyDescent="0.6">
      <c r="A12" s="11">
        <v>787</v>
      </c>
      <c r="B12" s="14">
        <v>271</v>
      </c>
      <c r="C12" s="13">
        <f t="shared" si="0"/>
        <v>-97.542533081285441</v>
      </c>
      <c r="D12" s="4">
        <v>47.1666666666666</v>
      </c>
      <c r="E12" s="4">
        <v>34.566666666666599</v>
      </c>
      <c r="F12" s="13">
        <f t="shared" si="2"/>
        <v>-30.831973898858127</v>
      </c>
      <c r="G12" s="15">
        <v>803</v>
      </c>
      <c r="H12" s="12">
        <v>641</v>
      </c>
      <c r="I12" s="13">
        <f t="shared" si="1"/>
        <v>-22.437673130193904</v>
      </c>
      <c r="J12" s="5">
        <v>26.61</v>
      </c>
      <c r="K12" s="7">
        <v>17.976666666666599</v>
      </c>
      <c r="L12" s="13">
        <f t="shared" si="3"/>
        <v>-38.726076555024278</v>
      </c>
      <c r="M12" s="9" t="s">
        <v>13</v>
      </c>
    </row>
    <row r="13" spans="1:13" ht="37.799999999999997" customHeight="1" x14ac:dyDescent="0.3">
      <c r="A13" s="19" t="s">
        <v>7</v>
      </c>
      <c r="B13" s="2"/>
      <c r="C13" s="20">
        <f>SUM(C2:C12)/8</f>
        <v>-67.745367845661235</v>
      </c>
      <c r="D13" s="20">
        <f>SUM(D8:D12)/5</f>
        <v>41.377333333333304</v>
      </c>
      <c r="E13" s="20">
        <f>SUM(E2:E12)/11</f>
        <v>33.073333333333295</v>
      </c>
      <c r="F13" s="20">
        <f>((E13-D13)/((D13+E13)/2))*100</f>
        <v>-22.307389233138768</v>
      </c>
      <c r="G13" s="20"/>
      <c r="H13" s="20"/>
      <c r="I13" s="20">
        <f>SUM(I8:I12)/5</f>
        <v>-5.4155793855625847</v>
      </c>
      <c r="J13" s="20">
        <f>SUM(J8:J12)/5</f>
        <v>19.505999999999979</v>
      </c>
      <c r="K13" s="20">
        <f>SUM(K1:K12)/5</f>
        <v>17.579333333333299</v>
      </c>
      <c r="L13" s="20">
        <f>((K13-J13)/((J13+K13)/2))*100</f>
        <v>-10.390450852088962</v>
      </c>
      <c r="M1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24_25_26_27_28</vt:lpstr>
      <vt:lpstr>31</vt:lpstr>
      <vt:lpstr>L1-L12</vt:lpstr>
      <vt:lpstr>L13-L24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Nontanut Chitsiriparat</dc:creator>
  <cp:lastModifiedBy>Nontanut Chitsiriparat</cp:lastModifiedBy>
  <dcterms:created xsi:type="dcterms:W3CDTF">2021-06-06T20:11:54Z</dcterms:created>
  <dcterms:modified xsi:type="dcterms:W3CDTF">2021-06-09T03:54:37Z</dcterms:modified>
</cp:coreProperties>
</file>