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Надежда Моган\Desktop\"/>
    </mc:Choice>
  </mc:AlternateContent>
  <bookViews>
    <workbookView xWindow="0" yWindow="0" windowWidth="28800" windowHeight="13425" tabRatio="500"/>
  </bookViews>
  <sheets>
    <sheet name="ПланФакт — финмодель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M21" i="1"/>
  <c r="F21" i="1"/>
  <c r="E13" i="1"/>
  <c r="E15" i="1"/>
  <c r="J12" i="1"/>
  <c r="J13" i="1"/>
  <c r="C13" i="1"/>
  <c r="D13" i="1"/>
  <c r="C23" i="1"/>
  <c r="D23" i="1"/>
  <c r="E23" i="1"/>
  <c r="F23" i="1"/>
  <c r="G23" i="1"/>
  <c r="H23" i="1"/>
  <c r="I23" i="1"/>
  <c r="J23" i="1"/>
  <c r="K23" i="1"/>
  <c r="L23" i="1"/>
  <c r="M23" i="1"/>
  <c r="C22" i="1"/>
  <c r="D22" i="1"/>
  <c r="E22" i="1"/>
  <c r="F22" i="1"/>
  <c r="G22" i="1"/>
  <c r="H22" i="1"/>
  <c r="I22" i="1"/>
  <c r="J22" i="1"/>
  <c r="K22" i="1"/>
  <c r="L22" i="1"/>
  <c r="M22" i="1"/>
  <c r="M13" i="1"/>
  <c r="L13" i="1"/>
  <c r="K13" i="1"/>
  <c r="I13" i="1"/>
  <c r="H13" i="1"/>
  <c r="G13" i="1"/>
  <c r="F13" i="1"/>
  <c r="C16" i="1"/>
  <c r="D16" i="1"/>
  <c r="F16" i="1"/>
  <c r="G16" i="1"/>
  <c r="I16" i="1"/>
  <c r="J16" i="1"/>
  <c r="L16" i="1"/>
  <c r="M16" i="1"/>
  <c r="C6" i="1"/>
  <c r="D6" i="1"/>
  <c r="E6" i="1"/>
  <c r="F6" i="1"/>
  <c r="G6" i="1"/>
  <c r="H6" i="1"/>
  <c r="I6" i="1"/>
  <c r="J6" i="1"/>
  <c r="K6" i="1"/>
  <c r="L6" i="1"/>
  <c r="M6" i="1"/>
  <c r="O30" i="1"/>
  <c r="O11" i="1"/>
  <c r="O23" i="1"/>
  <c r="O22" i="1"/>
  <c r="I21" i="1"/>
  <c r="J21" i="1"/>
  <c r="K21" i="1"/>
  <c r="L21" i="1"/>
  <c r="C15" i="1"/>
  <c r="C21" i="1"/>
  <c r="D15" i="1"/>
  <c r="D10" i="1"/>
  <c r="D21" i="1"/>
  <c r="E10" i="1"/>
  <c r="E24" i="1"/>
  <c r="E21" i="1"/>
  <c r="G21" i="1"/>
  <c r="H21" i="1"/>
  <c r="B13" i="1"/>
  <c r="B15" i="1"/>
  <c r="B21" i="1"/>
  <c r="O8" i="1"/>
  <c r="B10" i="1"/>
  <c r="B19" i="1"/>
  <c r="B24" i="1"/>
  <c r="O21" i="1"/>
  <c r="C19" i="1"/>
  <c r="C10" i="1"/>
  <c r="C24" i="1"/>
  <c r="C18" i="1"/>
  <c r="C26" i="1"/>
  <c r="E19" i="1"/>
  <c r="D19" i="1"/>
  <c r="B18" i="1"/>
  <c r="B26" i="1"/>
  <c r="B31" i="1"/>
  <c r="B27" i="1"/>
  <c r="C30" i="1"/>
  <c r="O20" i="1"/>
  <c r="C27" i="1"/>
  <c r="C31" i="1"/>
  <c r="D30" i="1"/>
  <c r="D24" i="1"/>
  <c r="D18" i="1"/>
  <c r="D26" i="1"/>
  <c r="D27" i="1"/>
  <c r="E18" i="1"/>
  <c r="E26" i="1"/>
  <c r="E27" i="1"/>
  <c r="H15" i="1"/>
  <c r="H19" i="1"/>
  <c r="F15" i="1"/>
  <c r="F10" i="1"/>
  <c r="I15" i="1"/>
  <c r="G15" i="1"/>
  <c r="F19" i="1"/>
  <c r="D31" i="1"/>
  <c r="E30" i="1"/>
  <c r="E31" i="1"/>
  <c r="F30" i="1"/>
  <c r="H10" i="1"/>
  <c r="I10" i="1"/>
  <c r="I19" i="1"/>
  <c r="G10" i="1"/>
  <c r="G19" i="1"/>
  <c r="H24" i="1"/>
  <c r="H18" i="1"/>
  <c r="H26" i="1"/>
  <c r="H27" i="1"/>
  <c r="F24" i="1"/>
  <c r="J15" i="1"/>
  <c r="K15" i="1"/>
  <c r="I24" i="1"/>
  <c r="I18" i="1"/>
  <c r="I26" i="1"/>
  <c r="I27" i="1"/>
  <c r="F18" i="1"/>
  <c r="G24" i="1"/>
  <c r="G18" i="1"/>
  <c r="G26" i="1"/>
  <c r="G27" i="1"/>
  <c r="K19" i="1"/>
  <c r="K10" i="1"/>
  <c r="F26" i="1"/>
  <c r="M15" i="1"/>
  <c r="L15" i="1"/>
  <c r="J19" i="1"/>
  <c r="J10" i="1"/>
  <c r="M10" i="1"/>
  <c r="M19" i="1"/>
  <c r="K24" i="1"/>
  <c r="O13" i="1"/>
  <c r="F27" i="1"/>
  <c r="F31" i="1"/>
  <c r="G30" i="1"/>
  <c r="G31" i="1"/>
  <c r="H30" i="1"/>
  <c r="H31" i="1"/>
  <c r="I30" i="1"/>
  <c r="I31" i="1"/>
  <c r="J30" i="1"/>
  <c r="L19" i="1"/>
  <c r="L10" i="1"/>
  <c r="O15" i="1"/>
  <c r="J24" i="1"/>
  <c r="K18" i="1"/>
  <c r="K26" i="1"/>
  <c r="K27" i="1"/>
  <c r="O10" i="1"/>
  <c r="L24" i="1"/>
  <c r="O19" i="1"/>
  <c r="J18" i="1"/>
  <c r="M24" i="1"/>
  <c r="M18" i="1"/>
  <c r="M26" i="1"/>
  <c r="M27" i="1"/>
  <c r="O24" i="1"/>
  <c r="L18" i="1"/>
  <c r="L26" i="1"/>
  <c r="L27" i="1"/>
  <c r="J26" i="1"/>
  <c r="O18" i="1"/>
  <c r="J27" i="1"/>
  <c r="O26" i="1"/>
  <c r="O27" i="1"/>
  <c r="J31" i="1"/>
  <c r="K30" i="1"/>
  <c r="K31" i="1"/>
  <c r="L30" i="1"/>
  <c r="L31" i="1"/>
  <c r="M30" i="1"/>
  <c r="M31" i="1"/>
  <c r="O31" i="1"/>
</calcChain>
</file>

<file path=xl/comments1.xml><?xml version="1.0" encoding="utf-8"?>
<comments xmlns="http://schemas.openxmlformats.org/spreadsheetml/2006/main">
  <authors>
    <author>Microsoft Office User</author>
  </authors>
  <commentList>
    <comment ref="A24" authorId="0" shapeId="0">
      <text>
        <r>
          <rPr>
            <sz val="8"/>
            <color indexed="81"/>
            <rFont val="Calibri"/>
            <family val="2"/>
            <charset val="204"/>
          </rPr>
          <t>Заложено 6% от оборота.
Для налогов типа "Доходы - Расходы 15%" надо делить расходы на прямые и косвенные. Это можно сделать и в этом шаблоне. 
Если сложно - напишите нам  в чат на сайте и мы вышлем более сложный шаблон.</t>
        </r>
      </text>
    </comment>
  </commentList>
</comments>
</file>

<file path=xl/sharedStrings.xml><?xml version="1.0" encoding="utf-8"?>
<sst xmlns="http://schemas.openxmlformats.org/spreadsheetml/2006/main" count="39" uniqueCount="39">
  <si>
    <t>Рентабельность</t>
  </si>
  <si>
    <t>Налоги (6%)</t>
  </si>
  <si>
    <t xml:space="preserve"> </t>
  </si>
  <si>
    <t>Средний чек</t>
  </si>
  <si>
    <t>Итого за год</t>
  </si>
  <si>
    <t>Месяцы</t>
  </si>
  <si>
    <t>Число оплат</t>
  </si>
  <si>
    <t>Доходы</t>
  </si>
  <si>
    <t>Зарплата</t>
  </si>
  <si>
    <t>Поставщики</t>
  </si>
  <si>
    <t>Расходы</t>
  </si>
  <si>
    <t>Реклама</t>
  </si>
  <si>
    <t>Прочие</t>
  </si>
  <si>
    <t>Офис</t>
  </si>
  <si>
    <t>Прибыль</t>
  </si>
  <si>
    <t>Остатки на счете</t>
  </si>
  <si>
    <t>Вложения владельца</t>
  </si>
  <si>
    <t>Начало месяца</t>
  </si>
  <si>
    <t>Конец месяца</t>
  </si>
  <si>
    <t>Конверсия в оплату, %</t>
  </si>
  <si>
    <t>Конверсия в заказ, %</t>
  </si>
  <si>
    <t>Число заказов</t>
  </si>
  <si>
    <t>Число посетителей на сайте</t>
  </si>
  <si>
    <t xml:space="preserve">Подставляйте свои данные и считайте показатели вашего бизнеса! </t>
  </si>
  <si>
    <t>Трафик на сайте прирастает емемесячно на 2 000 посетителей.</t>
  </si>
  <si>
    <t>Конверсия в заказ увеличивается ежеквартально на 1%, а в оплаты — на 10%.</t>
  </si>
  <si>
    <t>В результате целенаправленной работы средний чек повышается ежеквартально на 1 000 руб.</t>
  </si>
  <si>
    <t>В начале деятельности владелец вложил 800 000 руб.</t>
  </si>
  <si>
    <t>В исходном примере бизнес становится прибыльным на 9-ый месяц.</t>
  </si>
  <si>
    <t>И еще 600 000 руб. в 5-ом месяце, чтобы ликвидировать кассовый разрыв около 20 000 руб.</t>
  </si>
  <si>
    <t>По итогам года владелец вернул вложенные 1,4 млн.руб. и заработал около 950 000 руб.</t>
  </si>
  <si>
    <t>Расходы на поставщиков указаны из расчета 1 000 руб. за каждого покупателя.</t>
  </si>
  <si>
    <t>Расходы на рекламу указаны из расчета 10 руб. за каждого посетителя.</t>
  </si>
  <si>
    <t>Пояснения к финмодели:</t>
  </si>
  <si>
    <t>https://planfact.io/</t>
  </si>
  <si>
    <t>Пример финансовой модели бизнеса в сфере услуг</t>
  </si>
  <si>
    <t>Cервис управленческого учета для малого бизнеса</t>
  </si>
  <si>
    <t>Подписывайтесь на ПланФакт в соцсетях</t>
  </si>
  <si>
    <t>P.S. Возникли вопросы - пишите на support@planfact.io c темой письма "финмодель" или в чат на сайте ПланФакта.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</si>
</sst>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&quot;RUB&quot;_-;\-* #,##0.00\ &quot;RUB&quot;_-;_-* &quot;-&quot;??\ &quot;RUB&quot;_-;_-@_-"/>
    <numFmt numFmtId="165" formatCode="0.0%"/>
    <numFmt numFmtId="166" formatCode="[$-419]mmmm\ yyyy;@"/>
    <numFmt numFmtId="167" formatCode="#,##0\ &quot;₽&quot;"/>
  </numFmts>
  <fonts count="22" x14ac:knownFonts="1">
    <font>
      <sz val="10"/>
      <color rgb="FF000000"/>
      <name val="Arial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12"/>
      <name val="Calibri"/>
      <family val="2"/>
      <scheme val="minor"/>
    </font>
    <font>
      <sz val="8"/>
      <color indexed="81"/>
      <name val="Calibri"/>
      <family val="2"/>
      <charset val="204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204"/>
    </font>
    <font>
      <b/>
      <u/>
      <sz val="11"/>
      <color theme="10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6"/>
      <color theme="1" tint="0.249977111117893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B6D7A8"/>
      </patternFill>
    </fill>
    <fill>
      <patternFill patternType="solid">
        <fgColor theme="9" tint="0.59999389629810485"/>
        <bgColor rgb="FFB6D7A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164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8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6" fillId="0" borderId="0" xfId="5" applyAlignment="1"/>
    <xf numFmtId="0" fontId="3" fillId="0" borderId="0" xfId="0" applyFont="1" applyFill="1" applyAlignment="1"/>
    <xf numFmtId="0" fontId="3" fillId="0" borderId="0" xfId="0" applyFont="1" applyFill="1" applyAlignment="1">
      <alignment horizontal="left" indent="1"/>
    </xf>
    <xf numFmtId="0" fontId="8" fillId="0" borderId="0" xfId="0" applyFont="1" applyFill="1" applyAlignment="1"/>
    <xf numFmtId="0" fontId="3" fillId="0" borderId="1" xfId="0" applyFont="1" applyBorder="1" applyAlignment="1"/>
    <xf numFmtId="0" fontId="11" fillId="0" borderId="0" xfId="0" applyFont="1" applyAlignment="1">
      <alignment horizontal="left" indent="1"/>
    </xf>
    <xf numFmtId="166" fontId="12" fillId="0" borderId="0" xfId="0" applyNumberFormat="1" applyFont="1" applyFill="1" applyAlignment="1">
      <alignment horizontal="center"/>
    </xf>
    <xf numFmtId="0" fontId="19" fillId="0" borderId="0" xfId="5" applyFont="1" applyAlignment="1">
      <alignment horizontal="center"/>
    </xf>
    <xf numFmtId="0" fontId="3" fillId="0" borderId="4" xfId="0" applyFont="1" applyBorder="1" applyAlignment="1"/>
    <xf numFmtId="0" fontId="17" fillId="3" borderId="0" xfId="0" applyFont="1" applyFill="1" applyAlignment="1">
      <alignment horizontal="left"/>
    </xf>
    <xf numFmtId="0" fontId="15" fillId="4" borderId="0" xfId="0" applyFont="1" applyFill="1" applyAlignment="1">
      <alignment horizontal="left"/>
    </xf>
    <xf numFmtId="0" fontId="16" fillId="6" borderId="0" xfId="0" applyFont="1" applyFill="1" applyAlignment="1">
      <alignment horizontal="left"/>
    </xf>
    <xf numFmtId="0" fontId="5" fillId="7" borderId="0" xfId="0" applyFont="1" applyFill="1" applyAlignment="1"/>
    <xf numFmtId="0" fontId="16" fillId="8" borderId="0" xfId="0" applyFont="1" applyFill="1" applyAlignment="1">
      <alignment horizontal="left"/>
    </xf>
    <xf numFmtId="0" fontId="5" fillId="8" borderId="0" xfId="0" applyFont="1" applyFill="1" applyAlignment="1"/>
    <xf numFmtId="0" fontId="3" fillId="9" borderId="0" xfId="0" applyFont="1" applyFill="1" applyBorder="1" applyAlignment="1"/>
    <xf numFmtId="0" fontId="2" fillId="0" borderId="0" xfId="0" applyFont="1" applyAlignment="1">
      <alignment horizontal="left"/>
    </xf>
    <xf numFmtId="0" fontId="6" fillId="9" borderId="0" xfId="5" applyFill="1" applyBorder="1" applyAlignment="1">
      <alignment horizontal="left" indent="24"/>
    </xf>
    <xf numFmtId="0" fontId="20" fillId="9" borderId="0" xfId="5" applyFont="1" applyFill="1" applyBorder="1" applyAlignment="1">
      <alignment horizontal="left" vertical="center" indent="24"/>
    </xf>
    <xf numFmtId="0" fontId="6" fillId="9" borderId="0" xfId="5" applyFill="1" applyBorder="1" applyAlignment="1">
      <alignment horizontal="left" indent="1"/>
    </xf>
    <xf numFmtId="0" fontId="15" fillId="0" borderId="0" xfId="0" applyFont="1" applyAlignment="1">
      <alignment horizontal="left"/>
    </xf>
    <xf numFmtId="165" fontId="1" fillId="0" borderId="0" xfId="0" applyNumberFormat="1" applyFont="1" applyBorder="1" applyAlignment="1">
      <alignment horizontal="right"/>
    </xf>
    <xf numFmtId="0" fontId="3" fillId="0" borderId="0" xfId="0" applyFont="1" applyBorder="1" applyAlignment="1"/>
    <xf numFmtId="167" fontId="16" fillId="5" borderId="0" xfId="0" applyNumberFormat="1" applyFont="1" applyFill="1" applyBorder="1" applyAlignment="1">
      <alignment horizontal="right"/>
    </xf>
    <xf numFmtId="167" fontId="15" fillId="4" borderId="0" xfId="1" applyNumberFormat="1" applyFont="1" applyFill="1" applyBorder="1" applyAlignment="1">
      <alignment horizontal="right"/>
    </xf>
    <xf numFmtId="167" fontId="15" fillId="4" borderId="0" xfId="0" applyNumberFormat="1" applyFont="1" applyFill="1" applyBorder="1" applyAlignment="1">
      <alignment horizontal="right"/>
    </xf>
    <xf numFmtId="0" fontId="13" fillId="0" borderId="0" xfId="0" applyFont="1" applyBorder="1" applyAlignment="1"/>
    <xf numFmtId="167" fontId="16" fillId="4" borderId="0" xfId="0" applyNumberFormat="1" applyFont="1" applyFill="1" applyBorder="1"/>
    <xf numFmtId="167" fontId="16" fillId="6" borderId="0" xfId="0" applyNumberFormat="1" applyFont="1" applyFill="1" applyBorder="1"/>
    <xf numFmtId="167" fontId="16" fillId="7" borderId="0" xfId="0" applyNumberFormat="1" applyFont="1" applyFill="1" applyBorder="1"/>
    <xf numFmtId="3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 applyAlignment="1"/>
    <xf numFmtId="0" fontId="3" fillId="0" borderId="0" xfId="0" applyFont="1" applyFill="1" applyBorder="1" applyAlignment="1"/>
    <xf numFmtId="167" fontId="15" fillId="8" borderId="0" xfId="0" applyNumberFormat="1" applyFont="1" applyFill="1" applyBorder="1" applyAlignment="1"/>
    <xf numFmtId="3" fontId="3" fillId="0" borderId="0" xfId="0" applyNumberFormat="1" applyFont="1" applyFill="1" applyBorder="1" applyAlignment="1"/>
    <xf numFmtId="3" fontId="3" fillId="0" borderId="0" xfId="0" applyNumberFormat="1" applyFont="1" applyBorder="1" applyAlignment="1"/>
    <xf numFmtId="0" fontId="1" fillId="0" borderId="0" xfId="0" applyFont="1" applyFill="1" applyBorder="1"/>
    <xf numFmtId="0" fontId="1" fillId="2" borderId="0" xfId="0" applyFont="1" applyFill="1" applyBorder="1"/>
    <xf numFmtId="167" fontId="17" fillId="0" borderId="0" xfId="0" applyNumberFormat="1" applyFont="1" applyFill="1" applyBorder="1"/>
    <xf numFmtId="9" fontId="3" fillId="0" borderId="0" xfId="4" applyFont="1" applyBorder="1" applyAlignment="1"/>
    <xf numFmtId="0" fontId="13" fillId="4" borderId="0" xfId="0" applyFont="1" applyFill="1" applyBorder="1" applyAlignment="1"/>
    <xf numFmtId="0" fontId="16" fillId="4" borderId="0" xfId="0" applyFont="1" applyFill="1" applyBorder="1" applyAlignment="1"/>
    <xf numFmtId="0" fontId="3" fillId="4" borderId="0" xfId="0" applyFont="1" applyFill="1" applyBorder="1" applyAlignment="1"/>
    <xf numFmtId="3" fontId="10" fillId="0" borderId="0" xfId="0" applyNumberFormat="1" applyFont="1" applyBorder="1" applyAlignment="1"/>
    <xf numFmtId="0" fontId="11" fillId="0" borderId="0" xfId="0" applyFont="1" applyBorder="1" applyAlignment="1">
      <alignment horizontal="left" indent="1"/>
    </xf>
    <xf numFmtId="166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1" fillId="0" borderId="0" xfId="0" applyFont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18" fillId="9" borderId="2" xfId="0" applyFont="1" applyFill="1" applyBorder="1" applyAlignment="1"/>
    <xf numFmtId="0" fontId="3" fillId="9" borderId="1" xfId="0" applyFont="1" applyFill="1" applyBorder="1" applyAlignment="1"/>
    <xf numFmtId="0" fontId="15" fillId="9" borderId="2" xfId="0" applyFont="1" applyFill="1" applyBorder="1" applyAlignment="1">
      <alignment horizontal="left" indent="3"/>
    </xf>
    <xf numFmtId="0" fontId="3" fillId="9" borderId="0" xfId="0" applyFont="1" applyFill="1" applyBorder="1" applyAlignment="1">
      <alignment horizontal="left" indent="3"/>
    </xf>
    <xf numFmtId="0" fontId="14" fillId="9" borderId="2" xfId="0" applyFont="1" applyFill="1" applyBorder="1" applyAlignment="1">
      <alignment horizontal="left" indent="3"/>
    </xf>
    <xf numFmtId="0" fontId="3" fillId="9" borderId="2" xfId="0" applyFont="1" applyFill="1" applyBorder="1" applyAlignment="1">
      <alignment horizontal="left" indent="3"/>
    </xf>
    <xf numFmtId="0" fontId="18" fillId="9" borderId="2" xfId="0" applyFont="1" applyFill="1" applyBorder="1" applyAlignment="1">
      <alignment horizontal="left" indent="3"/>
    </xf>
    <xf numFmtId="0" fontId="3" fillId="9" borderId="2" xfId="0" applyFont="1" applyFill="1" applyBorder="1" applyAlignment="1"/>
    <xf numFmtId="0" fontId="3" fillId="0" borderId="2" xfId="0" applyFont="1" applyBorder="1" applyAlignment="1">
      <alignment horizontal="left" indent="3"/>
    </xf>
    <xf numFmtId="0" fontId="3" fillId="9" borderId="6" xfId="0" applyFont="1" applyFill="1" applyBorder="1" applyAlignment="1"/>
    <xf numFmtId="0" fontId="3" fillId="9" borderId="3" xfId="0" applyFont="1" applyFill="1" applyBorder="1" applyAlignment="1"/>
    <xf numFmtId="0" fontId="3" fillId="9" borderId="5" xfId="0" applyFont="1" applyFill="1" applyBorder="1" applyAlignment="1"/>
    <xf numFmtId="0" fontId="20" fillId="9" borderId="0" xfId="5" applyFont="1" applyFill="1" applyBorder="1" applyAlignment="1">
      <alignment horizontal="left" vertical="center" wrapText="1" indent="1"/>
    </xf>
  </cellXfs>
  <cellStyles count="6">
    <cellStyle name="Гиперссылка" xfId="2" builtinId="8" hidden="1"/>
    <cellStyle name="Гиперссылка" xfId="5" builtinId="8"/>
    <cellStyle name="Денежный" xfId="1" builtinId="4"/>
    <cellStyle name="Обычный" xfId="0" builtinId="0"/>
    <cellStyle name="Открывавшаяся гиперссылка" xfId="3" builtinId="9" hidden="1"/>
    <cellStyle name="Процентный" xfId="4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1DF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vk.com/planfact" TargetMode="External"/><Relationship Id="rId2" Type="http://schemas.openxmlformats.org/officeDocument/2006/relationships/image" Target="../media/image1.tiff"/><Relationship Id="rId1" Type="http://schemas.openxmlformats.org/officeDocument/2006/relationships/hyperlink" Target="https://www.facebook.com/planfact.io/" TargetMode="External"/><Relationship Id="rId6" Type="http://schemas.openxmlformats.org/officeDocument/2006/relationships/image" Target="../media/image3.tiff"/><Relationship Id="rId5" Type="http://schemas.openxmlformats.org/officeDocument/2006/relationships/hyperlink" Target="https://planfact.io/?from=finmodel" TargetMode="External"/><Relationship Id="rId4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55567</xdr:colOff>
      <xdr:row>35</xdr:row>
      <xdr:rowOff>55430</xdr:rowOff>
    </xdr:from>
    <xdr:to>
      <xdr:col>0</xdr:col>
      <xdr:colOff>775233</xdr:colOff>
      <xdr:row>39</xdr:row>
      <xdr:rowOff>76930</xdr:rowOff>
    </xdr:to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67" y="6394847"/>
          <a:ext cx="719666" cy="698833"/>
        </a:xfrm>
        <a:prstGeom prst="rect">
          <a:avLst/>
        </a:prstGeom>
      </xdr:spPr>
    </xdr:pic>
    <xdr:clientData/>
  </xdr:twoCellAnchor>
  <xdr:twoCellAnchor editAs="oneCell">
    <xdr:from>
      <xdr:col>0</xdr:col>
      <xdr:colOff>865193</xdr:colOff>
      <xdr:row>35</xdr:row>
      <xdr:rowOff>20505</xdr:rowOff>
    </xdr:from>
    <xdr:to>
      <xdr:col>0</xdr:col>
      <xdr:colOff>1657193</xdr:colOff>
      <xdr:row>39</xdr:row>
      <xdr:rowOff>114005</xdr:rowOff>
    </xdr:to>
    <xdr:pic>
      <xdr:nvPicPr>
        <xdr:cNvPr id="6" name="Picture 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5193" y="6359922"/>
          <a:ext cx="792000" cy="770833"/>
        </a:xfrm>
        <a:prstGeom prst="rect">
          <a:avLst/>
        </a:prstGeom>
      </xdr:spPr>
    </xdr:pic>
    <xdr:clientData/>
  </xdr:twoCellAnchor>
  <xdr:twoCellAnchor editAs="oneCell">
    <xdr:from>
      <xdr:col>0</xdr:col>
      <xdr:colOff>21167</xdr:colOff>
      <xdr:row>0</xdr:row>
      <xdr:rowOff>69851</xdr:rowOff>
    </xdr:from>
    <xdr:to>
      <xdr:col>0</xdr:col>
      <xdr:colOff>1693334</xdr:colOff>
      <xdr:row>3</xdr:row>
      <xdr:rowOff>20050</xdr:rowOff>
    </xdr:to>
    <xdr:pic>
      <xdr:nvPicPr>
        <xdr:cNvPr id="2" name="Рисунок 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167" y="69851"/>
          <a:ext cx="1672167" cy="441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lanfact.io/?from=finmodel" TargetMode="External"/><Relationship Id="rId1" Type="http://schemas.openxmlformats.org/officeDocument/2006/relationships/hyperlink" Target="https://planfact.io/?from=finmode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6"/>
  <sheetViews>
    <sheetView tabSelected="1" zoomScale="120" zoomScaleNormal="120" zoomScalePageLayoutView="120" workbookViewId="0">
      <pane xSplit="1" ySplit="6" topLeftCell="B7" activePane="bottomRight" state="frozen"/>
      <selection pane="topRight" activeCell="B1" sqref="B1"/>
      <selection pane="bottomLeft" activeCell="A3" sqref="A3"/>
      <selection pane="bottomRight" activeCell="K41" sqref="K41"/>
    </sheetView>
  </sheetViews>
  <sheetFormatPr defaultColWidth="14.42578125" defaultRowHeight="15.75" customHeight="1" x14ac:dyDescent="0.2"/>
  <cols>
    <col min="1" max="1" width="33.140625" style="1" customWidth="1"/>
    <col min="2" max="13" width="13.7109375" style="1" customWidth="1"/>
    <col min="14" max="14" width="3.7109375" style="1" customWidth="1"/>
    <col min="15" max="15" width="13.7109375" style="1" customWidth="1"/>
    <col min="16" max="16384" width="14.42578125" style="1"/>
  </cols>
  <sheetData>
    <row r="1" spans="1:17" s="20" customFormat="1" ht="3.95" customHeight="1" x14ac:dyDescent="0.2"/>
    <row r="2" spans="1:17" s="20" customFormat="1" ht="15.95" customHeight="1" x14ac:dyDescent="0.2">
      <c r="A2" s="23"/>
    </row>
    <row r="3" spans="1:17" s="20" customFormat="1" ht="17.100000000000001" customHeight="1" x14ac:dyDescent="0.35">
      <c r="A3" s="22"/>
      <c r="B3" s="52" t="s">
        <v>35</v>
      </c>
    </row>
    <row r="4" spans="1:17" s="20" customFormat="1" ht="8.1" customHeight="1" x14ac:dyDescent="0.2"/>
    <row r="6" spans="1:17" s="6" customFormat="1" ht="13.5" customHeight="1" x14ac:dyDescent="0.2">
      <c r="A6" s="21" t="s">
        <v>5</v>
      </c>
      <c r="B6" s="11">
        <v>42917</v>
      </c>
      <c r="C6" s="50">
        <f>EDATE(B6,1)</f>
        <v>42948</v>
      </c>
      <c r="D6" s="50">
        <f t="shared" ref="D6:M6" si="0">EDATE(C6,1)</f>
        <v>42979</v>
      </c>
      <c r="E6" s="50">
        <f t="shared" si="0"/>
        <v>43009</v>
      </c>
      <c r="F6" s="50">
        <f t="shared" si="0"/>
        <v>43040</v>
      </c>
      <c r="G6" s="50">
        <f t="shared" si="0"/>
        <v>43070</v>
      </c>
      <c r="H6" s="50">
        <f t="shared" si="0"/>
        <v>43101</v>
      </c>
      <c r="I6" s="50">
        <f t="shared" si="0"/>
        <v>43132</v>
      </c>
      <c r="J6" s="50">
        <f t="shared" si="0"/>
        <v>43160</v>
      </c>
      <c r="K6" s="50">
        <f t="shared" si="0"/>
        <v>43191</v>
      </c>
      <c r="L6" s="50">
        <f t="shared" si="0"/>
        <v>43221</v>
      </c>
      <c r="M6" s="50">
        <f t="shared" si="0"/>
        <v>43252</v>
      </c>
      <c r="N6" s="37"/>
      <c r="O6" s="51" t="s">
        <v>4</v>
      </c>
      <c r="P6" s="37"/>
      <c r="Q6" s="37"/>
    </row>
    <row r="7" spans="1:17" ht="13.5" customHeight="1" x14ac:dyDescent="0.2"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1:17" s="6" customFormat="1" ht="15" customHeight="1" x14ac:dyDescent="0.25">
      <c r="A8" s="15" t="s">
        <v>16</v>
      </c>
      <c r="B8" s="28">
        <v>800000</v>
      </c>
      <c r="C8" s="29"/>
      <c r="D8" s="29"/>
      <c r="E8" s="29"/>
      <c r="F8" s="29">
        <v>600000</v>
      </c>
      <c r="G8" s="29"/>
      <c r="H8" s="29"/>
      <c r="I8" s="29"/>
      <c r="J8" s="29"/>
      <c r="K8" s="29"/>
      <c r="L8" s="30"/>
      <c r="M8" s="30"/>
      <c r="N8" s="31"/>
      <c r="O8" s="32">
        <f>SUM(B8:M8)</f>
        <v>1400000</v>
      </c>
      <c r="P8" s="37"/>
      <c r="Q8" s="37"/>
    </row>
    <row r="9" spans="1:17" ht="13.5" customHeight="1" x14ac:dyDescent="0.2">
      <c r="B9" s="27"/>
      <c r="C9" s="27"/>
      <c r="D9" s="27"/>
      <c r="E9" s="27"/>
      <c r="F9" s="27"/>
      <c r="G9" s="27"/>
      <c r="H9" s="27" t="s">
        <v>2</v>
      </c>
      <c r="I9" s="27"/>
      <c r="J9" s="27"/>
      <c r="K9" s="27"/>
      <c r="L9" s="27"/>
      <c r="M9" s="27"/>
      <c r="N9" s="27"/>
      <c r="O9" s="27"/>
      <c r="P9" s="27"/>
      <c r="Q9" s="27"/>
    </row>
    <row r="10" spans="1:17" s="17" customFormat="1" ht="15" customHeight="1" x14ac:dyDescent="0.25">
      <c r="A10" s="16" t="s">
        <v>7</v>
      </c>
      <c r="B10" s="33">
        <f t="shared" ref="B10:M10" si="1">B15*B16</f>
        <v>4000</v>
      </c>
      <c r="C10" s="33">
        <f t="shared" si="1"/>
        <v>8000</v>
      </c>
      <c r="D10" s="33">
        <f t="shared" si="1"/>
        <v>12000</v>
      </c>
      <c r="E10" s="33">
        <f t="shared" si="1"/>
        <v>96000</v>
      </c>
      <c r="F10" s="33">
        <f t="shared" si="1"/>
        <v>120000</v>
      </c>
      <c r="G10" s="33">
        <f t="shared" si="1"/>
        <v>144000</v>
      </c>
      <c r="H10" s="33">
        <f t="shared" si="1"/>
        <v>504000</v>
      </c>
      <c r="I10" s="33">
        <f t="shared" si="1"/>
        <v>576000</v>
      </c>
      <c r="J10" s="33">
        <f t="shared" si="1"/>
        <v>648000</v>
      </c>
      <c r="K10" s="33">
        <f t="shared" si="1"/>
        <v>1600000</v>
      </c>
      <c r="L10" s="33">
        <f t="shared" si="1"/>
        <v>1760000</v>
      </c>
      <c r="M10" s="33">
        <f t="shared" si="1"/>
        <v>1920000</v>
      </c>
      <c r="N10" s="34"/>
      <c r="O10" s="33">
        <f t="shared" ref="O10" si="2">SUM(B10:M10)</f>
        <v>7392000</v>
      </c>
    </row>
    <row r="11" spans="1:17" ht="13.5" customHeight="1" x14ac:dyDescent="0.2">
      <c r="A11" s="2" t="s">
        <v>22</v>
      </c>
      <c r="B11" s="35">
        <v>2000</v>
      </c>
      <c r="C11" s="35">
        <f>B11+2000</f>
        <v>4000</v>
      </c>
      <c r="D11" s="35">
        <f t="shared" ref="D11:M11" si="3">C11+2000</f>
        <v>6000</v>
      </c>
      <c r="E11" s="35">
        <f t="shared" si="3"/>
        <v>8000</v>
      </c>
      <c r="F11" s="35">
        <f t="shared" si="3"/>
        <v>10000</v>
      </c>
      <c r="G11" s="35">
        <f t="shared" si="3"/>
        <v>12000</v>
      </c>
      <c r="H11" s="35">
        <f t="shared" si="3"/>
        <v>14000</v>
      </c>
      <c r="I11" s="35">
        <f t="shared" si="3"/>
        <v>16000</v>
      </c>
      <c r="J11" s="35">
        <f t="shared" si="3"/>
        <v>18000</v>
      </c>
      <c r="K11" s="35">
        <f t="shared" si="3"/>
        <v>20000</v>
      </c>
      <c r="L11" s="35">
        <f t="shared" si="3"/>
        <v>22000</v>
      </c>
      <c r="M11" s="35">
        <f t="shared" si="3"/>
        <v>24000</v>
      </c>
      <c r="N11" s="27"/>
      <c r="O11" s="36">
        <f>SUM(B11:M11)</f>
        <v>156000</v>
      </c>
    </row>
    <row r="12" spans="1:17" ht="13.5" customHeight="1" x14ac:dyDescent="0.2">
      <c r="A12" s="2" t="s">
        <v>20</v>
      </c>
      <c r="B12" s="26">
        <v>0.01</v>
      </c>
      <c r="C12" s="26">
        <v>0.01</v>
      </c>
      <c r="D12" s="26">
        <v>0.01</v>
      </c>
      <c r="E12" s="26">
        <v>0.02</v>
      </c>
      <c r="F12" s="26">
        <v>0.02</v>
      </c>
      <c r="G12" s="26">
        <v>0.02</v>
      </c>
      <c r="H12" s="26">
        <v>0.03</v>
      </c>
      <c r="I12" s="26">
        <v>0.03</v>
      </c>
      <c r="J12" s="26">
        <f>I12</f>
        <v>0.03</v>
      </c>
      <c r="K12" s="26">
        <v>0.04</v>
      </c>
      <c r="L12" s="26">
        <v>0.04</v>
      </c>
      <c r="M12" s="26">
        <v>0.04</v>
      </c>
      <c r="N12" s="27"/>
      <c r="O12" s="27"/>
    </row>
    <row r="13" spans="1:17" ht="13.5" customHeight="1" x14ac:dyDescent="0.2">
      <c r="A13" s="2" t="s">
        <v>21</v>
      </c>
      <c r="B13" s="35">
        <f>B11*B12</f>
        <v>20</v>
      </c>
      <c r="C13" s="35">
        <f t="shared" ref="C13:E13" si="4">C11*C12</f>
        <v>40</v>
      </c>
      <c r="D13" s="35">
        <f t="shared" si="4"/>
        <v>60</v>
      </c>
      <c r="E13" s="35">
        <f t="shared" si="4"/>
        <v>160</v>
      </c>
      <c r="F13" s="35">
        <f t="shared" ref="F13:M13" si="5">F11*F12</f>
        <v>200</v>
      </c>
      <c r="G13" s="35">
        <f t="shared" si="5"/>
        <v>240</v>
      </c>
      <c r="H13" s="35">
        <f t="shared" si="5"/>
        <v>420</v>
      </c>
      <c r="I13" s="35">
        <f t="shared" si="5"/>
        <v>480</v>
      </c>
      <c r="J13" s="35">
        <f t="shared" si="5"/>
        <v>540</v>
      </c>
      <c r="K13" s="35">
        <f t="shared" si="5"/>
        <v>800</v>
      </c>
      <c r="L13" s="35">
        <f t="shared" si="5"/>
        <v>880</v>
      </c>
      <c r="M13" s="35">
        <f t="shared" si="5"/>
        <v>960</v>
      </c>
      <c r="N13" s="27"/>
      <c r="O13" s="36">
        <f>SUM(B13:M13)</f>
        <v>4800</v>
      </c>
    </row>
    <row r="14" spans="1:17" ht="13.5" customHeight="1" x14ac:dyDescent="0.2">
      <c r="A14" s="2" t="s">
        <v>19</v>
      </c>
      <c r="B14" s="26">
        <v>0.1</v>
      </c>
      <c r="C14" s="26">
        <v>0.1</v>
      </c>
      <c r="D14" s="26">
        <v>0.1</v>
      </c>
      <c r="E14" s="26">
        <v>0.2</v>
      </c>
      <c r="F14" s="26">
        <v>0.2</v>
      </c>
      <c r="G14" s="26">
        <v>0.2</v>
      </c>
      <c r="H14" s="26">
        <v>0.3</v>
      </c>
      <c r="I14" s="26">
        <v>0.3</v>
      </c>
      <c r="J14" s="26">
        <v>0.3</v>
      </c>
      <c r="K14" s="26">
        <v>0.4</v>
      </c>
      <c r="L14" s="26">
        <v>0.4</v>
      </c>
      <c r="M14" s="26">
        <v>0.4</v>
      </c>
      <c r="N14" s="27"/>
      <c r="O14" s="27"/>
    </row>
    <row r="15" spans="1:17" ht="13.5" customHeight="1" x14ac:dyDescent="0.2">
      <c r="A15" s="2" t="s">
        <v>6</v>
      </c>
      <c r="B15" s="35">
        <f>B13*B14</f>
        <v>2</v>
      </c>
      <c r="C15" s="35">
        <f t="shared" ref="C15:J15" si="6">C13*C14</f>
        <v>4</v>
      </c>
      <c r="D15" s="35">
        <f t="shared" si="6"/>
        <v>6</v>
      </c>
      <c r="E15" s="35">
        <f t="shared" si="6"/>
        <v>32</v>
      </c>
      <c r="F15" s="35">
        <f t="shared" si="6"/>
        <v>40</v>
      </c>
      <c r="G15" s="35">
        <f t="shared" si="6"/>
        <v>48</v>
      </c>
      <c r="H15" s="35">
        <f t="shared" si="6"/>
        <v>126</v>
      </c>
      <c r="I15" s="35">
        <f t="shared" si="6"/>
        <v>144</v>
      </c>
      <c r="J15" s="35">
        <f t="shared" si="6"/>
        <v>162</v>
      </c>
      <c r="K15" s="35">
        <f>K13*K14</f>
        <v>320</v>
      </c>
      <c r="L15" s="35">
        <f t="shared" ref="L15" si="7">L13*L14</f>
        <v>352</v>
      </c>
      <c r="M15" s="35">
        <f t="shared" ref="M15" si="8">M13*M14</f>
        <v>384</v>
      </c>
      <c r="N15" s="27"/>
      <c r="O15" s="36">
        <f>SUM(B15:M15)</f>
        <v>1620</v>
      </c>
    </row>
    <row r="16" spans="1:17" ht="13.5" customHeight="1" x14ac:dyDescent="0.2">
      <c r="A16" s="2" t="s">
        <v>3</v>
      </c>
      <c r="B16" s="35">
        <v>2000</v>
      </c>
      <c r="C16" s="35">
        <f>B16</f>
        <v>2000</v>
      </c>
      <c r="D16" s="35">
        <f>C16</f>
        <v>2000</v>
      </c>
      <c r="E16" s="35">
        <v>3000</v>
      </c>
      <c r="F16" s="35">
        <f t="shared" ref="F16:M16" si="9">E16</f>
        <v>3000</v>
      </c>
      <c r="G16" s="35">
        <f t="shared" si="9"/>
        <v>3000</v>
      </c>
      <c r="H16" s="35">
        <v>4000</v>
      </c>
      <c r="I16" s="35">
        <f t="shared" si="9"/>
        <v>4000</v>
      </c>
      <c r="J16" s="35">
        <f t="shared" si="9"/>
        <v>4000</v>
      </c>
      <c r="K16" s="35">
        <v>5000</v>
      </c>
      <c r="L16" s="35">
        <f t="shared" si="9"/>
        <v>5000</v>
      </c>
      <c r="M16" s="35">
        <f t="shared" si="9"/>
        <v>5000</v>
      </c>
      <c r="N16" s="27"/>
      <c r="O16" s="27"/>
    </row>
    <row r="17" spans="1:15" ht="13.5" customHeight="1" x14ac:dyDescent="0.2">
      <c r="A17" s="3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7"/>
      <c r="O17" s="36"/>
    </row>
    <row r="18" spans="1:15" s="19" customFormat="1" ht="15" customHeight="1" x14ac:dyDescent="0.25">
      <c r="A18" s="18" t="s">
        <v>10</v>
      </c>
      <c r="B18" s="38">
        <f t="shared" ref="B18:M18" si="10">SUM(B19:B24)</f>
        <v>182240</v>
      </c>
      <c r="C18" s="38">
        <f t="shared" si="10"/>
        <v>204480</v>
      </c>
      <c r="D18" s="38">
        <f t="shared" si="10"/>
        <v>226720</v>
      </c>
      <c r="E18" s="38">
        <f t="shared" si="10"/>
        <v>327760</v>
      </c>
      <c r="F18" s="38">
        <f t="shared" si="10"/>
        <v>357200</v>
      </c>
      <c r="G18" s="38">
        <f t="shared" si="10"/>
        <v>386640</v>
      </c>
      <c r="H18" s="38">
        <f t="shared" si="10"/>
        <v>556240</v>
      </c>
      <c r="I18" s="38">
        <f t="shared" si="10"/>
        <v>598560</v>
      </c>
      <c r="J18" s="38">
        <f t="shared" si="10"/>
        <v>640880</v>
      </c>
      <c r="K18" s="38">
        <f t="shared" si="10"/>
        <v>926000</v>
      </c>
      <c r="L18" s="38">
        <f t="shared" si="10"/>
        <v>987600</v>
      </c>
      <c r="M18" s="38">
        <f t="shared" si="10"/>
        <v>1049200</v>
      </c>
      <c r="N18" s="38"/>
      <c r="O18" s="38">
        <f>SUM(B18:M18)</f>
        <v>6443520</v>
      </c>
    </row>
    <row r="19" spans="1:15" ht="13.5" customHeight="1" x14ac:dyDescent="0.2">
      <c r="A19" s="2" t="s">
        <v>9</v>
      </c>
      <c r="B19" s="36">
        <f t="shared" ref="B19:M19" si="11">B15*1000</f>
        <v>2000</v>
      </c>
      <c r="C19" s="36">
        <f t="shared" si="11"/>
        <v>4000</v>
      </c>
      <c r="D19" s="36">
        <f t="shared" si="11"/>
        <v>6000</v>
      </c>
      <c r="E19" s="36">
        <f t="shared" si="11"/>
        <v>32000</v>
      </c>
      <c r="F19" s="36">
        <f t="shared" si="11"/>
        <v>40000</v>
      </c>
      <c r="G19" s="36">
        <f t="shared" si="11"/>
        <v>48000</v>
      </c>
      <c r="H19" s="36">
        <f t="shared" si="11"/>
        <v>126000</v>
      </c>
      <c r="I19" s="36">
        <f t="shared" si="11"/>
        <v>144000</v>
      </c>
      <c r="J19" s="36">
        <f t="shared" si="11"/>
        <v>162000</v>
      </c>
      <c r="K19" s="36">
        <f t="shared" si="11"/>
        <v>320000</v>
      </c>
      <c r="L19" s="36">
        <f t="shared" si="11"/>
        <v>352000</v>
      </c>
      <c r="M19" s="36">
        <f t="shared" si="11"/>
        <v>384000</v>
      </c>
      <c r="N19" s="39"/>
      <c r="O19" s="36">
        <f>SUM(B19:M19)</f>
        <v>1620000</v>
      </c>
    </row>
    <row r="20" spans="1:15" ht="13.5" customHeight="1" x14ac:dyDescent="0.2">
      <c r="A20" s="2" t="s">
        <v>8</v>
      </c>
      <c r="B20" s="40">
        <v>100000</v>
      </c>
      <c r="C20" s="40">
        <v>100000</v>
      </c>
      <c r="D20" s="40">
        <v>100000</v>
      </c>
      <c r="E20" s="40">
        <v>150000</v>
      </c>
      <c r="F20" s="40">
        <v>150000</v>
      </c>
      <c r="G20" s="40">
        <v>150000</v>
      </c>
      <c r="H20" s="40">
        <v>200000</v>
      </c>
      <c r="I20" s="40">
        <v>200000</v>
      </c>
      <c r="J20" s="40">
        <v>200000</v>
      </c>
      <c r="K20" s="40">
        <v>250000</v>
      </c>
      <c r="L20" s="40">
        <v>250000</v>
      </c>
      <c r="M20" s="40">
        <v>250000</v>
      </c>
      <c r="N20" s="39"/>
      <c r="O20" s="36">
        <f>SUM(B20:M20)</f>
        <v>2100000</v>
      </c>
    </row>
    <row r="21" spans="1:15" ht="13.5" customHeight="1" x14ac:dyDescent="0.2">
      <c r="A21" s="4" t="s">
        <v>11</v>
      </c>
      <c r="B21" s="40">
        <f t="shared" ref="B21:M21" si="12">B11*10</f>
        <v>20000</v>
      </c>
      <c r="C21" s="40">
        <f t="shared" si="12"/>
        <v>40000</v>
      </c>
      <c r="D21" s="40">
        <f t="shared" si="12"/>
        <v>60000</v>
      </c>
      <c r="E21" s="40">
        <f t="shared" si="12"/>
        <v>80000</v>
      </c>
      <c r="F21" s="40">
        <f t="shared" si="12"/>
        <v>100000</v>
      </c>
      <c r="G21" s="40">
        <f t="shared" si="12"/>
        <v>120000</v>
      </c>
      <c r="H21" s="40">
        <f t="shared" si="12"/>
        <v>140000</v>
      </c>
      <c r="I21" s="40">
        <f t="shared" si="12"/>
        <v>160000</v>
      </c>
      <c r="J21" s="40">
        <f t="shared" si="12"/>
        <v>180000</v>
      </c>
      <c r="K21" s="40">
        <f t="shared" si="12"/>
        <v>200000</v>
      </c>
      <c r="L21" s="40">
        <f t="shared" si="12"/>
        <v>220000</v>
      </c>
      <c r="M21" s="40">
        <f t="shared" si="12"/>
        <v>240000</v>
      </c>
      <c r="N21" s="41"/>
      <c r="O21" s="36">
        <f>SUM(B21:M21)</f>
        <v>1560000</v>
      </c>
    </row>
    <row r="22" spans="1:15" ht="13.5" customHeight="1" x14ac:dyDescent="0.2">
      <c r="A22" s="4" t="s">
        <v>13</v>
      </c>
      <c r="B22" s="40">
        <v>50000</v>
      </c>
      <c r="C22" s="40">
        <f t="shared" ref="C22:C23" si="13">B22</f>
        <v>50000</v>
      </c>
      <c r="D22" s="40">
        <f t="shared" ref="D22:M22" si="14">C22</f>
        <v>50000</v>
      </c>
      <c r="E22" s="40">
        <f t="shared" si="14"/>
        <v>50000</v>
      </c>
      <c r="F22" s="40">
        <f t="shared" si="14"/>
        <v>50000</v>
      </c>
      <c r="G22" s="40">
        <f t="shared" si="14"/>
        <v>50000</v>
      </c>
      <c r="H22" s="40">
        <f t="shared" si="14"/>
        <v>50000</v>
      </c>
      <c r="I22" s="40">
        <f t="shared" si="14"/>
        <v>50000</v>
      </c>
      <c r="J22" s="40">
        <f t="shared" si="14"/>
        <v>50000</v>
      </c>
      <c r="K22" s="40">
        <f t="shared" si="14"/>
        <v>50000</v>
      </c>
      <c r="L22" s="40">
        <f t="shared" si="14"/>
        <v>50000</v>
      </c>
      <c r="M22" s="40">
        <f t="shared" si="14"/>
        <v>50000</v>
      </c>
      <c r="N22" s="41"/>
      <c r="O22" s="36">
        <f t="shared" ref="O22:O26" si="15">SUM(B22:M22)</f>
        <v>600000</v>
      </c>
    </row>
    <row r="23" spans="1:15" ht="13.5" customHeight="1" x14ac:dyDescent="0.2">
      <c r="A23" s="4" t="s">
        <v>12</v>
      </c>
      <c r="B23" s="40">
        <v>10000</v>
      </c>
      <c r="C23" s="40">
        <f t="shared" si="13"/>
        <v>10000</v>
      </c>
      <c r="D23" s="40">
        <f t="shared" ref="D23:M23" si="16">C23</f>
        <v>10000</v>
      </c>
      <c r="E23" s="40">
        <f t="shared" si="16"/>
        <v>10000</v>
      </c>
      <c r="F23" s="40">
        <f t="shared" si="16"/>
        <v>10000</v>
      </c>
      <c r="G23" s="40">
        <f t="shared" si="16"/>
        <v>10000</v>
      </c>
      <c r="H23" s="40">
        <f t="shared" si="16"/>
        <v>10000</v>
      </c>
      <c r="I23" s="40">
        <f t="shared" si="16"/>
        <v>10000</v>
      </c>
      <c r="J23" s="40">
        <f t="shared" si="16"/>
        <v>10000</v>
      </c>
      <c r="K23" s="40">
        <f t="shared" si="16"/>
        <v>10000</v>
      </c>
      <c r="L23" s="40">
        <f t="shared" si="16"/>
        <v>10000</v>
      </c>
      <c r="M23" s="40">
        <f t="shared" si="16"/>
        <v>10000</v>
      </c>
      <c r="N23" s="41"/>
      <c r="O23" s="36">
        <f t="shared" si="15"/>
        <v>120000</v>
      </c>
    </row>
    <row r="24" spans="1:15" ht="13.5" customHeight="1" x14ac:dyDescent="0.2">
      <c r="A24" s="7" t="s">
        <v>1</v>
      </c>
      <c r="B24" s="40">
        <f t="shared" ref="B24:M24" si="17">B10*6%</f>
        <v>240</v>
      </c>
      <c r="C24" s="40">
        <f t="shared" si="17"/>
        <v>480</v>
      </c>
      <c r="D24" s="40">
        <f t="shared" si="17"/>
        <v>720</v>
      </c>
      <c r="E24" s="40">
        <f t="shared" si="17"/>
        <v>5760</v>
      </c>
      <c r="F24" s="40">
        <f t="shared" si="17"/>
        <v>7200</v>
      </c>
      <c r="G24" s="40">
        <f t="shared" si="17"/>
        <v>8640</v>
      </c>
      <c r="H24" s="40">
        <f t="shared" si="17"/>
        <v>30240</v>
      </c>
      <c r="I24" s="40">
        <f t="shared" si="17"/>
        <v>34560</v>
      </c>
      <c r="J24" s="40">
        <f t="shared" si="17"/>
        <v>38880</v>
      </c>
      <c r="K24" s="40">
        <f t="shared" si="17"/>
        <v>96000</v>
      </c>
      <c r="L24" s="40">
        <f t="shared" si="17"/>
        <v>105600</v>
      </c>
      <c r="M24" s="40">
        <f t="shared" si="17"/>
        <v>115200</v>
      </c>
      <c r="N24" s="39"/>
      <c r="O24" s="40">
        <f t="shared" si="15"/>
        <v>443520</v>
      </c>
    </row>
    <row r="25" spans="1:15" ht="13.5" customHeight="1" x14ac:dyDescent="0.2">
      <c r="A25" s="4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2"/>
      <c r="O25" s="36"/>
    </row>
    <row r="26" spans="1:15" s="8" customFormat="1" ht="15" customHeight="1" x14ac:dyDescent="0.25">
      <c r="A26" s="14" t="s">
        <v>14</v>
      </c>
      <c r="B26" s="43">
        <f t="shared" ref="B26:M26" si="18">B10-B18</f>
        <v>-178240</v>
      </c>
      <c r="C26" s="43">
        <f t="shared" si="18"/>
        <v>-196480</v>
      </c>
      <c r="D26" s="43">
        <f t="shared" si="18"/>
        <v>-214720</v>
      </c>
      <c r="E26" s="43">
        <f t="shared" si="18"/>
        <v>-231760</v>
      </c>
      <c r="F26" s="43">
        <f t="shared" si="18"/>
        <v>-237200</v>
      </c>
      <c r="G26" s="43">
        <f t="shared" si="18"/>
        <v>-242640</v>
      </c>
      <c r="H26" s="43">
        <f t="shared" si="18"/>
        <v>-52240</v>
      </c>
      <c r="I26" s="43">
        <f t="shared" si="18"/>
        <v>-22560</v>
      </c>
      <c r="J26" s="43">
        <f t="shared" si="18"/>
        <v>7120</v>
      </c>
      <c r="K26" s="43">
        <f t="shared" si="18"/>
        <v>674000</v>
      </c>
      <c r="L26" s="43">
        <f t="shared" si="18"/>
        <v>772400</v>
      </c>
      <c r="M26" s="43">
        <f t="shared" si="18"/>
        <v>870800</v>
      </c>
      <c r="N26" s="43"/>
      <c r="O26" s="43">
        <f t="shared" si="15"/>
        <v>948480</v>
      </c>
    </row>
    <row r="27" spans="1:15" ht="13.5" customHeight="1" x14ac:dyDescent="0.2">
      <c r="A27" s="4" t="s">
        <v>0</v>
      </c>
      <c r="B27" s="44">
        <f t="shared" ref="B27:M27" si="19">B26/B10*100%</f>
        <v>-44.56</v>
      </c>
      <c r="C27" s="44">
        <f t="shared" si="19"/>
        <v>-24.56</v>
      </c>
      <c r="D27" s="44">
        <f t="shared" si="19"/>
        <v>-17.893333333333334</v>
      </c>
      <c r="E27" s="44">
        <f t="shared" si="19"/>
        <v>-2.4141666666666666</v>
      </c>
      <c r="F27" s="44">
        <f t="shared" si="19"/>
        <v>-1.9766666666666666</v>
      </c>
      <c r="G27" s="44">
        <f t="shared" si="19"/>
        <v>-1.6850000000000001</v>
      </c>
      <c r="H27" s="44">
        <f t="shared" si="19"/>
        <v>-0.10365079365079365</v>
      </c>
      <c r="I27" s="44">
        <f t="shared" si="19"/>
        <v>-3.9166666666666669E-2</v>
      </c>
      <c r="J27" s="44">
        <f t="shared" si="19"/>
        <v>1.0987654320987654E-2</v>
      </c>
      <c r="K27" s="44">
        <f t="shared" si="19"/>
        <v>0.42125000000000001</v>
      </c>
      <c r="L27" s="44">
        <f t="shared" si="19"/>
        <v>0.43886363636363634</v>
      </c>
      <c r="M27" s="44">
        <f t="shared" si="19"/>
        <v>0.45354166666666668</v>
      </c>
      <c r="N27" s="44"/>
      <c r="O27" s="44">
        <f>O26/O10*100%</f>
        <v>0.12831168831168832</v>
      </c>
    </row>
    <row r="28" spans="1:15" ht="13.5" customHeight="1" x14ac:dyDescent="0.2"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ht="15" customHeight="1" x14ac:dyDescent="0.25">
      <c r="A29" s="15" t="s">
        <v>15</v>
      </c>
      <c r="B29" s="45"/>
      <c r="C29" s="46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27"/>
      <c r="O29" s="47"/>
    </row>
    <row r="30" spans="1:15" ht="13.5" customHeight="1" x14ac:dyDescent="0.2">
      <c r="A30" s="10" t="s">
        <v>17</v>
      </c>
      <c r="B30" s="40">
        <v>0</v>
      </c>
      <c r="C30" s="48">
        <f>B31</f>
        <v>621760</v>
      </c>
      <c r="D30" s="48">
        <f t="shared" ref="D30:M30" si="20">C31</f>
        <v>425280</v>
      </c>
      <c r="E30" s="48">
        <f t="shared" si="20"/>
        <v>210560</v>
      </c>
      <c r="F30" s="48">
        <f t="shared" si="20"/>
        <v>-21200</v>
      </c>
      <c r="G30" s="48">
        <f t="shared" si="20"/>
        <v>341600</v>
      </c>
      <c r="H30" s="48">
        <f t="shared" si="20"/>
        <v>98960</v>
      </c>
      <c r="I30" s="48">
        <f t="shared" si="20"/>
        <v>46720</v>
      </c>
      <c r="J30" s="48">
        <f t="shared" si="20"/>
        <v>24160</v>
      </c>
      <c r="K30" s="48">
        <f t="shared" si="20"/>
        <v>31280</v>
      </c>
      <c r="L30" s="48">
        <f t="shared" si="20"/>
        <v>705280</v>
      </c>
      <c r="M30" s="48">
        <f t="shared" si="20"/>
        <v>1477680</v>
      </c>
      <c r="N30" s="40"/>
      <c r="O30" s="40">
        <f>B30</f>
        <v>0</v>
      </c>
    </row>
    <row r="31" spans="1:15" ht="13.5" customHeight="1" x14ac:dyDescent="0.2">
      <c r="A31" s="10" t="s">
        <v>18</v>
      </c>
      <c r="B31" s="40">
        <f t="shared" ref="B31:M31" si="21">B30+B8+B26</f>
        <v>621760</v>
      </c>
      <c r="C31" s="40">
        <f t="shared" si="21"/>
        <v>425280</v>
      </c>
      <c r="D31" s="40">
        <f t="shared" si="21"/>
        <v>210560</v>
      </c>
      <c r="E31" s="40">
        <f t="shared" si="21"/>
        <v>-21200</v>
      </c>
      <c r="F31" s="40">
        <f t="shared" si="21"/>
        <v>341600</v>
      </c>
      <c r="G31" s="40">
        <f t="shared" si="21"/>
        <v>98960</v>
      </c>
      <c r="H31" s="40">
        <f t="shared" si="21"/>
        <v>46720</v>
      </c>
      <c r="I31" s="40">
        <f t="shared" si="21"/>
        <v>24160</v>
      </c>
      <c r="J31" s="40">
        <f t="shared" si="21"/>
        <v>31280</v>
      </c>
      <c r="K31" s="40">
        <f t="shared" si="21"/>
        <v>705280</v>
      </c>
      <c r="L31" s="40">
        <f t="shared" si="21"/>
        <v>1477680</v>
      </c>
      <c r="M31" s="40">
        <f t="shared" si="21"/>
        <v>2348480</v>
      </c>
      <c r="N31" s="40"/>
      <c r="O31" s="40">
        <f>M31</f>
        <v>2348480</v>
      </c>
    </row>
    <row r="32" spans="1:15" ht="13.5" customHeight="1" x14ac:dyDescent="0.2">
      <c r="A32" s="4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</row>
    <row r="33" spans="1:15" ht="13.5" customHeight="1" x14ac:dyDescent="0.2">
      <c r="A33" s="27"/>
      <c r="B33" s="53"/>
      <c r="C33" s="13"/>
      <c r="D33" s="13"/>
      <c r="E33" s="13"/>
      <c r="F33" s="13"/>
      <c r="G33" s="13"/>
      <c r="H33" s="54"/>
      <c r="I33" s="27"/>
      <c r="J33" s="27"/>
      <c r="K33" s="27"/>
      <c r="L33" s="27"/>
      <c r="M33" s="27"/>
      <c r="N33" s="27"/>
      <c r="O33" s="27"/>
    </row>
    <row r="34" spans="1:15" ht="13.5" customHeight="1" x14ac:dyDescent="0.25">
      <c r="B34" s="55"/>
      <c r="C34" s="20"/>
      <c r="D34" s="20"/>
      <c r="E34" s="20"/>
      <c r="F34" s="20"/>
      <c r="G34" s="20"/>
      <c r="H34" s="56"/>
    </row>
    <row r="35" spans="1:15" ht="15" x14ac:dyDescent="0.25">
      <c r="A35" s="25" t="s">
        <v>37</v>
      </c>
      <c r="B35" s="57" t="s">
        <v>33</v>
      </c>
      <c r="C35" s="58"/>
      <c r="D35" s="58"/>
      <c r="E35" s="58"/>
      <c r="F35" s="58"/>
      <c r="G35" s="20"/>
      <c r="H35" s="56"/>
    </row>
    <row r="36" spans="1:15" ht="13.5" customHeight="1" x14ac:dyDescent="0.2">
      <c r="B36" s="59" t="s">
        <v>24</v>
      </c>
      <c r="C36" s="58"/>
      <c r="D36" s="58"/>
      <c r="E36" s="58"/>
      <c r="F36" s="58"/>
      <c r="G36" s="20"/>
      <c r="H36" s="56"/>
    </row>
    <row r="37" spans="1:15" ht="13.5" customHeight="1" x14ac:dyDescent="0.2">
      <c r="B37" s="59" t="s">
        <v>25</v>
      </c>
      <c r="C37" s="58"/>
      <c r="D37" s="58"/>
      <c r="E37" s="58"/>
      <c r="F37" s="58"/>
      <c r="G37" s="20"/>
      <c r="H37" s="56"/>
    </row>
    <row r="38" spans="1:15" ht="13.5" customHeight="1" x14ac:dyDescent="0.2">
      <c r="B38" s="59" t="s">
        <v>26</v>
      </c>
      <c r="C38" s="58"/>
      <c r="D38" s="58"/>
      <c r="E38" s="58"/>
      <c r="F38" s="58"/>
      <c r="G38" s="20"/>
      <c r="H38" s="56"/>
    </row>
    <row r="39" spans="1:15" ht="13.5" customHeight="1" x14ac:dyDescent="0.2">
      <c r="B39" s="60"/>
      <c r="C39" s="58"/>
      <c r="D39" s="58"/>
      <c r="E39" s="58"/>
      <c r="F39" s="58"/>
      <c r="G39" s="20"/>
      <c r="H39" s="56"/>
    </row>
    <row r="40" spans="1:15" ht="13.5" customHeight="1" x14ac:dyDescent="0.2">
      <c r="B40" s="59" t="s">
        <v>31</v>
      </c>
      <c r="C40" s="58"/>
      <c r="D40" s="58"/>
      <c r="E40" s="58"/>
      <c r="F40" s="58"/>
      <c r="G40" s="20"/>
      <c r="H40" s="56"/>
    </row>
    <row r="41" spans="1:15" ht="15" customHeight="1" x14ac:dyDescent="0.2">
      <c r="B41" s="59" t="s">
        <v>32</v>
      </c>
      <c r="C41" s="58"/>
      <c r="D41" s="58"/>
      <c r="E41" s="58"/>
      <c r="F41" s="58"/>
      <c r="G41" s="20"/>
      <c r="H41" s="56"/>
    </row>
    <row r="42" spans="1:15" ht="27" customHeight="1" x14ac:dyDescent="0.2">
      <c r="A42" s="67" t="s">
        <v>36</v>
      </c>
      <c r="B42" s="60"/>
      <c r="C42" s="58"/>
      <c r="D42" s="58"/>
      <c r="E42" s="58"/>
      <c r="F42" s="58"/>
      <c r="G42" s="20"/>
      <c r="H42" s="56"/>
    </row>
    <row r="43" spans="1:15" ht="13.5" customHeight="1" x14ac:dyDescent="0.2">
      <c r="B43" s="59" t="s">
        <v>27</v>
      </c>
      <c r="C43" s="58"/>
      <c r="D43" s="58"/>
      <c r="E43" s="58"/>
      <c r="F43" s="58"/>
      <c r="G43" s="20"/>
      <c r="H43" s="56"/>
    </row>
    <row r="44" spans="1:15" ht="13.5" customHeight="1" x14ac:dyDescent="0.2">
      <c r="A44" s="24" t="s">
        <v>34</v>
      </c>
      <c r="B44" s="59" t="s">
        <v>29</v>
      </c>
      <c r="C44" s="58"/>
      <c r="D44" s="58"/>
      <c r="E44" s="58"/>
      <c r="F44" s="58"/>
      <c r="G44" s="20"/>
      <c r="H44" s="56"/>
    </row>
    <row r="45" spans="1:15" ht="13.5" customHeight="1" x14ac:dyDescent="0.2">
      <c r="B45" s="60"/>
      <c r="C45" s="58"/>
      <c r="D45" s="58"/>
      <c r="E45" s="58"/>
      <c r="F45" s="58"/>
      <c r="G45" s="20"/>
      <c r="H45" s="56"/>
    </row>
    <row r="46" spans="1:15" ht="13.5" customHeight="1" x14ac:dyDescent="0.2">
      <c r="B46" s="59" t="s">
        <v>28</v>
      </c>
      <c r="C46" s="58"/>
      <c r="D46" s="58"/>
      <c r="E46" s="58"/>
      <c r="F46" s="58"/>
      <c r="G46" s="20"/>
      <c r="H46" s="56"/>
    </row>
    <row r="47" spans="1:15" ht="13.5" customHeight="1" x14ac:dyDescent="0.2">
      <c r="B47" s="59" t="s">
        <v>30</v>
      </c>
      <c r="C47" s="58"/>
      <c r="D47" s="58"/>
      <c r="E47" s="58"/>
      <c r="F47" s="58"/>
      <c r="G47" s="20"/>
      <c r="H47" s="56"/>
    </row>
    <row r="48" spans="1:15" ht="13.5" customHeight="1" x14ac:dyDescent="0.25">
      <c r="A48" s="12"/>
      <c r="B48" s="60"/>
      <c r="C48" s="58"/>
      <c r="D48" s="58"/>
      <c r="E48" s="58"/>
      <c r="F48" s="58"/>
      <c r="G48" s="20"/>
      <c r="H48" s="56"/>
    </row>
    <row r="49" spans="1:8" ht="13.5" customHeight="1" x14ac:dyDescent="0.25">
      <c r="A49" s="5"/>
      <c r="B49" s="61" t="s">
        <v>23</v>
      </c>
      <c r="C49" s="58"/>
      <c r="D49" s="58"/>
      <c r="E49" s="58"/>
      <c r="F49" s="58"/>
      <c r="G49" s="20"/>
      <c r="H49" s="56"/>
    </row>
    <row r="50" spans="1:8" ht="13.5" customHeight="1" x14ac:dyDescent="0.2">
      <c r="B50" s="62"/>
      <c r="C50" s="20"/>
      <c r="D50" s="20"/>
      <c r="E50" s="20"/>
      <c r="F50" s="20"/>
      <c r="G50" s="20"/>
      <c r="H50" s="56"/>
    </row>
    <row r="51" spans="1:8" ht="13.5" customHeight="1" x14ac:dyDescent="0.2">
      <c r="B51" s="63" t="s">
        <v>38</v>
      </c>
      <c r="C51" s="27"/>
      <c r="D51" s="27"/>
      <c r="E51" s="27"/>
      <c r="F51" s="27"/>
      <c r="G51" s="27"/>
      <c r="H51" s="9"/>
    </row>
    <row r="52" spans="1:8" ht="13.5" customHeight="1" x14ac:dyDescent="0.2">
      <c r="B52" s="64"/>
      <c r="C52" s="65"/>
      <c r="D52" s="65"/>
      <c r="E52" s="65"/>
      <c r="F52" s="65"/>
      <c r="G52" s="65"/>
      <c r="H52" s="66"/>
    </row>
    <row r="53" spans="1:8" ht="13.5" customHeight="1" x14ac:dyDescent="0.2"/>
    <row r="54" spans="1:8" ht="33.950000000000003" customHeight="1" x14ac:dyDescent="0.2"/>
    <row r="55" spans="1:8" ht="13.5" customHeight="1" x14ac:dyDescent="0.2"/>
    <row r="56" spans="1:8" ht="13.5" customHeight="1" x14ac:dyDescent="0.2"/>
  </sheetData>
  <dataConsolidate/>
  <conditionalFormatting sqref="B30 B31:M32">
    <cfRule type="cellIs" dxfId="3" priority="6" operator="lessThan">
      <formula>0</formula>
    </cfRule>
  </conditionalFormatting>
  <conditionalFormatting sqref="B26:O26">
    <cfRule type="cellIs" dxfId="2" priority="2" operator="greaterThan">
      <formula>0</formula>
    </cfRule>
    <cfRule type="cellIs" dxfId="1" priority="3" operator="lessThan">
      <formula>0</formula>
    </cfRule>
  </conditionalFormatting>
  <conditionalFormatting sqref="C30:M30">
    <cfRule type="cellIs" dxfId="0" priority="1" operator="lessThan">
      <formula>0</formula>
    </cfRule>
  </conditionalFormatting>
  <hyperlinks>
    <hyperlink ref="A44" r:id="rId1"/>
    <hyperlink ref="A42" r:id="rId2" display="Облачный сервис финансового учета для малого бизнеса"/>
  </hyperlinks>
  <pageMargins left="0.7" right="0.7" top="0.75" bottom="0.75" header="0.3" footer="0.3"/>
  <pageSetup paperSize="9" orientation="portrait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ПланФакт — финмодель</vt:lpstr>
    </vt:vector>
  </TitlesOfParts>
  <Manager/>
  <Company>ПланФакт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Финмодель шаблон</dc:title>
  <dc:subject>Пример финансовой модели бизнеса</dc:subject>
  <dc:creator>ПланФакт</dc:creator>
  <cp:keywords/>
  <dc:description/>
  <cp:lastModifiedBy>Пользователь Windows</cp:lastModifiedBy>
  <dcterms:created xsi:type="dcterms:W3CDTF">2016-11-25T09:53:16Z</dcterms:created>
  <dcterms:modified xsi:type="dcterms:W3CDTF">2017-07-20T10:45:13Z</dcterms:modified>
  <cp:category/>
</cp:coreProperties>
</file>